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teve/CSF/csf_profile/public/Sample_Artifacts/"/>
    </mc:Choice>
  </mc:AlternateContent>
  <xr:revisionPtr revIDLastSave="0" documentId="13_ncr:1_{0532110D-86B8-2C40-AF9A-AB9BE546182F}" xr6:coauthVersionLast="47" xr6:coauthVersionMax="47" xr10:uidLastSave="{00000000-0000-0000-0000-000000000000}"/>
  <bookViews>
    <workbookView xWindow="-34520" yWindow="-1240" windowWidth="29860" windowHeight="19000" activeTab="6" xr2:uid="{8DB84ACF-B68D-344A-9921-BD82087C7658}"/>
  </bookViews>
  <sheets>
    <sheet name="README" sheetId="13" r:id="rId1"/>
    <sheet name="tblHRIS" sheetId="4" r:id="rId2"/>
    <sheet name="tblGoPhish" sheetId="1" r:id="rId3"/>
    <sheet name="Tie Out" sheetId="8" r:id="rId4"/>
    <sheet name="Pivot" sheetId="2" r:id="rId5"/>
    <sheet name="Trend" sheetId="7" r:id="rId6"/>
    <sheet name="Gantt" sheetId="12" r:id="rId7"/>
  </sheets>
  <definedNames>
    <definedName name="Display_Week">Gantt!$Q$2</definedName>
    <definedName name="_xlnm.Print_Titles" localSheetId="6">Gantt!$4:$6</definedName>
    <definedName name="Project_Start">Gantt!$Q$1</definedName>
    <definedName name="Slicer_Clicked?">#N/A</definedName>
    <definedName name="Slicer_Email_Opened?">#N/A</definedName>
    <definedName name="Slicer_Employee_Type">#N/A</definedName>
    <definedName name="Slicer_On_Leave?">#N/A</definedName>
    <definedName name="Slicer_Repeat_Clicker?">#N/A</definedName>
    <definedName name="Slicer_Reported">#N/A</definedName>
    <definedName name="Slicer_Submitted_Data?">#N/A</definedName>
    <definedName name="task_end" localSheetId="6">Gantt!$F1</definedName>
    <definedName name="task_progress" localSheetId="6">Gantt!$D1</definedName>
    <definedName name="task_start" localSheetId="6">Gantt!$E1</definedName>
    <definedName name="today" localSheetId="6">TODAY()</definedName>
  </definedNames>
  <calcPr calcId="191029"/>
  <pivotCaches>
    <pivotCache cacheId="7"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4:slicerCache r:id="rId1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2" l="1"/>
  <c r="H22" i="12"/>
  <c r="H18" i="12"/>
  <c r="H14" i="12"/>
  <c r="H8" i="12"/>
  <c r="H7" i="12"/>
  <c r="I5" i="12" l="1"/>
  <c r="F9" i="12"/>
  <c r="E10" i="12" s="1"/>
  <c r="F10" i="12" l="1"/>
  <c r="E11" i="12" s="1"/>
  <c r="H9" i="12"/>
  <c r="I6" i="12"/>
  <c r="I4" i="12"/>
  <c r="J5" i="12"/>
  <c r="H10" i="12" l="1"/>
  <c r="H13" i="12"/>
  <c r="J6" i="12"/>
  <c r="K5" i="12"/>
  <c r="F11" i="12"/>
  <c r="E12" i="12" s="1"/>
  <c r="H19" i="12"/>
  <c r="H11" i="12" l="1"/>
  <c r="K6" i="12"/>
  <c r="L5" i="12"/>
  <c r="F20" i="12"/>
  <c r="E21" i="12" s="1"/>
  <c r="H15" i="12"/>
  <c r="H12" i="12"/>
  <c r="H20" i="12" l="1"/>
  <c r="M5" i="12"/>
  <c r="L6" i="12"/>
  <c r="H21" i="12"/>
  <c r="N5" i="12" l="1"/>
  <c r="M6" i="12"/>
  <c r="H16" i="12"/>
  <c r="O5" i="12" l="1"/>
  <c r="N6" i="12"/>
  <c r="P5" i="12" l="1"/>
  <c r="O6" i="12"/>
  <c r="Q5" i="12" l="1"/>
  <c r="P4" i="12"/>
  <c r="P6" i="12"/>
  <c r="Q6" i="12" l="1"/>
  <c r="R5" i="12"/>
  <c r="R6" i="12" l="1"/>
  <c r="S5" i="12"/>
  <c r="S6" i="12" l="1"/>
  <c r="T5" i="12"/>
  <c r="T6" i="12" l="1"/>
  <c r="U5" i="12"/>
  <c r="U6" i="12" l="1"/>
  <c r="V5" i="12"/>
  <c r="W5" i="12" l="1"/>
  <c r="V6" i="12"/>
  <c r="X5" i="12" l="1"/>
  <c r="W4" i="12"/>
  <c r="W6" i="12"/>
  <c r="Y5" i="12" l="1"/>
  <c r="X6" i="12"/>
  <c r="Z5" i="12" l="1"/>
  <c r="Y6" i="12"/>
  <c r="AA5" i="12" l="1"/>
  <c r="Z6" i="12"/>
  <c r="AA6" i="12" l="1"/>
  <c r="AB5" i="12"/>
  <c r="AB6" i="12" l="1"/>
  <c r="AC5" i="12"/>
  <c r="AC6" i="12" l="1"/>
  <c r="AD5" i="12"/>
  <c r="AD6" i="12" l="1"/>
  <c r="AD4" i="12"/>
  <c r="AE5" i="12"/>
  <c r="AE6" i="12" l="1"/>
  <c r="AF5" i="12"/>
  <c r="AG5" i="12" l="1"/>
  <c r="AF6" i="12"/>
  <c r="AH5" i="12" l="1"/>
  <c r="AG6" i="12"/>
  <c r="AI5" i="12" l="1"/>
  <c r="AH6" i="12"/>
  <c r="AJ5" i="12" l="1"/>
  <c r="AI6" i="12"/>
  <c r="AK5" i="12" l="1"/>
  <c r="AJ6" i="12"/>
  <c r="AK4" i="12" l="1"/>
  <c r="AK6" i="12"/>
  <c r="AL5" i="12"/>
  <c r="AL6" i="12" l="1"/>
  <c r="AM5" i="12"/>
  <c r="AM6" i="12" l="1"/>
  <c r="AN5" i="12"/>
  <c r="AN6" i="12" l="1"/>
  <c r="AO5" i="12"/>
  <c r="AO6" i="12" l="1"/>
  <c r="AP5" i="12"/>
  <c r="AQ5" i="12" l="1"/>
  <c r="AP6" i="12"/>
  <c r="AR5" i="12" l="1"/>
  <c r="AQ6" i="12"/>
  <c r="AR4" i="12" l="1"/>
  <c r="AS5" i="12"/>
  <c r="AR6" i="12"/>
  <c r="AT5" i="12" l="1"/>
  <c r="AS6" i="12"/>
  <c r="AU5" i="12" l="1"/>
  <c r="AT6" i="12"/>
  <c r="N7" i="2"/>
  <c r="N8" i="2"/>
  <c r="N9" i="2"/>
  <c r="N10" i="2"/>
  <c r="N11" i="2"/>
  <c r="N12" i="2"/>
  <c r="N13" i="2"/>
  <c r="N14" i="2"/>
  <c r="N15" i="2"/>
  <c r="N16" i="2"/>
  <c r="N17" i="2"/>
  <c r="N18" i="2"/>
  <c r="N19" i="2"/>
  <c r="N20" i="2"/>
  <c r="N21" i="2"/>
  <c r="N22" i="2"/>
  <c r="N23" i="2"/>
  <c r="N24" i="2"/>
  <c r="N6" i="2"/>
  <c r="D8" i="7"/>
  <c r="E8" i="7"/>
  <c r="F8" i="7"/>
  <c r="G8" i="7"/>
  <c r="C8" i="7"/>
  <c r="L7" i="2"/>
  <c r="L8" i="2"/>
  <c r="L9" i="2"/>
  <c r="L10" i="2"/>
  <c r="L11" i="2"/>
  <c r="L12" i="2"/>
  <c r="L13" i="2"/>
  <c r="L14" i="2"/>
  <c r="L15" i="2"/>
  <c r="L16" i="2"/>
  <c r="L17" i="2"/>
  <c r="L18" i="2"/>
  <c r="L19" i="2"/>
  <c r="L20" i="2"/>
  <c r="L21" i="2"/>
  <c r="L22" i="2"/>
  <c r="L23" i="2"/>
  <c r="L24" i="2"/>
  <c r="L6" i="2"/>
  <c r="K7" i="2"/>
  <c r="K8" i="2"/>
  <c r="K9" i="2"/>
  <c r="K10" i="2"/>
  <c r="K11" i="2"/>
  <c r="K12" i="2"/>
  <c r="K13" i="2"/>
  <c r="K14" i="2"/>
  <c r="K15" i="2"/>
  <c r="K16" i="2"/>
  <c r="K17" i="2"/>
  <c r="K18" i="2"/>
  <c r="K19" i="2"/>
  <c r="K20" i="2"/>
  <c r="K21" i="2"/>
  <c r="K22" i="2"/>
  <c r="K23" i="2"/>
  <c r="K24" i="2"/>
  <c r="K6" i="2"/>
  <c r="U7" i="1" a="1"/>
  <c r="U7" i="1"/>
  <c r="U8" i="1" a="1"/>
  <c r="U8" i="1"/>
  <c r="U9" i="1" a="1"/>
  <c r="U9" i="1"/>
  <c r="U10" i="1" a="1"/>
  <c r="U10" i="1"/>
  <c r="U11" i="1" a="1"/>
  <c r="U11" i="1"/>
  <c r="U12" i="1" a="1"/>
  <c r="U12" i="1" s="1"/>
  <c r="U13" i="1" a="1"/>
  <c r="U13" i="1"/>
  <c r="U14" i="1" a="1"/>
  <c r="U14" i="1"/>
  <c r="U15" i="1" a="1"/>
  <c r="U15" i="1"/>
  <c r="U16" i="1" a="1"/>
  <c r="U16" i="1"/>
  <c r="U17" i="1" a="1"/>
  <c r="U17" i="1" s="1"/>
  <c r="U18" i="1" a="1"/>
  <c r="U18" i="1"/>
  <c r="U19" i="1" a="1"/>
  <c r="U19" i="1"/>
  <c r="U20" i="1" a="1"/>
  <c r="U20" i="1"/>
  <c r="U21" i="1" a="1"/>
  <c r="U21" i="1"/>
  <c r="U22" i="1" a="1"/>
  <c r="U22" i="1" s="1"/>
  <c r="U23" i="1" a="1"/>
  <c r="U23" i="1" s="1"/>
  <c r="U24" i="1" a="1"/>
  <c r="U24" i="1" s="1"/>
  <c r="U25" i="1" a="1"/>
  <c r="U25" i="1"/>
  <c r="U26" i="1" a="1"/>
  <c r="U26" i="1"/>
  <c r="U27" i="1" a="1"/>
  <c r="U27" i="1" s="1"/>
  <c r="U28" i="1" a="1"/>
  <c r="U28" i="1" s="1"/>
  <c r="U29" i="1" a="1"/>
  <c r="U29" i="1" s="1"/>
  <c r="U30" i="1" a="1"/>
  <c r="U30" i="1"/>
  <c r="U31" i="1" a="1"/>
  <c r="U31" i="1"/>
  <c r="U32" i="1" a="1"/>
  <c r="U32" i="1" s="1"/>
  <c r="U33" i="1" a="1"/>
  <c r="U33" i="1" s="1"/>
  <c r="U34" i="1" a="1"/>
  <c r="U34" i="1" s="1"/>
  <c r="U35" i="1" a="1"/>
  <c r="U35" i="1"/>
  <c r="U36" i="1" a="1"/>
  <c r="U36" i="1"/>
  <c r="U37" i="1" a="1"/>
  <c r="U37" i="1" s="1"/>
  <c r="U38" i="1" a="1"/>
  <c r="U38" i="1" s="1"/>
  <c r="U39" i="1" a="1"/>
  <c r="U39" i="1" s="1"/>
  <c r="U40" i="1" a="1"/>
  <c r="U40" i="1"/>
  <c r="U41" i="1" a="1"/>
  <c r="U41" i="1"/>
  <c r="U42" i="1" a="1"/>
  <c r="U42" i="1" s="1"/>
  <c r="U43" i="1" a="1"/>
  <c r="U43" i="1" s="1"/>
  <c r="U44" i="1" a="1"/>
  <c r="U44" i="1" s="1"/>
  <c r="U45" i="1" a="1"/>
  <c r="U45" i="1"/>
  <c r="U46" i="1" a="1"/>
  <c r="U46" i="1"/>
  <c r="U47" i="1" a="1"/>
  <c r="U47" i="1" s="1"/>
  <c r="U48" i="1" a="1"/>
  <c r="U48" i="1" s="1"/>
  <c r="U49" i="1" a="1"/>
  <c r="U49" i="1" s="1"/>
  <c r="U50" i="1" a="1"/>
  <c r="U50" i="1"/>
  <c r="U51" i="1" a="1"/>
  <c r="U51" i="1"/>
  <c r="U52" i="1" a="1"/>
  <c r="U52" i="1" s="1"/>
  <c r="U53" i="1" a="1"/>
  <c r="U53" i="1" s="1"/>
  <c r="U54" i="1" a="1"/>
  <c r="U54" i="1" s="1"/>
  <c r="U55" i="1" a="1"/>
  <c r="U55" i="1"/>
  <c r="U56" i="1" a="1"/>
  <c r="U56" i="1"/>
  <c r="U57" i="1" a="1"/>
  <c r="U57" i="1" s="1"/>
  <c r="U58" i="1" a="1"/>
  <c r="U58" i="1" s="1"/>
  <c r="U59" i="1" a="1"/>
  <c r="U59" i="1" s="1"/>
  <c r="U60" i="1" a="1"/>
  <c r="U60" i="1"/>
  <c r="U61" i="1" a="1"/>
  <c r="U61" i="1"/>
  <c r="U62" i="1" a="1"/>
  <c r="U62" i="1" s="1"/>
  <c r="U63" i="1" a="1"/>
  <c r="U63" i="1" s="1"/>
  <c r="U64" i="1" a="1"/>
  <c r="U64" i="1" s="1"/>
  <c r="U65" i="1" a="1"/>
  <c r="U65" i="1"/>
  <c r="U66" i="1" a="1"/>
  <c r="U66" i="1"/>
  <c r="U67" i="1" a="1"/>
  <c r="U67" i="1" s="1"/>
  <c r="U68" i="1" a="1"/>
  <c r="U68" i="1" s="1"/>
  <c r="U69" i="1" a="1"/>
  <c r="U69" i="1" s="1"/>
  <c r="U70" i="1" a="1"/>
  <c r="U70" i="1"/>
  <c r="U71" i="1" a="1"/>
  <c r="U71" i="1"/>
  <c r="U72" i="1" a="1"/>
  <c r="U72" i="1" s="1"/>
  <c r="U73" i="1" a="1"/>
  <c r="U73" i="1" s="1"/>
  <c r="U74" i="1" a="1"/>
  <c r="U74" i="1" s="1"/>
  <c r="U75" i="1" a="1"/>
  <c r="U75" i="1"/>
  <c r="U76" i="1" a="1"/>
  <c r="U76" i="1"/>
  <c r="U77" i="1" a="1"/>
  <c r="U77" i="1" s="1"/>
  <c r="U78" i="1" a="1"/>
  <c r="U78" i="1" s="1"/>
  <c r="U79" i="1" a="1"/>
  <c r="U79" i="1" s="1"/>
  <c r="U80" i="1" a="1"/>
  <c r="U80" i="1"/>
  <c r="U81" i="1" a="1"/>
  <c r="U81" i="1"/>
  <c r="U82" i="1" a="1"/>
  <c r="U82" i="1" s="1"/>
  <c r="U83" i="1" a="1"/>
  <c r="U83" i="1" s="1"/>
  <c r="U84" i="1" a="1"/>
  <c r="U84" i="1" s="1"/>
  <c r="U85" i="1" a="1"/>
  <c r="U85" i="1"/>
  <c r="U86" i="1" a="1"/>
  <c r="U86" i="1"/>
  <c r="U87" i="1" a="1"/>
  <c r="U87" i="1" s="1"/>
  <c r="U88" i="1" a="1"/>
  <c r="U88" i="1" s="1"/>
  <c r="U89" i="1" a="1"/>
  <c r="U89" i="1" s="1"/>
  <c r="U90" i="1" a="1"/>
  <c r="U90" i="1"/>
  <c r="U91" i="1" a="1"/>
  <c r="U91" i="1"/>
  <c r="U92" i="1" a="1"/>
  <c r="U92" i="1" s="1"/>
  <c r="U93" i="1" a="1"/>
  <c r="U93" i="1" s="1"/>
  <c r="U94" i="1" a="1"/>
  <c r="U94" i="1" s="1"/>
  <c r="U95" i="1" a="1"/>
  <c r="U95" i="1"/>
  <c r="U96" i="1" a="1"/>
  <c r="U96" i="1"/>
  <c r="U97" i="1" a="1"/>
  <c r="U97" i="1" s="1"/>
  <c r="U98" i="1" a="1"/>
  <c r="U98" i="1" s="1"/>
  <c r="U99" i="1" a="1"/>
  <c r="U99" i="1" s="1"/>
  <c r="U100" i="1" a="1"/>
  <c r="U100" i="1"/>
  <c r="U101" i="1" a="1"/>
  <c r="U101" i="1"/>
  <c r="U102" i="1" a="1"/>
  <c r="U102" i="1" s="1"/>
  <c r="U103" i="1" a="1"/>
  <c r="U103" i="1" s="1"/>
  <c r="U104" i="1" a="1"/>
  <c r="U104" i="1" s="1"/>
  <c r="U105" i="1" a="1"/>
  <c r="U105" i="1"/>
  <c r="U106" i="1" a="1"/>
  <c r="U106" i="1"/>
  <c r="U107" i="1" a="1"/>
  <c r="U107" i="1" s="1"/>
  <c r="U108" i="1" a="1"/>
  <c r="U108" i="1" s="1"/>
  <c r="U109" i="1" a="1"/>
  <c r="U109" i="1" s="1"/>
  <c r="U110" i="1" a="1"/>
  <c r="U110" i="1"/>
  <c r="U111" i="1" a="1"/>
  <c r="U111" i="1"/>
  <c r="U112" i="1" a="1"/>
  <c r="U112" i="1" s="1"/>
  <c r="U113" i="1" a="1"/>
  <c r="U113" i="1" s="1"/>
  <c r="U114" i="1" a="1"/>
  <c r="U114" i="1" s="1"/>
  <c r="U115" i="1" a="1"/>
  <c r="U115" i="1"/>
  <c r="U116" i="1" a="1"/>
  <c r="U116" i="1"/>
  <c r="U117" i="1" a="1"/>
  <c r="U117" i="1" s="1"/>
  <c r="U118" i="1" a="1"/>
  <c r="U118" i="1" s="1"/>
  <c r="U119" i="1" a="1"/>
  <c r="U119" i="1" s="1"/>
  <c r="U120" i="1" a="1"/>
  <c r="U120" i="1"/>
  <c r="U121" i="1" a="1"/>
  <c r="U121" i="1"/>
  <c r="U122" i="1" a="1"/>
  <c r="U122" i="1" s="1"/>
  <c r="U123" i="1" a="1"/>
  <c r="U123" i="1" s="1"/>
  <c r="U124" i="1" a="1"/>
  <c r="U124" i="1" s="1"/>
  <c r="U125" i="1" a="1"/>
  <c r="U125" i="1"/>
  <c r="U126" i="1" a="1"/>
  <c r="U126" i="1"/>
  <c r="U127" i="1" a="1"/>
  <c r="U127" i="1" s="1"/>
  <c r="U128" i="1" a="1"/>
  <c r="U128" i="1" s="1"/>
  <c r="U129" i="1" a="1"/>
  <c r="U129" i="1" s="1"/>
  <c r="U130" i="1" a="1"/>
  <c r="U130" i="1"/>
  <c r="U131" i="1" a="1"/>
  <c r="U131" i="1"/>
  <c r="U132" i="1" a="1"/>
  <c r="U132" i="1" s="1"/>
  <c r="U133" i="1" a="1"/>
  <c r="U133" i="1" s="1"/>
  <c r="U134" i="1" a="1"/>
  <c r="U134" i="1" s="1"/>
  <c r="U135" i="1" a="1"/>
  <c r="U135" i="1"/>
  <c r="U136" i="1" a="1"/>
  <c r="U136" i="1"/>
  <c r="U137" i="1" a="1"/>
  <c r="U137" i="1" s="1"/>
  <c r="U138" i="1" a="1"/>
  <c r="U138" i="1" s="1"/>
  <c r="U139" i="1" a="1"/>
  <c r="U139" i="1" s="1"/>
  <c r="U140" i="1" a="1"/>
  <c r="U140" i="1"/>
  <c r="U141" i="1" a="1"/>
  <c r="U141" i="1"/>
  <c r="U142" i="1" a="1"/>
  <c r="U142" i="1" s="1"/>
  <c r="U143" i="1" a="1"/>
  <c r="U143" i="1" s="1"/>
  <c r="U144" i="1" a="1"/>
  <c r="U144" i="1" s="1"/>
  <c r="U145" i="1" a="1"/>
  <c r="U145" i="1"/>
  <c r="U146" i="1" a="1"/>
  <c r="U146" i="1"/>
  <c r="U147" i="1" a="1"/>
  <c r="U147" i="1" s="1"/>
  <c r="U148" i="1" a="1"/>
  <c r="U148" i="1" s="1"/>
  <c r="U149" i="1" a="1"/>
  <c r="U149" i="1" s="1"/>
  <c r="U150" i="1" a="1"/>
  <c r="U150" i="1"/>
  <c r="U151" i="1" a="1"/>
  <c r="U151" i="1"/>
  <c r="U152" i="1" a="1"/>
  <c r="U152" i="1" s="1"/>
  <c r="U153" i="1" a="1"/>
  <c r="U153" i="1" s="1"/>
  <c r="U154" i="1" a="1"/>
  <c r="U154" i="1" s="1"/>
  <c r="U155" i="1" a="1"/>
  <c r="U155" i="1"/>
  <c r="U156" i="1" a="1"/>
  <c r="U156" i="1"/>
  <c r="U157" i="1" a="1"/>
  <c r="U157" i="1" s="1"/>
  <c r="U158" i="1" a="1"/>
  <c r="U158" i="1" s="1"/>
  <c r="U159" i="1" a="1"/>
  <c r="U159" i="1" s="1"/>
  <c r="U160" i="1" a="1"/>
  <c r="U160" i="1"/>
  <c r="U161" i="1" a="1"/>
  <c r="U161" i="1"/>
  <c r="U162" i="1" a="1"/>
  <c r="U162" i="1" s="1"/>
  <c r="U163" i="1" a="1"/>
  <c r="U163" i="1" s="1"/>
  <c r="U164" i="1" a="1"/>
  <c r="U164" i="1" s="1"/>
  <c r="U165" i="1" a="1"/>
  <c r="U165" i="1"/>
  <c r="U166" i="1" a="1"/>
  <c r="U166" i="1"/>
  <c r="U167" i="1" a="1"/>
  <c r="U167" i="1" s="1"/>
  <c r="U168" i="1" a="1"/>
  <c r="U168" i="1" s="1"/>
  <c r="U169" i="1" a="1"/>
  <c r="U169" i="1" s="1"/>
  <c r="U170" i="1" a="1"/>
  <c r="U170" i="1"/>
  <c r="U171" i="1" a="1"/>
  <c r="U171" i="1"/>
  <c r="U172" i="1" a="1"/>
  <c r="U172" i="1" s="1"/>
  <c r="U173" i="1" a="1"/>
  <c r="U173" i="1" s="1"/>
  <c r="U174" i="1" a="1"/>
  <c r="U174" i="1" s="1"/>
  <c r="U175" i="1" a="1"/>
  <c r="U175" i="1"/>
  <c r="U176" i="1" a="1"/>
  <c r="U176" i="1"/>
  <c r="U177" i="1" a="1"/>
  <c r="U177" i="1" s="1"/>
  <c r="U178" i="1" a="1"/>
  <c r="U178" i="1" s="1"/>
  <c r="U179" i="1" a="1"/>
  <c r="U179" i="1" s="1"/>
  <c r="U180" i="1" a="1"/>
  <c r="U180" i="1"/>
  <c r="U181" i="1" a="1"/>
  <c r="U181" i="1"/>
  <c r="U182" i="1" a="1"/>
  <c r="U182" i="1" s="1"/>
  <c r="U183" i="1" a="1"/>
  <c r="U183" i="1" s="1"/>
  <c r="U184" i="1" a="1"/>
  <c r="U184" i="1" s="1"/>
  <c r="U185" i="1" a="1"/>
  <c r="U185" i="1"/>
  <c r="U186" i="1" a="1"/>
  <c r="U186" i="1"/>
  <c r="U187" i="1" a="1"/>
  <c r="U187" i="1" s="1"/>
  <c r="U188" i="1" a="1"/>
  <c r="U188" i="1" s="1"/>
  <c r="U189" i="1" a="1"/>
  <c r="U189" i="1" s="1"/>
  <c r="U190" i="1" a="1"/>
  <c r="U190" i="1"/>
  <c r="U191" i="1" a="1"/>
  <c r="U191" i="1"/>
  <c r="U192" i="1" a="1"/>
  <c r="U192" i="1" s="1"/>
  <c r="U193" i="1" a="1"/>
  <c r="U193" i="1" s="1"/>
  <c r="U194" i="1" a="1"/>
  <c r="U194" i="1" s="1"/>
  <c r="U195" i="1" a="1"/>
  <c r="U195" i="1"/>
  <c r="U196" i="1" a="1"/>
  <c r="U196" i="1"/>
  <c r="U197" i="1" a="1"/>
  <c r="U197" i="1" s="1"/>
  <c r="U198" i="1" a="1"/>
  <c r="U198" i="1" s="1"/>
  <c r="U199" i="1" a="1"/>
  <c r="U199" i="1" s="1"/>
  <c r="U200" i="1" a="1"/>
  <c r="U200" i="1"/>
  <c r="U201" i="1" a="1"/>
  <c r="U201" i="1"/>
  <c r="U202" i="1" a="1"/>
  <c r="U202" i="1" s="1"/>
  <c r="U203" i="1" a="1"/>
  <c r="U203" i="1" s="1"/>
  <c r="U204" i="1" a="1"/>
  <c r="U204" i="1" s="1"/>
  <c r="U205" i="1" a="1"/>
  <c r="U205" i="1"/>
  <c r="U206" i="1" a="1"/>
  <c r="U206" i="1"/>
  <c r="U207" i="1" a="1"/>
  <c r="U207" i="1" s="1"/>
  <c r="U208" i="1" a="1"/>
  <c r="U208" i="1" s="1"/>
  <c r="U209" i="1" a="1"/>
  <c r="U209" i="1" s="1"/>
  <c r="U210" i="1" a="1"/>
  <c r="U210" i="1"/>
  <c r="U211" i="1" a="1"/>
  <c r="U211" i="1"/>
  <c r="U212" i="1" a="1"/>
  <c r="U212" i="1" s="1"/>
  <c r="U213" i="1" a="1"/>
  <c r="U213" i="1" s="1"/>
  <c r="U214" i="1" a="1"/>
  <c r="U214" i="1" s="1"/>
  <c r="U215" i="1" a="1"/>
  <c r="U215" i="1"/>
  <c r="U216" i="1" a="1"/>
  <c r="U216" i="1"/>
  <c r="U217" i="1" a="1"/>
  <c r="U217" i="1" s="1"/>
  <c r="U218" i="1" a="1"/>
  <c r="U218" i="1" s="1"/>
  <c r="U219" i="1" a="1"/>
  <c r="U219" i="1" s="1"/>
  <c r="U220" i="1" a="1"/>
  <c r="U220" i="1"/>
  <c r="U221" i="1" a="1"/>
  <c r="U221" i="1"/>
  <c r="U222" i="1" a="1"/>
  <c r="U222" i="1" s="1"/>
  <c r="U223" i="1" a="1"/>
  <c r="U223" i="1" s="1"/>
  <c r="U224" i="1" a="1"/>
  <c r="U224" i="1" s="1"/>
  <c r="U225" i="1" a="1"/>
  <c r="U225" i="1"/>
  <c r="U226" i="1" a="1"/>
  <c r="U226" i="1"/>
  <c r="U227" i="1" a="1"/>
  <c r="U227" i="1" s="1"/>
  <c r="U228" i="1" a="1"/>
  <c r="U228" i="1" s="1"/>
  <c r="U229" i="1" a="1"/>
  <c r="U229" i="1" s="1"/>
  <c r="U230" i="1" a="1"/>
  <c r="U230" i="1"/>
  <c r="U231" i="1" a="1"/>
  <c r="U231" i="1"/>
  <c r="U232" i="1" a="1"/>
  <c r="U232" i="1" s="1"/>
  <c r="U233" i="1" a="1"/>
  <c r="U233" i="1" s="1"/>
  <c r="U234" i="1" a="1"/>
  <c r="U234" i="1" s="1"/>
  <c r="U235" i="1" a="1"/>
  <c r="U235" i="1"/>
  <c r="U236" i="1" a="1"/>
  <c r="U236" i="1"/>
  <c r="U237" i="1" a="1"/>
  <c r="U237" i="1" s="1"/>
  <c r="U238" i="1" a="1"/>
  <c r="U238" i="1" s="1"/>
  <c r="U239" i="1" a="1"/>
  <c r="U239" i="1" s="1"/>
  <c r="U240" i="1" a="1"/>
  <c r="U240" i="1"/>
  <c r="U241" i="1" a="1"/>
  <c r="U241" i="1"/>
  <c r="U242" i="1" a="1"/>
  <c r="U242" i="1" s="1"/>
  <c r="U243" i="1" a="1"/>
  <c r="U243" i="1" s="1"/>
  <c r="U244" i="1" a="1"/>
  <c r="U244" i="1" s="1"/>
  <c r="U245" i="1" a="1"/>
  <c r="U245" i="1"/>
  <c r="U246" i="1" a="1"/>
  <c r="U246" i="1"/>
  <c r="U247" i="1" a="1"/>
  <c r="U247" i="1" s="1"/>
  <c r="U248" i="1" a="1"/>
  <c r="U248" i="1" s="1"/>
  <c r="U249" i="1" a="1"/>
  <c r="U249" i="1" s="1"/>
  <c r="U250" i="1" a="1"/>
  <c r="U250" i="1"/>
  <c r="U251" i="1" a="1"/>
  <c r="U251" i="1"/>
  <c r="U252" i="1" a="1"/>
  <c r="U252" i="1" s="1"/>
  <c r="U253" i="1" a="1"/>
  <c r="U253" i="1" s="1"/>
  <c r="U254" i="1" a="1"/>
  <c r="U254" i="1" s="1"/>
  <c r="U255" i="1" a="1"/>
  <c r="U255" i="1"/>
  <c r="U256" i="1" a="1"/>
  <c r="U256" i="1"/>
  <c r="U257" i="1" a="1"/>
  <c r="U257" i="1" s="1"/>
  <c r="U258" i="1" a="1"/>
  <c r="U258" i="1" s="1"/>
  <c r="U259" i="1" a="1"/>
  <c r="U259" i="1" s="1"/>
  <c r="U260" i="1" a="1"/>
  <c r="U260" i="1"/>
  <c r="U261" i="1" a="1"/>
  <c r="U261" i="1"/>
  <c r="U262" i="1" a="1"/>
  <c r="U262" i="1" s="1"/>
  <c r="U263" i="1" a="1"/>
  <c r="U263" i="1" s="1"/>
  <c r="U264" i="1" a="1"/>
  <c r="U264" i="1" s="1"/>
  <c r="U265" i="1" a="1"/>
  <c r="U265" i="1"/>
  <c r="U266" i="1" a="1"/>
  <c r="U266" i="1"/>
  <c r="U267" i="1" a="1"/>
  <c r="U267" i="1" s="1"/>
  <c r="U268" i="1" a="1"/>
  <c r="U268" i="1" s="1"/>
  <c r="U269" i="1" a="1"/>
  <c r="U269" i="1" s="1"/>
  <c r="U270" i="1" a="1"/>
  <c r="U270" i="1"/>
  <c r="U271" i="1" a="1"/>
  <c r="U271" i="1"/>
  <c r="U272" i="1" a="1"/>
  <c r="U272" i="1" s="1"/>
  <c r="U273" i="1" a="1"/>
  <c r="U273" i="1" s="1"/>
  <c r="U274" i="1" a="1"/>
  <c r="U274" i="1" s="1"/>
  <c r="U275" i="1" a="1"/>
  <c r="U275" i="1"/>
  <c r="U276" i="1" a="1"/>
  <c r="U276" i="1"/>
  <c r="U277" i="1" a="1"/>
  <c r="U277" i="1" s="1"/>
  <c r="U278" i="1" a="1"/>
  <c r="U278" i="1" s="1"/>
  <c r="U279" i="1" a="1"/>
  <c r="U279" i="1" s="1"/>
  <c r="U280" i="1" a="1"/>
  <c r="U280" i="1"/>
  <c r="U281" i="1" a="1"/>
  <c r="U281" i="1"/>
  <c r="U282" i="1" a="1"/>
  <c r="U282" i="1" s="1"/>
  <c r="U283" i="1" a="1"/>
  <c r="U283" i="1" s="1"/>
  <c r="U284" i="1" a="1"/>
  <c r="U284" i="1" s="1"/>
  <c r="U285" i="1" a="1"/>
  <c r="U285" i="1"/>
  <c r="U286" i="1" a="1"/>
  <c r="U286" i="1"/>
  <c r="U287" i="1" a="1"/>
  <c r="U287" i="1" s="1"/>
  <c r="U288" i="1" a="1"/>
  <c r="U288" i="1" s="1"/>
  <c r="U289" i="1" a="1"/>
  <c r="U289" i="1" s="1"/>
  <c r="U290" i="1" a="1"/>
  <c r="U290" i="1"/>
  <c r="U291" i="1" a="1"/>
  <c r="U291" i="1"/>
  <c r="U292" i="1" a="1"/>
  <c r="U292" i="1" s="1"/>
  <c r="U293" i="1" a="1"/>
  <c r="U293" i="1" s="1"/>
  <c r="U294" i="1" a="1"/>
  <c r="U294" i="1" s="1"/>
  <c r="U295" i="1" a="1"/>
  <c r="U295" i="1"/>
  <c r="U296" i="1" a="1"/>
  <c r="U296" i="1"/>
  <c r="U297" i="1" a="1"/>
  <c r="U297" i="1" s="1"/>
  <c r="U298" i="1" a="1"/>
  <c r="U298" i="1" s="1"/>
  <c r="U299" i="1" a="1"/>
  <c r="U299" i="1" s="1"/>
  <c r="U300" i="1" a="1"/>
  <c r="U300" i="1"/>
  <c r="U301" i="1" a="1"/>
  <c r="U301" i="1"/>
  <c r="U302" i="1" a="1"/>
  <c r="U302" i="1" s="1"/>
  <c r="U303" i="1" a="1"/>
  <c r="U303" i="1" s="1"/>
  <c r="U304" i="1" a="1"/>
  <c r="U304" i="1" s="1"/>
  <c r="U305" i="1" a="1"/>
  <c r="U305" i="1"/>
  <c r="U306" i="1" a="1"/>
  <c r="U306" i="1"/>
  <c r="T7" i="1" a="1"/>
  <c r="T7" i="1" s="1"/>
  <c r="T8" i="1" a="1"/>
  <c r="T8" i="1"/>
  <c r="T9" i="1" a="1"/>
  <c r="T9" i="1"/>
  <c r="T10" i="1" a="1"/>
  <c r="T10" i="1"/>
  <c r="T11" i="1" a="1"/>
  <c r="T11" i="1"/>
  <c r="T12" i="1" a="1"/>
  <c r="T12" i="1" s="1"/>
  <c r="T13" i="1" a="1"/>
  <c r="T13" i="1"/>
  <c r="T14" i="1" a="1"/>
  <c r="T14" i="1" s="1"/>
  <c r="T15" i="1" a="1"/>
  <c r="T15" i="1"/>
  <c r="T16" i="1" a="1"/>
  <c r="T16" i="1"/>
  <c r="T17" i="1" a="1"/>
  <c r="T17" i="1" s="1"/>
  <c r="T18" i="1" a="1"/>
  <c r="T18" i="1"/>
  <c r="T19" i="1" a="1"/>
  <c r="T19" i="1" s="1"/>
  <c r="T20" i="1" a="1"/>
  <c r="T20" i="1"/>
  <c r="T21" i="1" a="1"/>
  <c r="T21" i="1"/>
  <c r="T22" i="1" a="1"/>
  <c r="T22" i="1" s="1"/>
  <c r="T23" i="1" a="1"/>
  <c r="T23" i="1"/>
  <c r="T24" i="1" a="1"/>
  <c r="T24" i="1" s="1"/>
  <c r="T25" i="1" a="1"/>
  <c r="T25" i="1"/>
  <c r="T26" i="1" a="1"/>
  <c r="T26" i="1"/>
  <c r="T27" i="1" a="1"/>
  <c r="T27" i="1" s="1"/>
  <c r="T28" i="1" a="1"/>
  <c r="T28" i="1"/>
  <c r="T29" i="1" a="1"/>
  <c r="T29" i="1" s="1"/>
  <c r="T30" i="1" a="1"/>
  <c r="T30" i="1"/>
  <c r="T31" i="1" a="1"/>
  <c r="T31" i="1"/>
  <c r="T32" i="1" a="1"/>
  <c r="T32" i="1" s="1"/>
  <c r="T33" i="1" a="1"/>
  <c r="T33" i="1"/>
  <c r="T34" i="1" a="1"/>
  <c r="T34" i="1" s="1"/>
  <c r="T35" i="1" a="1"/>
  <c r="T35" i="1"/>
  <c r="T36" i="1" a="1"/>
  <c r="T36" i="1"/>
  <c r="T37" i="1" a="1"/>
  <c r="T37" i="1" s="1"/>
  <c r="T38" i="1" a="1"/>
  <c r="T38" i="1"/>
  <c r="T39" i="1" a="1"/>
  <c r="T39" i="1" s="1"/>
  <c r="T40" i="1" a="1"/>
  <c r="T40" i="1"/>
  <c r="T41" i="1" a="1"/>
  <c r="T41" i="1"/>
  <c r="T42" i="1" a="1"/>
  <c r="T42" i="1" s="1"/>
  <c r="T43" i="1" a="1"/>
  <c r="T43" i="1"/>
  <c r="T44" i="1" a="1"/>
  <c r="T44" i="1" s="1"/>
  <c r="T45" i="1" a="1"/>
  <c r="T45" i="1"/>
  <c r="T46" i="1" a="1"/>
  <c r="T46" i="1"/>
  <c r="T47" i="1" a="1"/>
  <c r="T47" i="1" s="1"/>
  <c r="T48" i="1" a="1"/>
  <c r="T48" i="1"/>
  <c r="T49" i="1" a="1"/>
  <c r="T49" i="1" s="1"/>
  <c r="T50" i="1" a="1"/>
  <c r="T50" i="1"/>
  <c r="T51" i="1" a="1"/>
  <c r="T51" i="1"/>
  <c r="T52" i="1" a="1"/>
  <c r="T52" i="1" s="1"/>
  <c r="T53" i="1" a="1"/>
  <c r="T53" i="1"/>
  <c r="T54" i="1" a="1"/>
  <c r="T54" i="1" s="1"/>
  <c r="T55" i="1" a="1"/>
  <c r="T55" i="1"/>
  <c r="T56" i="1" a="1"/>
  <c r="T56" i="1"/>
  <c r="T57" i="1" a="1"/>
  <c r="T57" i="1" s="1"/>
  <c r="T58" i="1" a="1"/>
  <c r="T58" i="1"/>
  <c r="T59" i="1" a="1"/>
  <c r="T59" i="1" s="1"/>
  <c r="T60" i="1" a="1"/>
  <c r="T60" i="1"/>
  <c r="T61" i="1" a="1"/>
  <c r="T61" i="1"/>
  <c r="T62" i="1" a="1"/>
  <c r="T62" i="1" s="1"/>
  <c r="T63" i="1" a="1"/>
  <c r="T63" i="1"/>
  <c r="T64" i="1" a="1"/>
  <c r="T64" i="1" s="1"/>
  <c r="T65" i="1" a="1"/>
  <c r="T65" i="1"/>
  <c r="T66" i="1" a="1"/>
  <c r="T66" i="1"/>
  <c r="T67" i="1" a="1"/>
  <c r="T67" i="1" s="1"/>
  <c r="T68" i="1" a="1"/>
  <c r="T68" i="1"/>
  <c r="T69" i="1" a="1"/>
  <c r="T69" i="1" s="1"/>
  <c r="T70" i="1" a="1"/>
  <c r="T70" i="1"/>
  <c r="T71" i="1" a="1"/>
  <c r="T71" i="1"/>
  <c r="T72" i="1" a="1"/>
  <c r="T72" i="1" s="1"/>
  <c r="T73" i="1" a="1"/>
  <c r="T73" i="1"/>
  <c r="T74" i="1" a="1"/>
  <c r="T74" i="1" s="1"/>
  <c r="T75" i="1" a="1"/>
  <c r="T75" i="1"/>
  <c r="T76" i="1" a="1"/>
  <c r="T76" i="1"/>
  <c r="T77" i="1" a="1"/>
  <c r="T77" i="1" s="1"/>
  <c r="T78" i="1" a="1"/>
  <c r="T78" i="1"/>
  <c r="T79" i="1" a="1"/>
  <c r="T79" i="1" s="1"/>
  <c r="T80" i="1" a="1"/>
  <c r="T80" i="1"/>
  <c r="T81" i="1" a="1"/>
  <c r="T81" i="1"/>
  <c r="T82" i="1" a="1"/>
  <c r="T82" i="1" s="1"/>
  <c r="T83" i="1" a="1"/>
  <c r="T83" i="1"/>
  <c r="T84" i="1" a="1"/>
  <c r="T84" i="1" s="1"/>
  <c r="T85" i="1" a="1"/>
  <c r="T85" i="1"/>
  <c r="T86" i="1" a="1"/>
  <c r="T86" i="1"/>
  <c r="T87" i="1" a="1"/>
  <c r="T87" i="1" s="1"/>
  <c r="T88" i="1" a="1"/>
  <c r="T88" i="1"/>
  <c r="T89" i="1" a="1"/>
  <c r="T89" i="1" s="1"/>
  <c r="T90" i="1" a="1"/>
  <c r="T90" i="1"/>
  <c r="T91" i="1" a="1"/>
  <c r="T91" i="1"/>
  <c r="T92" i="1" a="1"/>
  <c r="T92" i="1" s="1"/>
  <c r="T93" i="1" a="1"/>
  <c r="T93" i="1"/>
  <c r="T94" i="1" a="1"/>
  <c r="T94" i="1" s="1"/>
  <c r="T95" i="1" a="1"/>
  <c r="T95" i="1"/>
  <c r="T96" i="1" a="1"/>
  <c r="T96" i="1"/>
  <c r="T97" i="1" a="1"/>
  <c r="T97" i="1" s="1"/>
  <c r="T98" i="1" a="1"/>
  <c r="T98" i="1"/>
  <c r="T99" i="1" a="1"/>
  <c r="T99" i="1" s="1"/>
  <c r="T100" i="1" a="1"/>
  <c r="T100" i="1"/>
  <c r="T101" i="1" a="1"/>
  <c r="T101" i="1"/>
  <c r="T102" i="1" a="1"/>
  <c r="T102" i="1" s="1"/>
  <c r="T103" i="1" a="1"/>
  <c r="T103" i="1"/>
  <c r="T104" i="1" a="1"/>
  <c r="T104" i="1" s="1"/>
  <c r="T105" i="1" a="1"/>
  <c r="T105" i="1"/>
  <c r="T106" i="1" a="1"/>
  <c r="T106" i="1"/>
  <c r="T107" i="1" a="1"/>
  <c r="T107" i="1" s="1"/>
  <c r="T108" i="1" a="1"/>
  <c r="T108" i="1"/>
  <c r="T109" i="1" a="1"/>
  <c r="T109" i="1" s="1"/>
  <c r="T110" i="1" a="1"/>
  <c r="T110" i="1"/>
  <c r="T111" i="1" a="1"/>
  <c r="T111" i="1"/>
  <c r="T112" i="1" a="1"/>
  <c r="T112" i="1" s="1"/>
  <c r="T113" i="1" a="1"/>
  <c r="T113" i="1"/>
  <c r="T114" i="1" a="1"/>
  <c r="T114" i="1" s="1"/>
  <c r="T115" i="1" a="1"/>
  <c r="T115" i="1"/>
  <c r="T116" i="1" a="1"/>
  <c r="T116" i="1"/>
  <c r="T117" i="1" a="1"/>
  <c r="T117" i="1" s="1"/>
  <c r="T118" i="1" a="1"/>
  <c r="T118" i="1"/>
  <c r="T119" i="1" a="1"/>
  <c r="T119" i="1" s="1"/>
  <c r="T120" i="1" a="1"/>
  <c r="T120" i="1"/>
  <c r="T121" i="1" a="1"/>
  <c r="T121" i="1"/>
  <c r="T122" i="1" a="1"/>
  <c r="T122" i="1" s="1"/>
  <c r="T123" i="1" a="1"/>
  <c r="T123" i="1"/>
  <c r="T124" i="1" a="1"/>
  <c r="T124" i="1" s="1"/>
  <c r="T125" i="1" a="1"/>
  <c r="T125" i="1"/>
  <c r="T126" i="1" a="1"/>
  <c r="T126" i="1"/>
  <c r="T127" i="1" a="1"/>
  <c r="T127" i="1" s="1"/>
  <c r="T128" i="1" a="1"/>
  <c r="T128" i="1"/>
  <c r="T129" i="1" a="1"/>
  <c r="T129" i="1" s="1"/>
  <c r="T130" i="1" a="1"/>
  <c r="T130" i="1"/>
  <c r="T131" i="1" a="1"/>
  <c r="T131" i="1"/>
  <c r="T132" i="1" a="1"/>
  <c r="T132" i="1" s="1"/>
  <c r="T133" i="1" a="1"/>
  <c r="T133" i="1"/>
  <c r="T134" i="1" a="1"/>
  <c r="T134" i="1" s="1"/>
  <c r="T135" i="1" a="1"/>
  <c r="T135" i="1"/>
  <c r="T136" i="1" a="1"/>
  <c r="T136" i="1"/>
  <c r="T137" i="1" a="1"/>
  <c r="T137" i="1" s="1"/>
  <c r="T138" i="1" a="1"/>
  <c r="T138" i="1"/>
  <c r="T139" i="1" a="1"/>
  <c r="T139" i="1" s="1"/>
  <c r="T140" i="1" a="1"/>
  <c r="T140" i="1"/>
  <c r="T141" i="1" a="1"/>
  <c r="T141" i="1"/>
  <c r="T142" i="1" a="1"/>
  <c r="T142" i="1" s="1"/>
  <c r="T143" i="1" a="1"/>
  <c r="T143" i="1"/>
  <c r="T144" i="1" a="1"/>
  <c r="T144" i="1" s="1"/>
  <c r="T145" i="1" a="1"/>
  <c r="T145" i="1"/>
  <c r="T146" i="1" a="1"/>
  <c r="T146" i="1"/>
  <c r="T147" i="1" a="1"/>
  <c r="T147" i="1" s="1"/>
  <c r="T148" i="1" a="1"/>
  <c r="T148" i="1"/>
  <c r="T149" i="1" a="1"/>
  <c r="T149" i="1" s="1"/>
  <c r="T150" i="1" a="1"/>
  <c r="T150" i="1"/>
  <c r="T151" i="1" a="1"/>
  <c r="T151" i="1"/>
  <c r="T152" i="1" a="1"/>
  <c r="T152" i="1" s="1"/>
  <c r="T153" i="1" a="1"/>
  <c r="T153" i="1"/>
  <c r="T154" i="1" a="1"/>
  <c r="T154" i="1" s="1"/>
  <c r="T155" i="1" a="1"/>
  <c r="T155" i="1"/>
  <c r="T156" i="1" a="1"/>
  <c r="T156" i="1"/>
  <c r="T157" i="1" a="1"/>
  <c r="T157" i="1" s="1"/>
  <c r="T158" i="1" a="1"/>
  <c r="T158" i="1"/>
  <c r="T159" i="1" a="1"/>
  <c r="T159" i="1" s="1"/>
  <c r="T160" i="1" a="1"/>
  <c r="T160" i="1"/>
  <c r="T161" i="1" a="1"/>
  <c r="T161" i="1"/>
  <c r="T162" i="1" a="1"/>
  <c r="T162" i="1" s="1"/>
  <c r="T163" i="1" a="1"/>
  <c r="T163" i="1"/>
  <c r="T164" i="1" a="1"/>
  <c r="T164" i="1" s="1"/>
  <c r="T165" i="1" a="1"/>
  <c r="T165" i="1"/>
  <c r="T166" i="1" a="1"/>
  <c r="T166" i="1"/>
  <c r="T167" i="1" a="1"/>
  <c r="T167" i="1" s="1"/>
  <c r="T168" i="1" a="1"/>
  <c r="T168" i="1"/>
  <c r="T169" i="1" a="1"/>
  <c r="T169" i="1" s="1"/>
  <c r="T170" i="1" a="1"/>
  <c r="T170" i="1"/>
  <c r="T171" i="1" a="1"/>
  <c r="T171" i="1"/>
  <c r="T172" i="1" a="1"/>
  <c r="T172" i="1" s="1"/>
  <c r="T173" i="1" a="1"/>
  <c r="T173" i="1"/>
  <c r="T174" i="1" a="1"/>
  <c r="T174" i="1" s="1"/>
  <c r="T175" i="1" a="1"/>
  <c r="T175" i="1"/>
  <c r="T176" i="1" a="1"/>
  <c r="T176" i="1"/>
  <c r="T177" i="1" a="1"/>
  <c r="T177" i="1" s="1"/>
  <c r="T178" i="1" a="1"/>
  <c r="T178" i="1"/>
  <c r="T179" i="1" a="1"/>
  <c r="T179" i="1" s="1"/>
  <c r="T180" i="1" a="1"/>
  <c r="T180" i="1"/>
  <c r="T181" i="1" a="1"/>
  <c r="T181" i="1"/>
  <c r="T182" i="1" a="1"/>
  <c r="T182" i="1" s="1"/>
  <c r="T183" i="1" a="1"/>
  <c r="T183" i="1"/>
  <c r="T184" i="1" a="1"/>
  <c r="T184" i="1" s="1"/>
  <c r="T185" i="1" a="1"/>
  <c r="T185" i="1"/>
  <c r="T186" i="1" a="1"/>
  <c r="T186" i="1"/>
  <c r="T187" i="1" a="1"/>
  <c r="T187" i="1" s="1"/>
  <c r="T188" i="1" a="1"/>
  <c r="T188" i="1"/>
  <c r="T189" i="1" a="1"/>
  <c r="T189" i="1" s="1"/>
  <c r="T190" i="1" a="1"/>
  <c r="T190" i="1"/>
  <c r="T191" i="1" a="1"/>
  <c r="T191" i="1"/>
  <c r="T192" i="1" a="1"/>
  <c r="T192" i="1" s="1"/>
  <c r="T193" i="1" a="1"/>
  <c r="T193" i="1"/>
  <c r="T194" i="1" a="1"/>
  <c r="T194" i="1" s="1"/>
  <c r="T195" i="1" a="1"/>
  <c r="T195" i="1"/>
  <c r="T196" i="1" a="1"/>
  <c r="T196" i="1"/>
  <c r="T197" i="1" a="1"/>
  <c r="T197" i="1" s="1"/>
  <c r="T198" i="1" a="1"/>
  <c r="T198" i="1"/>
  <c r="T199" i="1" a="1"/>
  <c r="T199" i="1" s="1"/>
  <c r="T200" i="1" a="1"/>
  <c r="T200" i="1"/>
  <c r="T201" i="1" a="1"/>
  <c r="T201" i="1"/>
  <c r="T202" i="1" a="1"/>
  <c r="T202" i="1" s="1"/>
  <c r="T203" i="1" a="1"/>
  <c r="T203" i="1"/>
  <c r="T204" i="1" a="1"/>
  <c r="T204" i="1" s="1"/>
  <c r="T205" i="1" a="1"/>
  <c r="T205" i="1"/>
  <c r="T206" i="1" a="1"/>
  <c r="T206" i="1"/>
  <c r="T207" i="1" a="1"/>
  <c r="T207" i="1" s="1"/>
  <c r="T208" i="1" a="1"/>
  <c r="T208" i="1"/>
  <c r="T209" i="1" a="1"/>
  <c r="T209" i="1" s="1"/>
  <c r="T210" i="1" a="1"/>
  <c r="T210" i="1"/>
  <c r="T211" i="1" a="1"/>
  <c r="T211" i="1"/>
  <c r="T212" i="1" a="1"/>
  <c r="T212" i="1" s="1"/>
  <c r="T213" i="1" a="1"/>
  <c r="T213" i="1"/>
  <c r="T214" i="1" a="1"/>
  <c r="T214" i="1" s="1"/>
  <c r="T215" i="1" a="1"/>
  <c r="T215" i="1"/>
  <c r="T216" i="1" a="1"/>
  <c r="T216" i="1"/>
  <c r="T217" i="1" a="1"/>
  <c r="T217" i="1" s="1"/>
  <c r="T218" i="1" a="1"/>
  <c r="T218" i="1"/>
  <c r="T219" i="1" a="1"/>
  <c r="T219" i="1" s="1"/>
  <c r="T220" i="1" a="1"/>
  <c r="T220" i="1"/>
  <c r="T221" i="1" a="1"/>
  <c r="T221" i="1"/>
  <c r="T222" i="1" a="1"/>
  <c r="T222" i="1" s="1"/>
  <c r="T223" i="1" a="1"/>
  <c r="T223" i="1"/>
  <c r="T224" i="1" a="1"/>
  <c r="T224" i="1" s="1"/>
  <c r="T225" i="1" a="1"/>
  <c r="T225" i="1"/>
  <c r="T226" i="1" a="1"/>
  <c r="T226" i="1"/>
  <c r="T227" i="1" a="1"/>
  <c r="T227" i="1" s="1"/>
  <c r="T228" i="1" a="1"/>
  <c r="T228" i="1"/>
  <c r="T229" i="1" a="1"/>
  <c r="T229" i="1" s="1"/>
  <c r="T230" i="1" a="1"/>
  <c r="T230" i="1"/>
  <c r="T231" i="1" a="1"/>
  <c r="T231" i="1"/>
  <c r="T232" i="1" a="1"/>
  <c r="T232" i="1" s="1"/>
  <c r="T233" i="1" a="1"/>
  <c r="T233" i="1"/>
  <c r="T234" i="1" a="1"/>
  <c r="T234" i="1" s="1"/>
  <c r="T235" i="1" a="1"/>
  <c r="T235" i="1"/>
  <c r="T236" i="1" a="1"/>
  <c r="T236" i="1"/>
  <c r="T237" i="1" a="1"/>
  <c r="T237" i="1" s="1"/>
  <c r="T238" i="1" a="1"/>
  <c r="T238" i="1"/>
  <c r="T239" i="1" a="1"/>
  <c r="T239" i="1" s="1"/>
  <c r="T240" i="1" a="1"/>
  <c r="T240" i="1"/>
  <c r="T241" i="1" a="1"/>
  <c r="T241" i="1"/>
  <c r="T242" i="1" a="1"/>
  <c r="T242" i="1" s="1"/>
  <c r="T243" i="1" a="1"/>
  <c r="T243" i="1"/>
  <c r="T244" i="1" a="1"/>
  <c r="T244" i="1" s="1"/>
  <c r="T245" i="1" a="1"/>
  <c r="T245" i="1"/>
  <c r="T246" i="1" a="1"/>
  <c r="T246" i="1"/>
  <c r="T247" i="1" a="1"/>
  <c r="T247" i="1" s="1"/>
  <c r="T248" i="1" a="1"/>
  <c r="T248" i="1"/>
  <c r="T249" i="1" a="1"/>
  <c r="T249" i="1" s="1"/>
  <c r="T250" i="1" a="1"/>
  <c r="T250" i="1"/>
  <c r="T251" i="1" a="1"/>
  <c r="T251" i="1"/>
  <c r="T252" i="1" a="1"/>
  <c r="T252" i="1" s="1"/>
  <c r="T253" i="1" a="1"/>
  <c r="T253" i="1"/>
  <c r="T254" i="1" a="1"/>
  <c r="T254" i="1" s="1"/>
  <c r="T255" i="1" a="1"/>
  <c r="T255" i="1"/>
  <c r="T256" i="1" a="1"/>
  <c r="T256" i="1"/>
  <c r="T257" i="1" a="1"/>
  <c r="T257" i="1" s="1"/>
  <c r="T258" i="1" a="1"/>
  <c r="T258" i="1"/>
  <c r="T259" i="1" a="1"/>
  <c r="T259" i="1" s="1"/>
  <c r="T260" i="1" a="1"/>
  <c r="T260" i="1"/>
  <c r="T261" i="1" a="1"/>
  <c r="T261" i="1"/>
  <c r="T262" i="1" a="1"/>
  <c r="T262" i="1" s="1"/>
  <c r="T263" i="1" a="1"/>
  <c r="T263" i="1"/>
  <c r="T264" i="1" a="1"/>
  <c r="T264" i="1" s="1"/>
  <c r="T265" i="1" a="1"/>
  <c r="T265" i="1"/>
  <c r="T266" i="1" a="1"/>
  <c r="T266" i="1"/>
  <c r="T267" i="1" a="1"/>
  <c r="T267" i="1" s="1"/>
  <c r="T268" i="1" a="1"/>
  <c r="T268" i="1"/>
  <c r="T269" i="1" a="1"/>
  <c r="T269" i="1" s="1"/>
  <c r="T270" i="1" a="1"/>
  <c r="T270" i="1"/>
  <c r="T271" i="1" a="1"/>
  <c r="T271" i="1"/>
  <c r="T272" i="1" a="1"/>
  <c r="T272" i="1" s="1"/>
  <c r="T273" i="1" a="1"/>
  <c r="T273" i="1"/>
  <c r="T274" i="1" a="1"/>
  <c r="T274" i="1" s="1"/>
  <c r="T275" i="1" a="1"/>
  <c r="T275" i="1"/>
  <c r="T276" i="1" a="1"/>
  <c r="T276" i="1"/>
  <c r="T277" i="1" a="1"/>
  <c r="T277" i="1" s="1"/>
  <c r="T278" i="1" a="1"/>
  <c r="T278" i="1"/>
  <c r="T279" i="1" a="1"/>
  <c r="T279" i="1" s="1"/>
  <c r="T280" i="1" a="1"/>
  <c r="T280" i="1"/>
  <c r="T281" i="1" a="1"/>
  <c r="T281" i="1"/>
  <c r="T282" i="1" a="1"/>
  <c r="T282" i="1" s="1"/>
  <c r="T283" i="1" a="1"/>
  <c r="T283" i="1"/>
  <c r="T284" i="1" a="1"/>
  <c r="T284" i="1" s="1"/>
  <c r="T285" i="1" a="1"/>
  <c r="T285" i="1"/>
  <c r="T286" i="1" a="1"/>
  <c r="T286" i="1"/>
  <c r="T287" i="1" a="1"/>
  <c r="T287" i="1" s="1"/>
  <c r="T288" i="1" a="1"/>
  <c r="T288" i="1"/>
  <c r="T289" i="1" a="1"/>
  <c r="T289" i="1" s="1"/>
  <c r="T290" i="1" a="1"/>
  <c r="T290" i="1"/>
  <c r="T291" i="1" a="1"/>
  <c r="T291" i="1"/>
  <c r="T292" i="1" a="1"/>
  <c r="T292" i="1" s="1"/>
  <c r="T293" i="1" a="1"/>
  <c r="T293" i="1"/>
  <c r="T294" i="1" a="1"/>
  <c r="T294" i="1" s="1"/>
  <c r="T295" i="1" a="1"/>
  <c r="T295" i="1"/>
  <c r="T296" i="1" a="1"/>
  <c r="T296" i="1"/>
  <c r="T297" i="1" a="1"/>
  <c r="T297" i="1" s="1"/>
  <c r="T298" i="1" a="1"/>
  <c r="T298" i="1"/>
  <c r="T299" i="1" a="1"/>
  <c r="T299" i="1" s="1"/>
  <c r="T300" i="1" a="1"/>
  <c r="T300" i="1"/>
  <c r="T301" i="1" a="1"/>
  <c r="T301" i="1"/>
  <c r="T302" i="1" a="1"/>
  <c r="T302" i="1" s="1"/>
  <c r="T303" i="1" a="1"/>
  <c r="T303" i="1" s="1"/>
  <c r="T304" i="1" a="1"/>
  <c r="T304" i="1" s="1"/>
  <c r="T305" i="1" a="1"/>
  <c r="T305" i="1"/>
  <c r="T306" i="1" a="1"/>
  <c r="T306" i="1"/>
  <c r="S7" i="1" a="1"/>
  <c r="S7" i="1" s="1"/>
  <c r="S8" i="1" a="1"/>
  <c r="S8" i="1"/>
  <c r="S9" i="1" a="1"/>
  <c r="S9" i="1"/>
  <c r="S10" i="1" a="1"/>
  <c r="S10" i="1"/>
  <c r="S11" i="1" a="1"/>
  <c r="S11" i="1"/>
  <c r="S12" i="1" a="1"/>
  <c r="S12" i="1" s="1"/>
  <c r="S13" i="1" a="1"/>
  <c r="S13" i="1"/>
  <c r="S14" i="1" a="1"/>
  <c r="S14" i="1"/>
  <c r="S15" i="1" a="1"/>
  <c r="S15" i="1"/>
  <c r="S16" i="1" a="1"/>
  <c r="S16" i="1"/>
  <c r="S17" i="1" a="1"/>
  <c r="S17" i="1" s="1"/>
  <c r="S18" i="1" a="1"/>
  <c r="S18" i="1"/>
  <c r="S19" i="1" a="1"/>
  <c r="S19" i="1"/>
  <c r="S20" i="1" a="1"/>
  <c r="S20" i="1"/>
  <c r="S21" i="1" a="1"/>
  <c r="S21" i="1"/>
  <c r="S22" i="1" a="1"/>
  <c r="S22" i="1" s="1"/>
  <c r="S23" i="1" a="1"/>
  <c r="S23" i="1"/>
  <c r="S24" i="1" a="1"/>
  <c r="S24" i="1"/>
  <c r="S25" i="1" a="1"/>
  <c r="S25" i="1"/>
  <c r="S26" i="1" a="1"/>
  <c r="S26" i="1"/>
  <c r="S27" i="1" a="1"/>
  <c r="S27" i="1" s="1"/>
  <c r="S28" i="1" a="1"/>
  <c r="S28" i="1" s="1"/>
  <c r="S29" i="1" a="1"/>
  <c r="S29" i="1"/>
  <c r="S30" i="1" a="1"/>
  <c r="S30" i="1"/>
  <c r="S31" i="1" a="1"/>
  <c r="S31" i="1"/>
  <c r="S32" i="1" a="1"/>
  <c r="S32" i="1" s="1"/>
  <c r="S33" i="1" a="1"/>
  <c r="S33" i="1" s="1"/>
  <c r="S34" i="1" a="1"/>
  <c r="S34" i="1"/>
  <c r="S35" i="1" a="1"/>
  <c r="S35" i="1"/>
  <c r="S36" i="1" a="1"/>
  <c r="S36" i="1"/>
  <c r="S37" i="1" a="1"/>
  <c r="S37" i="1" s="1"/>
  <c r="S38" i="1" a="1"/>
  <c r="S38" i="1" s="1"/>
  <c r="S39" i="1" a="1"/>
  <c r="S39" i="1" s="1"/>
  <c r="S40" i="1" a="1"/>
  <c r="S40" i="1"/>
  <c r="S41" i="1" a="1"/>
  <c r="S41" i="1"/>
  <c r="S42" i="1" a="1"/>
  <c r="S42" i="1" s="1"/>
  <c r="S43" i="1" a="1"/>
  <c r="S43" i="1" s="1"/>
  <c r="S44" i="1" a="1"/>
  <c r="S44" i="1" s="1"/>
  <c r="S45" i="1" a="1"/>
  <c r="S45" i="1"/>
  <c r="S46" i="1" a="1"/>
  <c r="S46" i="1"/>
  <c r="S47" i="1" a="1"/>
  <c r="S47" i="1" s="1"/>
  <c r="S48" i="1" a="1"/>
  <c r="S48" i="1" s="1"/>
  <c r="S49" i="1" a="1"/>
  <c r="S49" i="1" s="1"/>
  <c r="S50" i="1" a="1"/>
  <c r="S50" i="1"/>
  <c r="S51" i="1" a="1"/>
  <c r="S51" i="1"/>
  <c r="S52" i="1" a="1"/>
  <c r="S52" i="1" s="1"/>
  <c r="S53" i="1" a="1"/>
  <c r="S53" i="1" s="1"/>
  <c r="S54" i="1" a="1"/>
  <c r="S54" i="1" s="1"/>
  <c r="S55" i="1" a="1"/>
  <c r="S55" i="1"/>
  <c r="S56" i="1" a="1"/>
  <c r="S56" i="1"/>
  <c r="S57" i="1" a="1"/>
  <c r="S57" i="1" s="1"/>
  <c r="S58" i="1" a="1"/>
  <c r="S58" i="1" s="1"/>
  <c r="S59" i="1" a="1"/>
  <c r="S59" i="1" s="1"/>
  <c r="S60" i="1" a="1"/>
  <c r="S60" i="1"/>
  <c r="S61" i="1" a="1"/>
  <c r="S61" i="1"/>
  <c r="S62" i="1" a="1"/>
  <c r="S62" i="1" s="1"/>
  <c r="S63" i="1" a="1"/>
  <c r="S63" i="1" s="1"/>
  <c r="S64" i="1" a="1"/>
  <c r="S64" i="1" s="1"/>
  <c r="S65" i="1" a="1"/>
  <c r="S65" i="1"/>
  <c r="S66" i="1" a="1"/>
  <c r="S66" i="1"/>
  <c r="S67" i="1" a="1"/>
  <c r="S67" i="1" s="1"/>
  <c r="S68" i="1" a="1"/>
  <c r="S68" i="1" s="1"/>
  <c r="S69" i="1" a="1"/>
  <c r="S69" i="1" s="1"/>
  <c r="S70" i="1" a="1"/>
  <c r="S70" i="1"/>
  <c r="S71" i="1" a="1"/>
  <c r="S71" i="1"/>
  <c r="S72" i="1" a="1"/>
  <c r="S72" i="1" s="1"/>
  <c r="S73" i="1" a="1"/>
  <c r="S73" i="1" s="1"/>
  <c r="S74" i="1" a="1"/>
  <c r="S74" i="1" s="1"/>
  <c r="S75" i="1" a="1"/>
  <c r="S75" i="1"/>
  <c r="S76" i="1" a="1"/>
  <c r="S76" i="1"/>
  <c r="S77" i="1" a="1"/>
  <c r="S77" i="1" s="1"/>
  <c r="S78" i="1" a="1"/>
  <c r="S78" i="1" s="1"/>
  <c r="S79" i="1" a="1"/>
  <c r="S79" i="1" s="1"/>
  <c r="S80" i="1" a="1"/>
  <c r="S80" i="1"/>
  <c r="S81" i="1" a="1"/>
  <c r="S81" i="1"/>
  <c r="S82" i="1" a="1"/>
  <c r="S82" i="1" s="1"/>
  <c r="S83" i="1" a="1"/>
  <c r="S83" i="1" s="1"/>
  <c r="S84" i="1" a="1"/>
  <c r="S84" i="1" s="1"/>
  <c r="S85" i="1" a="1"/>
  <c r="S85" i="1"/>
  <c r="S86" i="1" a="1"/>
  <c r="S86" i="1"/>
  <c r="S87" i="1" a="1"/>
  <c r="S87" i="1" s="1"/>
  <c r="S88" i="1" a="1"/>
  <c r="S88" i="1" s="1"/>
  <c r="S89" i="1" a="1"/>
  <c r="S89" i="1" s="1"/>
  <c r="S90" i="1" a="1"/>
  <c r="S90" i="1"/>
  <c r="S91" i="1" a="1"/>
  <c r="S91" i="1"/>
  <c r="S92" i="1" a="1"/>
  <c r="S92" i="1" s="1"/>
  <c r="S93" i="1" a="1"/>
  <c r="S93" i="1" s="1"/>
  <c r="S94" i="1" a="1"/>
  <c r="S94" i="1" s="1"/>
  <c r="S95" i="1" a="1"/>
  <c r="S95" i="1"/>
  <c r="S96" i="1" a="1"/>
  <c r="S96" i="1"/>
  <c r="S97" i="1" a="1"/>
  <c r="S97" i="1" s="1"/>
  <c r="S98" i="1" a="1"/>
  <c r="S98" i="1" s="1"/>
  <c r="S99" i="1" a="1"/>
  <c r="S99" i="1" s="1"/>
  <c r="S100" i="1" a="1"/>
  <c r="S100" i="1"/>
  <c r="S101" i="1" a="1"/>
  <c r="S101" i="1"/>
  <c r="S102" i="1" a="1"/>
  <c r="S102" i="1" s="1"/>
  <c r="S103" i="1" a="1"/>
  <c r="S103" i="1" s="1"/>
  <c r="S104" i="1" a="1"/>
  <c r="S104" i="1" s="1"/>
  <c r="S105" i="1" a="1"/>
  <c r="S105" i="1"/>
  <c r="S106" i="1" a="1"/>
  <c r="S106" i="1"/>
  <c r="S107" i="1" a="1"/>
  <c r="S107" i="1" s="1"/>
  <c r="S108" i="1" a="1"/>
  <c r="S108" i="1" s="1"/>
  <c r="S109" i="1" a="1"/>
  <c r="S109" i="1" s="1"/>
  <c r="S110" i="1" a="1"/>
  <c r="S110" i="1"/>
  <c r="S111" i="1" a="1"/>
  <c r="S111" i="1"/>
  <c r="S112" i="1" a="1"/>
  <c r="S112" i="1" s="1"/>
  <c r="S113" i="1" a="1"/>
  <c r="S113" i="1" s="1"/>
  <c r="S114" i="1" a="1"/>
  <c r="S114" i="1" s="1"/>
  <c r="S115" i="1" a="1"/>
  <c r="S115" i="1"/>
  <c r="S116" i="1" a="1"/>
  <c r="S116" i="1"/>
  <c r="S117" i="1" a="1"/>
  <c r="S117" i="1" s="1"/>
  <c r="S118" i="1" a="1"/>
  <c r="S118" i="1" s="1"/>
  <c r="S119" i="1" a="1"/>
  <c r="S119" i="1" s="1"/>
  <c r="S120" i="1" a="1"/>
  <c r="S120" i="1"/>
  <c r="S121" i="1" a="1"/>
  <c r="S121" i="1"/>
  <c r="S122" i="1" a="1"/>
  <c r="S122" i="1" s="1"/>
  <c r="S123" i="1" a="1"/>
  <c r="S123" i="1" s="1"/>
  <c r="S124" i="1" a="1"/>
  <c r="S124" i="1" s="1"/>
  <c r="S125" i="1" a="1"/>
  <c r="S125" i="1"/>
  <c r="S126" i="1" a="1"/>
  <c r="S126" i="1"/>
  <c r="S127" i="1" a="1"/>
  <c r="S127" i="1" s="1"/>
  <c r="S128" i="1" a="1"/>
  <c r="S128" i="1" s="1"/>
  <c r="S129" i="1" a="1"/>
  <c r="S129" i="1" s="1"/>
  <c r="S130" i="1" a="1"/>
  <c r="S130" i="1"/>
  <c r="S131" i="1" a="1"/>
  <c r="S131" i="1"/>
  <c r="S132" i="1" a="1"/>
  <c r="S132" i="1" s="1"/>
  <c r="S133" i="1" a="1"/>
  <c r="S133" i="1" s="1"/>
  <c r="S134" i="1" a="1"/>
  <c r="S134" i="1" s="1"/>
  <c r="S135" i="1" a="1"/>
  <c r="S135" i="1"/>
  <c r="S136" i="1" a="1"/>
  <c r="S136" i="1"/>
  <c r="S137" i="1" a="1"/>
  <c r="S137" i="1" s="1"/>
  <c r="S138" i="1" a="1"/>
  <c r="S138" i="1" s="1"/>
  <c r="S139" i="1" a="1"/>
  <c r="S139" i="1" s="1"/>
  <c r="S140" i="1" a="1"/>
  <c r="S140" i="1"/>
  <c r="S141" i="1" a="1"/>
  <c r="S141" i="1"/>
  <c r="S142" i="1" a="1"/>
  <c r="S142" i="1" s="1"/>
  <c r="S143" i="1" a="1"/>
  <c r="S143" i="1" s="1"/>
  <c r="S144" i="1" a="1"/>
  <c r="S144" i="1" s="1"/>
  <c r="S145" i="1" a="1"/>
  <c r="S145" i="1"/>
  <c r="S146" i="1" a="1"/>
  <c r="S146" i="1"/>
  <c r="S147" i="1" a="1"/>
  <c r="S147" i="1" s="1"/>
  <c r="S148" i="1" a="1"/>
  <c r="S148" i="1" s="1"/>
  <c r="S149" i="1" a="1"/>
  <c r="S149" i="1" s="1"/>
  <c r="S150" i="1" a="1"/>
  <c r="S150" i="1"/>
  <c r="S151" i="1" a="1"/>
  <c r="S151" i="1"/>
  <c r="S152" i="1" a="1"/>
  <c r="S152" i="1" s="1"/>
  <c r="S153" i="1" a="1"/>
  <c r="S153" i="1" s="1"/>
  <c r="S154" i="1" a="1"/>
  <c r="S154" i="1" s="1"/>
  <c r="S155" i="1" a="1"/>
  <c r="S155" i="1"/>
  <c r="S156" i="1" a="1"/>
  <c r="S156" i="1"/>
  <c r="S157" i="1" a="1"/>
  <c r="S157" i="1" s="1"/>
  <c r="S158" i="1" a="1"/>
  <c r="S158" i="1" s="1"/>
  <c r="S159" i="1" a="1"/>
  <c r="S159" i="1" s="1"/>
  <c r="S160" i="1" a="1"/>
  <c r="S160" i="1"/>
  <c r="S161" i="1" a="1"/>
  <c r="S161" i="1"/>
  <c r="S162" i="1" a="1"/>
  <c r="S162" i="1" s="1"/>
  <c r="S163" i="1" a="1"/>
  <c r="S163" i="1" s="1"/>
  <c r="S164" i="1" a="1"/>
  <c r="S164" i="1" s="1"/>
  <c r="S165" i="1" a="1"/>
  <c r="S165" i="1"/>
  <c r="S166" i="1" a="1"/>
  <c r="S166" i="1"/>
  <c r="S167" i="1" a="1"/>
  <c r="S167" i="1" s="1"/>
  <c r="S168" i="1" a="1"/>
  <c r="S168" i="1" s="1"/>
  <c r="S169" i="1" a="1"/>
  <c r="S169" i="1" s="1"/>
  <c r="S170" i="1" a="1"/>
  <c r="S170" i="1"/>
  <c r="S171" i="1" a="1"/>
  <c r="S171" i="1"/>
  <c r="S172" i="1" a="1"/>
  <c r="S172" i="1" s="1"/>
  <c r="S173" i="1" a="1"/>
  <c r="S173" i="1" s="1"/>
  <c r="S174" i="1" a="1"/>
  <c r="S174" i="1" s="1"/>
  <c r="S175" i="1" a="1"/>
  <c r="S175" i="1"/>
  <c r="S176" i="1" a="1"/>
  <c r="S176" i="1"/>
  <c r="S177" i="1" a="1"/>
  <c r="S177" i="1" s="1"/>
  <c r="S178" i="1" a="1"/>
  <c r="S178" i="1" s="1"/>
  <c r="S179" i="1" a="1"/>
  <c r="S179" i="1" s="1"/>
  <c r="S180" i="1" a="1"/>
  <c r="S180" i="1"/>
  <c r="S181" i="1" a="1"/>
  <c r="S181" i="1"/>
  <c r="S182" i="1" a="1"/>
  <c r="S182" i="1" s="1"/>
  <c r="S183" i="1" a="1"/>
  <c r="S183" i="1" s="1"/>
  <c r="S184" i="1" a="1"/>
  <c r="S184" i="1" s="1"/>
  <c r="S185" i="1" a="1"/>
  <c r="S185" i="1"/>
  <c r="S186" i="1" a="1"/>
  <c r="S186" i="1"/>
  <c r="S187" i="1" a="1"/>
  <c r="S187" i="1" s="1"/>
  <c r="S188" i="1" a="1"/>
  <c r="S188" i="1" s="1"/>
  <c r="S189" i="1" a="1"/>
  <c r="S189" i="1" s="1"/>
  <c r="S190" i="1" a="1"/>
  <c r="S190" i="1"/>
  <c r="S191" i="1" a="1"/>
  <c r="S191" i="1"/>
  <c r="S192" i="1" a="1"/>
  <c r="S192" i="1" s="1"/>
  <c r="S193" i="1" a="1"/>
  <c r="S193" i="1" s="1"/>
  <c r="S194" i="1" a="1"/>
  <c r="S194" i="1" s="1"/>
  <c r="S195" i="1" a="1"/>
  <c r="S195" i="1"/>
  <c r="S196" i="1" a="1"/>
  <c r="S196" i="1"/>
  <c r="S197" i="1" a="1"/>
  <c r="S197" i="1" s="1"/>
  <c r="S198" i="1" a="1"/>
  <c r="S198" i="1" s="1"/>
  <c r="S199" i="1" a="1"/>
  <c r="S199" i="1" s="1"/>
  <c r="S200" i="1" a="1"/>
  <c r="S200" i="1"/>
  <c r="S201" i="1" a="1"/>
  <c r="S201" i="1"/>
  <c r="S202" i="1" a="1"/>
  <c r="S202" i="1" s="1"/>
  <c r="S203" i="1" a="1"/>
  <c r="S203" i="1" s="1"/>
  <c r="S204" i="1" a="1"/>
  <c r="S204" i="1" s="1"/>
  <c r="S205" i="1" a="1"/>
  <c r="S205" i="1"/>
  <c r="S206" i="1" a="1"/>
  <c r="S206" i="1"/>
  <c r="S207" i="1" a="1"/>
  <c r="S207" i="1" s="1"/>
  <c r="S208" i="1" a="1"/>
  <c r="S208" i="1" s="1"/>
  <c r="S209" i="1" a="1"/>
  <c r="S209" i="1" s="1"/>
  <c r="S210" i="1" a="1"/>
  <c r="S210" i="1"/>
  <c r="S211" i="1" a="1"/>
  <c r="S211" i="1"/>
  <c r="S212" i="1" a="1"/>
  <c r="S212" i="1" s="1"/>
  <c r="S213" i="1" a="1"/>
  <c r="S213" i="1" s="1"/>
  <c r="S214" i="1" a="1"/>
  <c r="S214" i="1" s="1"/>
  <c r="S215" i="1" a="1"/>
  <c r="S215" i="1"/>
  <c r="S216" i="1" a="1"/>
  <c r="S216" i="1"/>
  <c r="S217" i="1" a="1"/>
  <c r="S217" i="1" s="1"/>
  <c r="S218" i="1" a="1"/>
  <c r="S218" i="1" s="1"/>
  <c r="S219" i="1" a="1"/>
  <c r="S219" i="1" s="1"/>
  <c r="S220" i="1" a="1"/>
  <c r="S220" i="1"/>
  <c r="S221" i="1" a="1"/>
  <c r="S221" i="1"/>
  <c r="S222" i="1" a="1"/>
  <c r="S222" i="1" s="1"/>
  <c r="S223" i="1" a="1"/>
  <c r="S223" i="1" s="1"/>
  <c r="S224" i="1" a="1"/>
  <c r="S224" i="1" s="1"/>
  <c r="S225" i="1" a="1"/>
  <c r="S225" i="1"/>
  <c r="S226" i="1" a="1"/>
  <c r="S226" i="1"/>
  <c r="S227" i="1" a="1"/>
  <c r="S227" i="1" s="1"/>
  <c r="S228" i="1" a="1"/>
  <c r="S228" i="1" s="1"/>
  <c r="S229" i="1" a="1"/>
  <c r="S229" i="1" s="1"/>
  <c r="S230" i="1" a="1"/>
  <c r="S230" i="1"/>
  <c r="S231" i="1" a="1"/>
  <c r="S231" i="1"/>
  <c r="S232" i="1" a="1"/>
  <c r="S232" i="1" s="1"/>
  <c r="S233" i="1" a="1"/>
  <c r="S233" i="1" s="1"/>
  <c r="S234" i="1" a="1"/>
  <c r="S234" i="1" s="1"/>
  <c r="S235" i="1" a="1"/>
  <c r="S235" i="1"/>
  <c r="S236" i="1" a="1"/>
  <c r="S236" i="1"/>
  <c r="S237" i="1" a="1"/>
  <c r="S237" i="1" s="1"/>
  <c r="S238" i="1" a="1"/>
  <c r="S238" i="1" s="1"/>
  <c r="S239" i="1" a="1"/>
  <c r="S239" i="1" s="1"/>
  <c r="S240" i="1" a="1"/>
  <c r="S240" i="1"/>
  <c r="S241" i="1" a="1"/>
  <c r="S241" i="1"/>
  <c r="S242" i="1" a="1"/>
  <c r="S242" i="1" s="1"/>
  <c r="S243" i="1" a="1"/>
  <c r="S243" i="1" s="1"/>
  <c r="S244" i="1" a="1"/>
  <c r="S244" i="1" s="1"/>
  <c r="S245" i="1" a="1"/>
  <c r="S245" i="1"/>
  <c r="S246" i="1" a="1"/>
  <c r="S246" i="1"/>
  <c r="S247" i="1" a="1"/>
  <c r="S247" i="1" s="1"/>
  <c r="S248" i="1" a="1"/>
  <c r="S248" i="1" s="1"/>
  <c r="S249" i="1" a="1"/>
  <c r="S249" i="1" s="1"/>
  <c r="S250" i="1" a="1"/>
  <c r="S250" i="1"/>
  <c r="S251" i="1" a="1"/>
  <c r="S251" i="1"/>
  <c r="S252" i="1" a="1"/>
  <c r="S252" i="1" s="1"/>
  <c r="S253" i="1" a="1"/>
  <c r="S253" i="1" s="1"/>
  <c r="S254" i="1" a="1"/>
  <c r="S254" i="1" s="1"/>
  <c r="S255" i="1" a="1"/>
  <c r="S255" i="1"/>
  <c r="S256" i="1" a="1"/>
  <c r="S256" i="1"/>
  <c r="S257" i="1" a="1"/>
  <c r="S257" i="1" s="1"/>
  <c r="S258" i="1" a="1"/>
  <c r="S258" i="1" s="1"/>
  <c r="S259" i="1" a="1"/>
  <c r="S259" i="1" s="1"/>
  <c r="S260" i="1" a="1"/>
  <c r="S260" i="1"/>
  <c r="S261" i="1" a="1"/>
  <c r="S261" i="1"/>
  <c r="S262" i="1" a="1"/>
  <c r="S262" i="1" s="1"/>
  <c r="S263" i="1" a="1"/>
  <c r="S263" i="1" s="1"/>
  <c r="S264" i="1" a="1"/>
  <c r="S264" i="1" s="1"/>
  <c r="S265" i="1" a="1"/>
  <c r="S265" i="1"/>
  <c r="S266" i="1" a="1"/>
  <c r="S266" i="1"/>
  <c r="S267" i="1" a="1"/>
  <c r="S267" i="1" s="1"/>
  <c r="S268" i="1" a="1"/>
  <c r="S268" i="1" s="1"/>
  <c r="S269" i="1" a="1"/>
  <c r="S269" i="1" s="1"/>
  <c r="S270" i="1" a="1"/>
  <c r="S270" i="1"/>
  <c r="S271" i="1" a="1"/>
  <c r="S271" i="1"/>
  <c r="S272" i="1" a="1"/>
  <c r="S272" i="1" s="1"/>
  <c r="S273" i="1" a="1"/>
  <c r="S273" i="1" s="1"/>
  <c r="S274" i="1" a="1"/>
  <c r="S274" i="1" s="1"/>
  <c r="S275" i="1" a="1"/>
  <c r="S275" i="1"/>
  <c r="S276" i="1" a="1"/>
  <c r="S276" i="1"/>
  <c r="S277" i="1" a="1"/>
  <c r="S277" i="1" s="1"/>
  <c r="S278" i="1" a="1"/>
  <c r="S278" i="1" s="1"/>
  <c r="S279" i="1" a="1"/>
  <c r="S279" i="1" s="1"/>
  <c r="S280" i="1" a="1"/>
  <c r="S280" i="1"/>
  <c r="S281" i="1" a="1"/>
  <c r="S281" i="1"/>
  <c r="S282" i="1" a="1"/>
  <c r="S282" i="1" s="1"/>
  <c r="S283" i="1" a="1"/>
  <c r="S283" i="1" s="1"/>
  <c r="S284" i="1" a="1"/>
  <c r="S284" i="1" s="1"/>
  <c r="S285" i="1" a="1"/>
  <c r="S285" i="1"/>
  <c r="S286" i="1" a="1"/>
  <c r="S286" i="1"/>
  <c r="S287" i="1" a="1"/>
  <c r="S287" i="1" s="1"/>
  <c r="S288" i="1" a="1"/>
  <c r="S288" i="1" s="1"/>
  <c r="S289" i="1" a="1"/>
  <c r="S289" i="1" s="1"/>
  <c r="S290" i="1" a="1"/>
  <c r="S290" i="1"/>
  <c r="S291" i="1" a="1"/>
  <c r="S291" i="1"/>
  <c r="S292" i="1" a="1"/>
  <c r="S292" i="1" s="1"/>
  <c r="S293" i="1" a="1"/>
  <c r="S293" i="1" s="1"/>
  <c r="S294" i="1" a="1"/>
  <c r="S294" i="1" s="1"/>
  <c r="S295" i="1" a="1"/>
  <c r="S295" i="1"/>
  <c r="S296" i="1" a="1"/>
  <c r="S296" i="1"/>
  <c r="S297" i="1" a="1"/>
  <c r="S297" i="1" s="1"/>
  <c r="S298" i="1" a="1"/>
  <c r="S298" i="1" s="1"/>
  <c r="S299" i="1" a="1"/>
  <c r="S299" i="1" s="1"/>
  <c r="S300" i="1" a="1"/>
  <c r="S300" i="1"/>
  <c r="S301" i="1" a="1"/>
  <c r="S301" i="1"/>
  <c r="S302" i="1" a="1"/>
  <c r="S302" i="1" s="1"/>
  <c r="S303" i="1" a="1"/>
  <c r="S303" i="1" s="1"/>
  <c r="S304" i="1" a="1"/>
  <c r="S304" i="1" s="1"/>
  <c r="S305" i="1" a="1"/>
  <c r="S305" i="1"/>
  <c r="S306" i="1" a="1"/>
  <c r="S306" i="1"/>
  <c r="R7" i="1" a="1"/>
  <c r="R7" i="1" s="1"/>
  <c r="R8" i="1" a="1"/>
  <c r="R8" i="1" s="1"/>
  <c r="R9" i="1" a="1"/>
  <c r="R9" i="1"/>
  <c r="R10" i="1" a="1"/>
  <c r="R10" i="1"/>
  <c r="R11" i="1" a="1"/>
  <c r="R11" i="1"/>
  <c r="R12" i="1" a="1"/>
  <c r="R12" i="1" s="1"/>
  <c r="R13" i="1" a="1"/>
  <c r="R13" i="1" s="1"/>
  <c r="R14" i="1" a="1"/>
  <c r="R14" i="1"/>
  <c r="R15" i="1" a="1"/>
  <c r="R15" i="1"/>
  <c r="R16" i="1" a="1"/>
  <c r="R16" i="1"/>
  <c r="R17" i="1" a="1"/>
  <c r="R17" i="1" s="1"/>
  <c r="R18" i="1" a="1"/>
  <c r="R18" i="1" s="1"/>
  <c r="R19" i="1" a="1"/>
  <c r="R19" i="1"/>
  <c r="R20" i="1" a="1"/>
  <c r="R20" i="1"/>
  <c r="R21" i="1" a="1"/>
  <c r="R21" i="1"/>
  <c r="R22" i="1" a="1"/>
  <c r="R22" i="1" s="1"/>
  <c r="R23" i="1" a="1"/>
  <c r="R23" i="1" s="1"/>
  <c r="R24" i="1" a="1"/>
  <c r="R24" i="1"/>
  <c r="R25" i="1" a="1"/>
  <c r="R25" i="1"/>
  <c r="R26" i="1" a="1"/>
  <c r="R26" i="1"/>
  <c r="R27" i="1" a="1"/>
  <c r="R27" i="1" s="1"/>
  <c r="R28" i="1" a="1"/>
  <c r="R28" i="1" s="1"/>
  <c r="R29" i="1" a="1"/>
  <c r="R29" i="1"/>
  <c r="R30" i="1" a="1"/>
  <c r="R30" i="1"/>
  <c r="R31" i="1" a="1"/>
  <c r="R31" i="1"/>
  <c r="R32" i="1" a="1"/>
  <c r="R32" i="1" s="1"/>
  <c r="R33" i="1" a="1"/>
  <c r="R33" i="1" s="1"/>
  <c r="R34" i="1" a="1"/>
  <c r="R34" i="1"/>
  <c r="R35" i="1" a="1"/>
  <c r="R35" i="1"/>
  <c r="R36" i="1" a="1"/>
  <c r="R36" i="1"/>
  <c r="R37" i="1" a="1"/>
  <c r="R37" i="1" s="1"/>
  <c r="R38" i="1" a="1"/>
  <c r="R38" i="1" s="1"/>
  <c r="R39" i="1" a="1"/>
  <c r="R39" i="1"/>
  <c r="R40" i="1" a="1"/>
  <c r="R40" i="1"/>
  <c r="R41" i="1" a="1"/>
  <c r="R41" i="1"/>
  <c r="R42" i="1" a="1"/>
  <c r="R42" i="1" s="1"/>
  <c r="R43" i="1" a="1"/>
  <c r="R43" i="1" s="1"/>
  <c r="R44" i="1" a="1"/>
  <c r="R44" i="1"/>
  <c r="R45" i="1" a="1"/>
  <c r="R45" i="1"/>
  <c r="R46" i="1" a="1"/>
  <c r="R46" i="1"/>
  <c r="R47" i="1" a="1"/>
  <c r="R47" i="1" s="1"/>
  <c r="R48" i="1" a="1"/>
  <c r="R48" i="1" s="1"/>
  <c r="R49" i="1" a="1"/>
  <c r="R49" i="1"/>
  <c r="R50" i="1" a="1"/>
  <c r="R50" i="1"/>
  <c r="R51" i="1" a="1"/>
  <c r="R51" i="1"/>
  <c r="R52" i="1" a="1"/>
  <c r="R52" i="1" s="1"/>
  <c r="R53" i="1" a="1"/>
  <c r="R53" i="1" s="1"/>
  <c r="R54" i="1" a="1"/>
  <c r="R54" i="1"/>
  <c r="R55" i="1" a="1"/>
  <c r="R55" i="1"/>
  <c r="R56" i="1" a="1"/>
  <c r="R56" i="1"/>
  <c r="R57" i="1" a="1"/>
  <c r="R57" i="1" s="1"/>
  <c r="R58" i="1" a="1"/>
  <c r="R58" i="1" s="1"/>
  <c r="R59" i="1" a="1"/>
  <c r="R59" i="1"/>
  <c r="R60" i="1" a="1"/>
  <c r="R60" i="1"/>
  <c r="R61" i="1" a="1"/>
  <c r="R61" i="1"/>
  <c r="R62" i="1" a="1"/>
  <c r="R62" i="1" s="1"/>
  <c r="R63" i="1" a="1"/>
  <c r="R63" i="1" s="1"/>
  <c r="R64" i="1" a="1"/>
  <c r="R64" i="1"/>
  <c r="R65" i="1" a="1"/>
  <c r="R65" i="1"/>
  <c r="R66" i="1" a="1"/>
  <c r="R66" i="1"/>
  <c r="R67" i="1" a="1"/>
  <c r="R67" i="1" s="1"/>
  <c r="R68" i="1" a="1"/>
  <c r="R68" i="1" s="1"/>
  <c r="R69" i="1" a="1"/>
  <c r="R69" i="1"/>
  <c r="R70" i="1" a="1"/>
  <c r="R70" i="1"/>
  <c r="R71" i="1" a="1"/>
  <c r="R71" i="1"/>
  <c r="R72" i="1" a="1"/>
  <c r="R72" i="1" s="1"/>
  <c r="R73" i="1" a="1"/>
  <c r="R73" i="1" s="1"/>
  <c r="R74" i="1" a="1"/>
  <c r="R74" i="1"/>
  <c r="R75" i="1" a="1"/>
  <c r="R75" i="1"/>
  <c r="R76" i="1" a="1"/>
  <c r="R76" i="1"/>
  <c r="R77" i="1" a="1"/>
  <c r="R77" i="1" s="1"/>
  <c r="R78" i="1" a="1"/>
  <c r="R78" i="1" s="1"/>
  <c r="R79" i="1" a="1"/>
  <c r="R79" i="1"/>
  <c r="R80" i="1" a="1"/>
  <c r="R80" i="1"/>
  <c r="R81" i="1" a="1"/>
  <c r="R81" i="1"/>
  <c r="R82" i="1" a="1"/>
  <c r="R82" i="1" s="1"/>
  <c r="R83" i="1" a="1"/>
  <c r="R83" i="1" s="1"/>
  <c r="R84" i="1" a="1"/>
  <c r="R84" i="1"/>
  <c r="R85" i="1" a="1"/>
  <c r="R85" i="1"/>
  <c r="R86" i="1" a="1"/>
  <c r="R86" i="1"/>
  <c r="R87" i="1" a="1"/>
  <c r="R87" i="1" s="1"/>
  <c r="R88" i="1" a="1"/>
  <c r="R88" i="1" s="1"/>
  <c r="R89" i="1" a="1"/>
  <c r="R89" i="1"/>
  <c r="R90" i="1" a="1"/>
  <c r="R90" i="1"/>
  <c r="R91" i="1" a="1"/>
  <c r="R91" i="1"/>
  <c r="R92" i="1" a="1"/>
  <c r="R92" i="1" s="1"/>
  <c r="R93" i="1" a="1"/>
  <c r="R93" i="1" s="1"/>
  <c r="R94" i="1" a="1"/>
  <c r="R94" i="1" s="1"/>
  <c r="R95" i="1" a="1"/>
  <c r="R95" i="1"/>
  <c r="R96" i="1" a="1"/>
  <c r="R96" i="1"/>
  <c r="R97" i="1" a="1"/>
  <c r="R97" i="1" s="1"/>
  <c r="R98" i="1" a="1"/>
  <c r="R98" i="1" s="1"/>
  <c r="R99" i="1" a="1"/>
  <c r="R99" i="1" s="1"/>
  <c r="R100" i="1" a="1"/>
  <c r="R100" i="1"/>
  <c r="R101" i="1" a="1"/>
  <c r="R101" i="1"/>
  <c r="R102" i="1" a="1"/>
  <c r="R102" i="1" s="1"/>
  <c r="R103" i="1" a="1"/>
  <c r="R103" i="1" s="1"/>
  <c r="R104" i="1" a="1"/>
  <c r="R104" i="1" s="1"/>
  <c r="R105" i="1" a="1"/>
  <c r="R105" i="1"/>
  <c r="R106" i="1" a="1"/>
  <c r="R106" i="1"/>
  <c r="R107" i="1" a="1"/>
  <c r="R107" i="1" s="1"/>
  <c r="R108" i="1" a="1"/>
  <c r="R108" i="1" s="1"/>
  <c r="R109" i="1" a="1"/>
  <c r="R109" i="1" s="1"/>
  <c r="R110" i="1" a="1"/>
  <c r="R110" i="1"/>
  <c r="R111" i="1" a="1"/>
  <c r="R111" i="1"/>
  <c r="R112" i="1" a="1"/>
  <c r="R112" i="1" s="1"/>
  <c r="R113" i="1" a="1"/>
  <c r="R113" i="1" s="1"/>
  <c r="R114" i="1" a="1"/>
  <c r="R114" i="1" s="1"/>
  <c r="R115" i="1" a="1"/>
  <c r="R115" i="1"/>
  <c r="R116" i="1" a="1"/>
  <c r="R116" i="1"/>
  <c r="R117" i="1" a="1"/>
  <c r="R117" i="1" s="1"/>
  <c r="R118" i="1" a="1"/>
  <c r="R118" i="1" s="1"/>
  <c r="R119" i="1" a="1"/>
  <c r="R119" i="1" s="1"/>
  <c r="R120" i="1" a="1"/>
  <c r="R120" i="1"/>
  <c r="R121" i="1" a="1"/>
  <c r="R121" i="1"/>
  <c r="R122" i="1" a="1"/>
  <c r="R122" i="1" s="1"/>
  <c r="R123" i="1" a="1"/>
  <c r="R123" i="1" s="1"/>
  <c r="R124" i="1" a="1"/>
  <c r="R124" i="1" s="1"/>
  <c r="R125" i="1" a="1"/>
  <c r="R125" i="1"/>
  <c r="R126" i="1" a="1"/>
  <c r="R126" i="1"/>
  <c r="R127" i="1" a="1"/>
  <c r="R127" i="1" s="1"/>
  <c r="R128" i="1" a="1"/>
  <c r="R128" i="1" s="1"/>
  <c r="R129" i="1" a="1"/>
  <c r="R129" i="1" s="1"/>
  <c r="R130" i="1" a="1"/>
  <c r="R130" i="1"/>
  <c r="R131" i="1" a="1"/>
  <c r="R131" i="1"/>
  <c r="R132" i="1" a="1"/>
  <c r="R132" i="1" s="1"/>
  <c r="R133" i="1" a="1"/>
  <c r="R133" i="1" s="1"/>
  <c r="R134" i="1" a="1"/>
  <c r="R134" i="1" s="1"/>
  <c r="R135" i="1" a="1"/>
  <c r="R135" i="1"/>
  <c r="R136" i="1" a="1"/>
  <c r="R136" i="1"/>
  <c r="R137" i="1" a="1"/>
  <c r="R137" i="1" s="1"/>
  <c r="R138" i="1" a="1"/>
  <c r="R138" i="1" s="1"/>
  <c r="R139" i="1" a="1"/>
  <c r="R139" i="1" s="1"/>
  <c r="R140" i="1" a="1"/>
  <c r="R140" i="1"/>
  <c r="R141" i="1" a="1"/>
  <c r="R141" i="1"/>
  <c r="R142" i="1" a="1"/>
  <c r="R142" i="1" s="1"/>
  <c r="R143" i="1" a="1"/>
  <c r="R143" i="1" s="1"/>
  <c r="R144" i="1" a="1"/>
  <c r="R144" i="1" s="1"/>
  <c r="R145" i="1" a="1"/>
  <c r="R145" i="1"/>
  <c r="R146" i="1" a="1"/>
  <c r="R146" i="1"/>
  <c r="R147" i="1" a="1"/>
  <c r="R147" i="1" s="1"/>
  <c r="R148" i="1" a="1"/>
  <c r="R148" i="1" s="1"/>
  <c r="R149" i="1" a="1"/>
  <c r="R149" i="1" s="1"/>
  <c r="R150" i="1" a="1"/>
  <c r="R150" i="1"/>
  <c r="R151" i="1" a="1"/>
  <c r="R151" i="1"/>
  <c r="R152" i="1" a="1"/>
  <c r="R152" i="1" s="1"/>
  <c r="R153" i="1" a="1"/>
  <c r="R153" i="1" s="1"/>
  <c r="R154" i="1" a="1"/>
  <c r="R154" i="1" s="1"/>
  <c r="R155" i="1" a="1"/>
  <c r="R155" i="1"/>
  <c r="R156" i="1" a="1"/>
  <c r="R156" i="1"/>
  <c r="R157" i="1" a="1"/>
  <c r="R157" i="1" s="1"/>
  <c r="R158" i="1" a="1"/>
  <c r="R158" i="1" s="1"/>
  <c r="R159" i="1" a="1"/>
  <c r="R159" i="1" s="1"/>
  <c r="R160" i="1" a="1"/>
  <c r="R160" i="1"/>
  <c r="R161" i="1" a="1"/>
  <c r="R161" i="1"/>
  <c r="R162" i="1" a="1"/>
  <c r="R162" i="1" s="1"/>
  <c r="R163" i="1" a="1"/>
  <c r="R163" i="1" s="1"/>
  <c r="R164" i="1" a="1"/>
  <c r="R164" i="1" s="1"/>
  <c r="R165" i="1" a="1"/>
  <c r="R165" i="1"/>
  <c r="R166" i="1" a="1"/>
  <c r="R166" i="1"/>
  <c r="R167" i="1" a="1"/>
  <c r="R167" i="1" s="1"/>
  <c r="R168" i="1" a="1"/>
  <c r="R168" i="1" s="1"/>
  <c r="R169" i="1" a="1"/>
  <c r="R169" i="1" s="1"/>
  <c r="R170" i="1" a="1"/>
  <c r="R170" i="1"/>
  <c r="R171" i="1" a="1"/>
  <c r="R171" i="1"/>
  <c r="R172" i="1" a="1"/>
  <c r="R172" i="1" s="1"/>
  <c r="R173" i="1" a="1"/>
  <c r="R173" i="1" s="1"/>
  <c r="R174" i="1" a="1"/>
  <c r="R174" i="1" s="1"/>
  <c r="R175" i="1" a="1"/>
  <c r="R175" i="1"/>
  <c r="R176" i="1" a="1"/>
  <c r="R176" i="1"/>
  <c r="R177" i="1" a="1"/>
  <c r="R177" i="1" s="1"/>
  <c r="R178" i="1" a="1"/>
  <c r="R178" i="1" s="1"/>
  <c r="R179" i="1" a="1"/>
  <c r="R179" i="1" s="1"/>
  <c r="R180" i="1" a="1"/>
  <c r="R180" i="1"/>
  <c r="R181" i="1" a="1"/>
  <c r="R181" i="1"/>
  <c r="R182" i="1" a="1"/>
  <c r="R182" i="1" s="1"/>
  <c r="R183" i="1" a="1"/>
  <c r="R183" i="1" s="1"/>
  <c r="R184" i="1" a="1"/>
  <c r="R184" i="1" s="1"/>
  <c r="R185" i="1" a="1"/>
  <c r="R185" i="1"/>
  <c r="R186" i="1" a="1"/>
  <c r="R186" i="1"/>
  <c r="R187" i="1" a="1"/>
  <c r="R187" i="1" s="1"/>
  <c r="R188" i="1" a="1"/>
  <c r="R188" i="1" s="1"/>
  <c r="R189" i="1" a="1"/>
  <c r="R189" i="1" s="1"/>
  <c r="R190" i="1" a="1"/>
  <c r="R190" i="1"/>
  <c r="R191" i="1" a="1"/>
  <c r="R191" i="1"/>
  <c r="R192" i="1" a="1"/>
  <c r="R192" i="1" s="1"/>
  <c r="R193" i="1" a="1"/>
  <c r="R193" i="1" s="1"/>
  <c r="R194" i="1" a="1"/>
  <c r="R194" i="1" s="1"/>
  <c r="R195" i="1" a="1"/>
  <c r="R195" i="1"/>
  <c r="R196" i="1" a="1"/>
  <c r="R196" i="1" s="1"/>
  <c r="R197" i="1" a="1"/>
  <c r="R197" i="1" s="1"/>
  <c r="R198" i="1" a="1"/>
  <c r="R198" i="1" s="1"/>
  <c r="R199" i="1" a="1"/>
  <c r="R199" i="1" s="1"/>
  <c r="R200" i="1" a="1"/>
  <c r="R200" i="1"/>
  <c r="R201" i="1" a="1"/>
  <c r="R201" i="1"/>
  <c r="R202" i="1" a="1"/>
  <c r="R202" i="1" s="1"/>
  <c r="R203" i="1" a="1"/>
  <c r="R203" i="1" s="1"/>
  <c r="R204" i="1" a="1"/>
  <c r="R204" i="1" s="1"/>
  <c r="R205" i="1" a="1"/>
  <c r="R205" i="1"/>
  <c r="R206" i="1" a="1"/>
  <c r="R206" i="1"/>
  <c r="R207" i="1" a="1"/>
  <c r="R207" i="1" s="1"/>
  <c r="R208" i="1" a="1"/>
  <c r="R208" i="1" s="1"/>
  <c r="R209" i="1" a="1"/>
  <c r="R209" i="1" s="1"/>
  <c r="R210" i="1" a="1"/>
  <c r="R210" i="1"/>
  <c r="R211" i="1" a="1"/>
  <c r="R211" i="1" s="1"/>
  <c r="R212" i="1" a="1"/>
  <c r="R212" i="1" s="1"/>
  <c r="R213" i="1" a="1"/>
  <c r="R213" i="1" s="1"/>
  <c r="R214" i="1" a="1"/>
  <c r="R214" i="1" s="1"/>
  <c r="R215" i="1" a="1"/>
  <c r="R215" i="1"/>
  <c r="R216" i="1" a="1"/>
  <c r="R216" i="1"/>
  <c r="R217" i="1" a="1"/>
  <c r="R217" i="1" s="1"/>
  <c r="R218" i="1" a="1"/>
  <c r="R218" i="1" s="1"/>
  <c r="R219" i="1" a="1"/>
  <c r="R219" i="1" s="1"/>
  <c r="R220" i="1" a="1"/>
  <c r="R220" i="1"/>
  <c r="R221" i="1" a="1"/>
  <c r="R221" i="1"/>
  <c r="R222" i="1" a="1"/>
  <c r="R222" i="1" s="1"/>
  <c r="R223" i="1" a="1"/>
  <c r="R223" i="1" s="1"/>
  <c r="R224" i="1" a="1"/>
  <c r="R224" i="1" s="1"/>
  <c r="R225" i="1" a="1"/>
  <c r="R225" i="1"/>
  <c r="R226" i="1" a="1"/>
  <c r="R226" i="1"/>
  <c r="R227" i="1" a="1"/>
  <c r="R227" i="1" s="1"/>
  <c r="R228" i="1" a="1"/>
  <c r="R228" i="1" s="1"/>
  <c r="R229" i="1" a="1"/>
  <c r="R229" i="1" s="1"/>
  <c r="R230" i="1" a="1"/>
  <c r="R230" i="1"/>
  <c r="R231" i="1" a="1"/>
  <c r="R231" i="1" s="1"/>
  <c r="R232" i="1" a="1"/>
  <c r="R232" i="1" s="1"/>
  <c r="R233" i="1" a="1"/>
  <c r="R233" i="1" s="1"/>
  <c r="R234" i="1" a="1"/>
  <c r="R234" i="1" s="1"/>
  <c r="R235" i="1" a="1"/>
  <c r="R235" i="1"/>
  <c r="R236" i="1" a="1"/>
  <c r="R236" i="1" s="1"/>
  <c r="R237" i="1" a="1"/>
  <c r="R237" i="1" s="1"/>
  <c r="R238" i="1" a="1"/>
  <c r="R238" i="1" s="1"/>
  <c r="R239" i="1" a="1"/>
  <c r="R239" i="1" s="1"/>
  <c r="R240" i="1" a="1"/>
  <c r="R240" i="1"/>
  <c r="R241" i="1" a="1"/>
  <c r="R241" i="1" s="1"/>
  <c r="R242" i="1" a="1"/>
  <c r="R242" i="1" s="1"/>
  <c r="R243" i="1" a="1"/>
  <c r="R243" i="1" s="1"/>
  <c r="R244" i="1" a="1"/>
  <c r="R244" i="1" s="1"/>
  <c r="R245" i="1" a="1"/>
  <c r="R245" i="1"/>
  <c r="R246" i="1" a="1"/>
  <c r="R246" i="1" s="1"/>
  <c r="R247" i="1" a="1"/>
  <c r="R247" i="1" s="1"/>
  <c r="R248" i="1" a="1"/>
  <c r="R248" i="1" s="1"/>
  <c r="R249" i="1" a="1"/>
  <c r="R249" i="1" s="1"/>
  <c r="R250" i="1" a="1"/>
  <c r="R250" i="1"/>
  <c r="R251" i="1" a="1"/>
  <c r="R251" i="1" s="1"/>
  <c r="R252" i="1" a="1"/>
  <c r="R252" i="1" s="1"/>
  <c r="R253" i="1" a="1"/>
  <c r="R253" i="1" s="1"/>
  <c r="R254" i="1" a="1"/>
  <c r="R254" i="1" s="1"/>
  <c r="R255" i="1" a="1"/>
  <c r="R255" i="1"/>
  <c r="R256" i="1" a="1"/>
  <c r="R256" i="1" s="1"/>
  <c r="R257" i="1" a="1"/>
  <c r="R257" i="1" s="1"/>
  <c r="R258" i="1" a="1"/>
  <c r="R258" i="1" s="1"/>
  <c r="R259" i="1" a="1"/>
  <c r="R259" i="1" s="1"/>
  <c r="R260" i="1" a="1"/>
  <c r="R260" i="1"/>
  <c r="R261" i="1" a="1"/>
  <c r="R261" i="1" s="1"/>
  <c r="R262" i="1" a="1"/>
  <c r="R262" i="1" s="1"/>
  <c r="R263" i="1" a="1"/>
  <c r="R263" i="1" s="1"/>
  <c r="R264" i="1" a="1"/>
  <c r="R264" i="1" s="1"/>
  <c r="R265" i="1" a="1"/>
  <c r="R265" i="1" s="1"/>
  <c r="R266" i="1" a="1"/>
  <c r="R266" i="1" s="1"/>
  <c r="R267" i="1" a="1"/>
  <c r="R267" i="1" s="1"/>
  <c r="R268" i="1" a="1"/>
  <c r="R268" i="1" s="1"/>
  <c r="R269" i="1" a="1"/>
  <c r="R269" i="1" s="1"/>
  <c r="R270" i="1" a="1"/>
  <c r="R270" i="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Q7" i="1" a="1"/>
  <c r="Q7" i="1" s="1"/>
  <c r="Q8" i="1" a="1"/>
  <c r="Q8" i="1"/>
  <c r="Q9" i="1" a="1"/>
  <c r="Q9" i="1"/>
  <c r="Q10" i="1" a="1"/>
  <c r="Q10" i="1"/>
  <c r="Q11" i="1" a="1"/>
  <c r="Q11" i="1"/>
  <c r="Q12" i="1" a="1"/>
  <c r="Q12" i="1" s="1"/>
  <c r="Q13" i="1" a="1"/>
  <c r="Q13" i="1"/>
  <c r="Q14" i="1" a="1"/>
  <c r="Q14" i="1"/>
  <c r="Q15" i="1" a="1"/>
  <c r="Q15" i="1"/>
  <c r="Q16" i="1" a="1"/>
  <c r="Q16" i="1"/>
  <c r="Q17" i="1" a="1"/>
  <c r="Q17" i="1" s="1"/>
  <c r="Q18" i="1" a="1"/>
  <c r="Q18" i="1"/>
  <c r="Q19" i="1" a="1"/>
  <c r="Q19" i="1"/>
  <c r="Q20" i="1" a="1"/>
  <c r="Q20" i="1"/>
  <c r="Q21" i="1" a="1"/>
  <c r="Q21" i="1"/>
  <c r="Q22" i="1" a="1"/>
  <c r="Q22" i="1" s="1"/>
  <c r="Q23" i="1" a="1"/>
  <c r="Q23" i="1"/>
  <c r="Q24" i="1" a="1"/>
  <c r="Q24" i="1"/>
  <c r="Q25" i="1" a="1"/>
  <c r="Q25" i="1"/>
  <c r="Q26" i="1" a="1"/>
  <c r="Q26" i="1"/>
  <c r="Q27" i="1" a="1"/>
  <c r="Q27" i="1" s="1"/>
  <c r="Q28" i="1" a="1"/>
  <c r="Q28" i="1"/>
  <c r="Q29" i="1" a="1"/>
  <c r="Q29" i="1"/>
  <c r="Q30" i="1" a="1"/>
  <c r="Q30" i="1"/>
  <c r="Q31" i="1" a="1"/>
  <c r="Q31" i="1"/>
  <c r="Q32" i="1" a="1"/>
  <c r="Q32" i="1" s="1"/>
  <c r="Q33" i="1" a="1"/>
  <c r="Q33" i="1"/>
  <c r="Q34" i="1" a="1"/>
  <c r="Q34" i="1"/>
  <c r="Q35" i="1" a="1"/>
  <c r="Q35" i="1"/>
  <c r="Q36" i="1" a="1"/>
  <c r="Q36" i="1"/>
  <c r="Q37" i="1" a="1"/>
  <c r="Q37" i="1" s="1"/>
  <c r="Q38" i="1" a="1"/>
  <c r="Q38" i="1" s="1"/>
  <c r="Q39" i="1" a="1"/>
  <c r="Q39" i="1"/>
  <c r="Q40" i="1" a="1"/>
  <c r="Q40" i="1"/>
  <c r="Q41" i="1" a="1"/>
  <c r="Q41" i="1"/>
  <c r="Q42" i="1" a="1"/>
  <c r="Q42" i="1" s="1"/>
  <c r="Q43" i="1" a="1"/>
  <c r="Q43" i="1" s="1"/>
  <c r="Q44" i="1" a="1"/>
  <c r="Q44" i="1"/>
  <c r="Q45" i="1" a="1"/>
  <c r="Q45" i="1"/>
  <c r="Q46" i="1" a="1"/>
  <c r="Q46" i="1"/>
  <c r="Q47" i="1" a="1"/>
  <c r="Q47" i="1" s="1"/>
  <c r="Q48" i="1" a="1"/>
  <c r="Q48" i="1" s="1"/>
  <c r="Q49" i="1" a="1"/>
  <c r="Q49" i="1"/>
  <c r="Q50" i="1" a="1"/>
  <c r="Q50" i="1"/>
  <c r="Q51" i="1" a="1"/>
  <c r="Q51" i="1"/>
  <c r="Q52" i="1" a="1"/>
  <c r="Q52" i="1" s="1"/>
  <c r="Q53" i="1" a="1"/>
  <c r="Q53" i="1" s="1"/>
  <c r="Q54" i="1" a="1"/>
  <c r="Q54" i="1"/>
  <c r="Q55" i="1" a="1"/>
  <c r="Q55" i="1" s="1"/>
  <c r="Q56" i="1" a="1"/>
  <c r="Q56" i="1"/>
  <c r="Q57" i="1" a="1"/>
  <c r="Q57" i="1" s="1"/>
  <c r="Q58" i="1" a="1"/>
  <c r="Q58" i="1" s="1"/>
  <c r="Q59" i="1" a="1"/>
  <c r="Q59" i="1"/>
  <c r="Q60" i="1" a="1"/>
  <c r="Q60" i="1" s="1"/>
  <c r="Q61" i="1" a="1"/>
  <c r="Q61" i="1"/>
  <c r="Q62" i="1" a="1"/>
  <c r="Q62" i="1" s="1"/>
  <c r="Q63" i="1" a="1"/>
  <c r="Q63" i="1" s="1"/>
  <c r="Q64" i="1" a="1"/>
  <c r="Q64" i="1"/>
  <c r="Q65" i="1" a="1"/>
  <c r="Q65" i="1" s="1"/>
  <c r="Q66" i="1" a="1"/>
  <c r="Q66" i="1"/>
  <c r="Q67" i="1" a="1"/>
  <c r="Q67" i="1" s="1"/>
  <c r="Q68" i="1" a="1"/>
  <c r="Q68" i="1" s="1"/>
  <c r="Q69" i="1" a="1"/>
  <c r="Q69" i="1" s="1"/>
  <c r="Q70" i="1" a="1"/>
  <c r="Q70" i="1" s="1"/>
  <c r="Q71" i="1" a="1"/>
  <c r="Q71" i="1" s="1"/>
  <c r="Q72" i="1" a="1"/>
  <c r="Q72" i="1" s="1"/>
  <c r="Q73" i="1" a="1"/>
  <c r="Q73" i="1" s="1"/>
  <c r="Q74" i="1" a="1"/>
  <c r="Q74" i="1"/>
  <c r="Q75" i="1" a="1"/>
  <c r="Q75" i="1" s="1"/>
  <c r="Q76" i="1" a="1"/>
  <c r="Q76" i="1" s="1"/>
  <c r="Q77" i="1" a="1"/>
  <c r="Q77" i="1" s="1"/>
  <c r="Q78" i="1" a="1"/>
  <c r="Q78" i="1" s="1"/>
  <c r="Q79" i="1" a="1"/>
  <c r="Q79" i="1"/>
  <c r="Q80" i="1" a="1"/>
  <c r="Q80" i="1" s="1"/>
  <c r="Q81" i="1" a="1"/>
  <c r="Q81" i="1" s="1"/>
  <c r="Q82" i="1" a="1"/>
  <c r="Q82" i="1" s="1"/>
  <c r="Q83" i="1" a="1"/>
  <c r="Q83" i="1" s="1"/>
  <c r="Q84" i="1" a="1"/>
  <c r="Q84" i="1"/>
  <c r="Q85" i="1" a="1"/>
  <c r="Q85" i="1" s="1"/>
  <c r="Q86" i="1" a="1"/>
  <c r="Q86" i="1" s="1"/>
  <c r="Q87" i="1" a="1"/>
  <c r="Q87" i="1" s="1"/>
  <c r="Q88" i="1" a="1"/>
  <c r="Q88" i="1" s="1"/>
  <c r="Q89" i="1" a="1"/>
  <c r="Q89" i="1"/>
  <c r="Q90" i="1" a="1"/>
  <c r="Q90" i="1" s="1"/>
  <c r="Q91" i="1" a="1"/>
  <c r="Q91" i="1" s="1"/>
  <c r="Q92" i="1" a="1"/>
  <c r="Q92" i="1" s="1"/>
  <c r="Q93" i="1" a="1"/>
  <c r="Q93" i="1" s="1"/>
  <c r="Q94" i="1" a="1"/>
  <c r="Q94" i="1"/>
  <c r="Q95" i="1" a="1"/>
  <c r="Q95" i="1" s="1"/>
  <c r="Q96" i="1" a="1"/>
  <c r="Q96" i="1" s="1"/>
  <c r="Q97" i="1" a="1"/>
  <c r="Q97" i="1" s="1"/>
  <c r="Q98" i="1" a="1"/>
  <c r="Q98" i="1" s="1"/>
  <c r="Q99" i="1" a="1"/>
  <c r="Q99" i="1"/>
  <c r="Q100" i="1" a="1"/>
  <c r="Q100" i="1" s="1"/>
  <c r="Q101" i="1" a="1"/>
  <c r="Q101" i="1" s="1"/>
  <c r="Q102" i="1" a="1"/>
  <c r="Q102" i="1" s="1"/>
  <c r="Q103" i="1" a="1"/>
  <c r="Q103" i="1" s="1"/>
  <c r="Q104" i="1" a="1"/>
  <c r="Q104" i="1"/>
  <c r="Q105" i="1" a="1"/>
  <c r="Q105" i="1" s="1"/>
  <c r="Q106" i="1" a="1"/>
  <c r="Q106" i="1" s="1"/>
  <c r="Q107" i="1" a="1"/>
  <c r="Q107" i="1" s="1"/>
  <c r="Q108" i="1" a="1"/>
  <c r="Q108" i="1" s="1"/>
  <c r="Q109" i="1" a="1"/>
  <c r="Q109" i="1"/>
  <c r="Q110" i="1" a="1"/>
  <c r="Q110" i="1" s="1"/>
  <c r="Q111" i="1" a="1"/>
  <c r="Q111" i="1" s="1"/>
  <c r="Q112" i="1" a="1"/>
  <c r="Q112" i="1" s="1"/>
  <c r="Q113" i="1" a="1"/>
  <c r="Q113" i="1" s="1"/>
  <c r="Q114" i="1" a="1"/>
  <c r="Q114" i="1"/>
  <c r="Q115" i="1" a="1"/>
  <c r="Q115" i="1" s="1"/>
  <c r="Q116" i="1" a="1"/>
  <c r="Q116" i="1" s="1"/>
  <c r="Q117" i="1" a="1"/>
  <c r="Q117" i="1" s="1"/>
  <c r="Q118" i="1" a="1"/>
  <c r="Q118" i="1" s="1"/>
  <c r="Q119" i="1" a="1"/>
  <c r="Q119" i="1"/>
  <c r="Q120" i="1" a="1"/>
  <c r="Q120" i="1" s="1"/>
  <c r="Q121" i="1" a="1"/>
  <c r="Q121" i="1" s="1"/>
  <c r="Q122" i="1" a="1"/>
  <c r="Q122" i="1" s="1"/>
  <c r="Q123" i="1" a="1"/>
  <c r="Q123" i="1" s="1"/>
  <c r="Q124" i="1" a="1"/>
  <c r="Q124" i="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J9" i="2"/>
  <c r="J10" i="2"/>
  <c r="J11" i="2"/>
  <c r="J12" i="2"/>
  <c r="J13" i="2"/>
  <c r="J14" i="2"/>
  <c r="J15" i="2"/>
  <c r="J16" i="2"/>
  <c r="J17" i="2"/>
  <c r="J18" i="2"/>
  <c r="J19" i="2"/>
  <c r="J20" i="2"/>
  <c r="J21" i="2"/>
  <c r="J22" i="2"/>
  <c r="J23" i="2"/>
  <c r="J24" i="2"/>
  <c r="J6" i="2"/>
  <c r="J7" i="2"/>
  <c r="J8" i="2"/>
  <c r="M9" i="7"/>
  <c r="M10" i="7"/>
  <c r="N10" i="7" s="1"/>
  <c r="M12" i="7"/>
  <c r="N12" i="7" s="1"/>
  <c r="M14" i="7"/>
  <c r="N14" i="7" s="1"/>
  <c r="I6" i="7"/>
  <c r="I5" i="7"/>
  <c r="I4" i="7"/>
  <c r="I3" i="7"/>
  <c r="I7" i="7"/>
  <c r="E7" i="8"/>
  <c r="H7" i="8"/>
  <c r="K7" i="8"/>
  <c r="N7" i="8"/>
  <c r="B7" i="8"/>
  <c r="AU6" i="12" l="1"/>
  <c r="AV5" i="12"/>
  <c r="N9" i="7"/>
  <c r="M13" i="7"/>
  <c r="N13" i="7" s="1"/>
  <c r="AV6" i="12" l="1"/>
  <c r="AW5" i="12"/>
  <c r="M11" i="7"/>
  <c r="N11" i="7" s="1"/>
  <c r="AW6" i="12" l="1"/>
  <c r="AX5" i="12"/>
  <c r="AX6" i="12" l="1"/>
  <c r="AY5" i="12"/>
  <c r="AY6" i="12" l="1"/>
  <c r="AY4" i="12"/>
  <c r="AZ5" i="12"/>
  <c r="BA5" i="12" l="1"/>
  <c r="AZ6" i="12"/>
  <c r="BB5" i="12" l="1"/>
  <c r="BA6" i="12"/>
  <c r="BC5" i="12" l="1"/>
  <c r="BB6" i="12"/>
  <c r="BD5" i="12" l="1"/>
  <c r="BC6" i="12"/>
  <c r="BE5" i="12" l="1"/>
  <c r="BD6" i="12"/>
  <c r="BE6" i="12" l="1"/>
  <c r="BF5" i="12"/>
  <c r="BF6" i="12" l="1"/>
  <c r="BF4" i="12"/>
  <c r="BG5" i="12"/>
  <c r="BG6" i="12" l="1"/>
  <c r="BH5" i="12"/>
  <c r="BH6" i="12" l="1"/>
  <c r="BI5" i="12"/>
  <c r="BI6" i="12" l="1"/>
  <c r="BJ5" i="12"/>
  <c r="BK5" i="12" l="1"/>
  <c r="BJ6" i="12"/>
  <c r="BL5" i="12" l="1"/>
  <c r="BL6" i="12" s="1"/>
  <c r="BK6"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<sst xmlns="http://schemas.openxmlformats.org/spreadsheetml/2006/main" count="3231" uniqueCount="744">
  <si>
    <t>First Name</t>
  </si>
  <si>
    <t>Last Name</t>
  </si>
  <si>
    <t>Email</t>
  </si>
  <si>
    <t>Campaign ID</t>
  </si>
  <si>
    <t>Date Sent</t>
  </si>
  <si>
    <t>Time Sent</t>
  </si>
  <si>
    <t>Date Email Opened</t>
  </si>
  <si>
    <t>Time Email Opened</t>
  </si>
  <si>
    <t>Date Clicked</t>
  </si>
  <si>
    <t>Time Clicked</t>
  </si>
  <si>
    <t>Teachable Moment Sent?</t>
  </si>
  <si>
    <t>Repeat Clicker?</t>
  </si>
  <si>
    <t>Employee Type</t>
  </si>
  <si>
    <t>On Leave?</t>
  </si>
  <si>
    <t>Job Title</t>
  </si>
  <si>
    <t>Budget L1</t>
  </si>
  <si>
    <t>Budget L2</t>
  </si>
  <si>
    <t>John</t>
  </si>
  <si>
    <t>Doe</t>
  </si>
  <si>
    <t>jdoe@almasecurity.com</t>
  </si>
  <si>
    <t>Phish-1001</t>
  </si>
  <si>
    <t>Full Time</t>
  </si>
  <si>
    <t>No</t>
  </si>
  <si>
    <t>Senior Software Engineer</t>
  </si>
  <si>
    <t>Alex Rivera - Director of Engineering</t>
  </si>
  <si>
    <t>Jane</t>
  </si>
  <si>
    <t>jadoe@almasecurity.com</t>
  </si>
  <si>
    <t>Contractor</t>
  </si>
  <si>
    <t>Financial Analyst</t>
  </si>
  <si>
    <t>Michael Rodriguez - CFO</t>
  </si>
  <si>
    <t>Riley Davis - Director of Finance</t>
  </si>
  <si>
    <t>Joe</t>
  </si>
  <si>
    <t>Fresh</t>
  </si>
  <si>
    <t>jfresh@almasecurity.com</t>
  </si>
  <si>
    <t>Intern</t>
  </si>
  <si>
    <t>Security Analyst</t>
  </si>
  <si>
    <t>Jennifer Walsh - CTO</t>
  </si>
  <si>
    <t>Evans</t>
  </si>
  <si>
    <t>jevans@almasecurity.com</t>
  </si>
  <si>
    <t>Part Time</t>
  </si>
  <si>
    <t>Sales Representative</t>
  </si>
  <si>
    <t>Maria Santos - Director of Sales</t>
  </si>
  <si>
    <t>Amanda</t>
  </si>
  <si>
    <t>Brooks</t>
  </si>
  <si>
    <t>abrooks@almasecurity.com</t>
  </si>
  <si>
    <t>Marketing Specialist</t>
  </si>
  <si>
    <t>David Kim - COO</t>
  </si>
  <si>
    <t>Jordan Parker - Director of Marketing</t>
  </si>
  <si>
    <t>Eric</t>
  </si>
  <si>
    <t>James</t>
  </si>
  <si>
    <t>ejames@almasecurity.com</t>
  </si>
  <si>
    <t>Operations Analyst</t>
  </si>
  <si>
    <t>Casey Johnson - Director of Operations</t>
  </si>
  <si>
    <t>Helen</t>
  </si>
  <si>
    <t>Johnson</t>
  </si>
  <si>
    <t>hjohnson@almasecurity.com</t>
  </si>
  <si>
    <t>HR Coordinator</t>
  </si>
  <si>
    <t>Lisa Thompson - CHRO</t>
  </si>
  <si>
    <t>Taylor Swift - Director of HR</t>
  </si>
  <si>
    <t>Diane</t>
  </si>
  <si>
    <t>Clark</t>
  </si>
  <si>
    <t>dclark@almasecurity.com</t>
  </si>
  <si>
    <t>Paralegal</t>
  </si>
  <si>
    <t>River Anderson - Director of Legal</t>
  </si>
  <si>
    <t>Amy</t>
  </si>
  <si>
    <t>Miller</t>
  </si>
  <si>
    <t>amiller@almasecurity.com</t>
  </si>
  <si>
    <t>UX Designer</t>
  </si>
  <si>
    <t>Quinn Thompson - Director of Product</t>
  </si>
  <si>
    <t>Ruth</t>
  </si>
  <si>
    <t>Baker</t>
  </si>
  <si>
    <t>rbaker@almasecurity.com</t>
  </si>
  <si>
    <t>Customer Success Manager</t>
  </si>
  <si>
    <t>Sage Martinez - Director of Customer Success</t>
  </si>
  <si>
    <t>Harris</t>
  </si>
  <si>
    <t>dharris@almasecurity.com</t>
  </si>
  <si>
    <t>Software Engineer</t>
  </si>
  <si>
    <t>Sophia</t>
  </si>
  <si>
    <t>Campbell</t>
  </si>
  <si>
    <t>scampbell@almasecurity.com</t>
  </si>
  <si>
    <t>Inside Sales Rep</t>
  </si>
  <si>
    <t>Janet</t>
  </si>
  <si>
    <t>Wright</t>
  </si>
  <si>
    <t>jwright@almasecurity.com</t>
  </si>
  <si>
    <t>Senior Accountant</t>
  </si>
  <si>
    <t>Gloria</t>
  </si>
  <si>
    <t>Hill</t>
  </si>
  <si>
    <t>ghill@almasecurity.com</t>
  </si>
  <si>
    <t>Business Analyst</t>
  </si>
  <si>
    <t>Jacob</t>
  </si>
  <si>
    <t>Chavez</t>
  </si>
  <si>
    <t>jchavez@almasecurity.com</t>
  </si>
  <si>
    <t>Product Coordinator</t>
  </si>
  <si>
    <t>Maria</t>
  </si>
  <si>
    <t>Sanchez</t>
  </si>
  <si>
    <t>msanchez@almasecurity.com</t>
  </si>
  <si>
    <t>Cybersecurity Specialist</t>
  </si>
  <si>
    <t>Nicholas</t>
  </si>
  <si>
    <t>Ward</t>
  </si>
  <si>
    <t>nward@almasecurity.com</t>
  </si>
  <si>
    <t>Digital Marketing Coordinator</t>
  </si>
  <si>
    <t>Kenneth</t>
  </si>
  <si>
    <t>khill@almasecurity.com</t>
  </si>
  <si>
    <t>Technical Support Specialist</t>
  </si>
  <si>
    <t>George</t>
  </si>
  <si>
    <t>Turner</t>
  </si>
  <si>
    <t>gturner@almasecurity.com</t>
  </si>
  <si>
    <t>Recruiter</t>
  </si>
  <si>
    <t>Abigail</t>
  </si>
  <si>
    <t>abrooks1@almasecurity.com</t>
  </si>
  <si>
    <t>Contract Specialist</t>
  </si>
  <si>
    <t>Shirley</t>
  </si>
  <si>
    <t>Wilson</t>
  </si>
  <si>
    <t>swilson@almasecurity.com</t>
  </si>
  <si>
    <t>Junior Software Engineer</t>
  </si>
  <si>
    <t>Angela</t>
  </si>
  <si>
    <t>King</t>
  </si>
  <si>
    <t>aking@almasecurity.com</t>
  </si>
  <si>
    <t>Account Executive</t>
  </si>
  <si>
    <t>Ryan</t>
  </si>
  <si>
    <t>Rodriguez</t>
  </si>
  <si>
    <t>rrodriguez@almasecurity.com</t>
  </si>
  <si>
    <t>Budget Analyst</t>
  </si>
  <si>
    <t>Cook</t>
  </si>
  <si>
    <t>jcook@almasecurity.com</t>
  </si>
  <si>
    <t>Process Improvement Specialist</t>
  </si>
  <si>
    <t>Kelly</t>
  </si>
  <si>
    <t>rkelly@almasecurity.com</t>
  </si>
  <si>
    <t>Associate Product Manager</t>
  </si>
  <si>
    <t>Jonathan</t>
  </si>
  <si>
    <t>Garcia</t>
  </si>
  <si>
    <t>jgarcia@almasecurity.com</t>
  </si>
  <si>
    <t>Information Security Analyst</t>
  </si>
  <si>
    <t>Alice</t>
  </si>
  <si>
    <t>Long</t>
  </si>
  <si>
    <t>along@almasecurity.com</t>
  </si>
  <si>
    <t>Brand Manager</t>
  </si>
  <si>
    <t>Evelyn</t>
  </si>
  <si>
    <t>Gutierrez</t>
  </si>
  <si>
    <t>egutierrez@almasecurity.com</t>
  </si>
  <si>
    <t>Customer Onboarding Specialist</t>
  </si>
  <si>
    <t>Jason</t>
  </si>
  <si>
    <t>jking@almasecurity.com</t>
  </si>
  <si>
    <t>Talent Acquisition Specialist</t>
  </si>
  <si>
    <t>Sara</t>
  </si>
  <si>
    <t>Bennett</t>
  </si>
  <si>
    <t>Legal Assistant</t>
  </si>
  <si>
    <t>Scott</t>
  </si>
  <si>
    <t>Roberts</t>
  </si>
  <si>
    <t>sroberts@almasecurity.com</t>
  </si>
  <si>
    <t>DevOps Engineer</t>
  </si>
  <si>
    <t>Lopez</t>
  </si>
  <si>
    <t>slopez@almasecurity.com</t>
  </si>
  <si>
    <t>Business Development Rep</t>
  </si>
  <si>
    <t>Jean</t>
  </si>
  <si>
    <t>jevans1@almasecurity.com</t>
  </si>
  <si>
    <t>Accounts Payable Specialist</t>
  </si>
  <si>
    <t>Martha</t>
  </si>
  <si>
    <t>Martin</t>
  </si>
  <si>
    <t>mmartin@almasecurity.com</t>
  </si>
  <si>
    <t>Supply Chain Analyst</t>
  </si>
  <si>
    <t>Zachary</t>
  </si>
  <si>
    <t>Lewis</t>
  </si>
  <si>
    <t>zlewis@almasecurity.com</t>
  </si>
  <si>
    <t>Technical Product Manager</t>
  </si>
  <si>
    <t>Rachel</t>
  </si>
  <si>
    <t>Ortiz</t>
  </si>
  <si>
    <t>rortiz@almasecurity.com</t>
  </si>
  <si>
    <t>SOC Analyst</t>
  </si>
  <si>
    <t>Joyce</t>
  </si>
  <si>
    <t>Young</t>
  </si>
  <si>
    <t>jyoung@almasecurity.com</t>
  </si>
  <si>
    <t>SEO Specialist</t>
  </si>
  <si>
    <t>Anna</t>
  </si>
  <si>
    <t>Diaz</t>
  </si>
  <si>
    <t>adiaz@almasecurity.com</t>
  </si>
  <si>
    <t>Support Analyst</t>
  </si>
  <si>
    <t>Alexander</t>
  </si>
  <si>
    <t>Cooper</t>
  </si>
  <si>
    <t>acooper@almasecurity.com</t>
  </si>
  <si>
    <t>HR Business Partner</t>
  </si>
  <si>
    <t>Mark</t>
  </si>
  <si>
    <t>Moore</t>
  </si>
  <si>
    <t>mmoore@almasecurity.com</t>
  </si>
  <si>
    <t>Compliance Officer</t>
  </si>
  <si>
    <t>Lauren</t>
  </si>
  <si>
    <t>Cox</t>
  </si>
  <si>
    <t>lcox@almasecurity.com</t>
  </si>
  <si>
    <t>QA Engineer</t>
  </si>
  <si>
    <t>scox@almasecurity.com</t>
  </si>
  <si>
    <t>Territory Manager</t>
  </si>
  <si>
    <t>Allen</t>
  </si>
  <si>
    <t>rallen@almasecurity.com</t>
  </si>
  <si>
    <t>Tax Specialist</t>
  </si>
  <si>
    <t>ayoung@almasecurity.com</t>
  </si>
  <si>
    <t>Project Coordinator</t>
  </si>
  <si>
    <t>hbennett@almasecurity.com</t>
  </si>
  <si>
    <t>UI Designer</t>
  </si>
  <si>
    <t>Joan</t>
  </si>
  <si>
    <t>jlewis@almasecurity.com</t>
  </si>
  <si>
    <t>Penetration Tester</t>
  </si>
  <si>
    <t>Matthew</t>
  </si>
  <si>
    <t>Bailey</t>
  </si>
  <si>
    <t>mbailey@almasecurity.com</t>
  </si>
  <si>
    <t>Campaign Manager</t>
  </si>
  <si>
    <t>rmoore@almasecurity.com</t>
  </si>
  <si>
    <t>Customer Experience Coordinator</t>
  </si>
  <si>
    <t>Ramos</t>
  </si>
  <si>
    <t>dramos@almasecurity.com</t>
  </si>
  <si>
    <t>Benefits Administrator</t>
  </si>
  <si>
    <t>Andrea</t>
  </si>
  <si>
    <t>award@almasecurity.com</t>
  </si>
  <si>
    <t>Corporate Counsel</t>
  </si>
  <si>
    <t>Kathryn</t>
  </si>
  <si>
    <t>Nelson</t>
  </si>
  <si>
    <t>knelson@almasecurity.com</t>
  </si>
  <si>
    <t>Full Stack Developer</t>
  </si>
  <si>
    <t>Ashley</t>
  </si>
  <si>
    <t>ahill@almasecurity.com</t>
  </si>
  <si>
    <t>Key Account Manager</t>
  </si>
  <si>
    <t>Reyes</t>
  </si>
  <si>
    <t>sreyes@almasecurity.com</t>
  </si>
  <si>
    <t>Victoria</t>
  </si>
  <si>
    <t>vevans@almasecurity.com</t>
  </si>
  <si>
    <t>Business Operations Specialist</t>
  </si>
  <si>
    <t>Steven</t>
  </si>
  <si>
    <t>Morris</t>
  </si>
  <si>
    <t>smorris@almasecurity.com</t>
  </si>
  <si>
    <t>Product Owner</t>
  </si>
  <si>
    <t>Christopher</t>
  </si>
  <si>
    <t>Mendoza</t>
  </si>
  <si>
    <t>cmendoza@almasecurity.com</t>
  </si>
  <si>
    <t>Security Engineer</t>
  </si>
  <si>
    <t>Martinez</t>
  </si>
  <si>
    <t>mmartinez@almasecurity.com</t>
  </si>
  <si>
    <t>Social Media Specialist</t>
  </si>
  <si>
    <t>Murphy</t>
  </si>
  <si>
    <t>jmurphy@almasecurity.com</t>
  </si>
  <si>
    <t>Customer Support Representative</t>
  </si>
  <si>
    <t>Raymond</t>
  </si>
  <si>
    <t>Jackson</t>
  </si>
  <si>
    <t>rjackson@almasecurity.com</t>
  </si>
  <si>
    <t>Employee Relations Specialist</t>
  </si>
  <si>
    <t>Frances</t>
  </si>
  <si>
    <t>Morgan</t>
  </si>
  <si>
    <t>fmorgan@almasecurity.com</t>
  </si>
  <si>
    <t>Andrew</t>
  </si>
  <si>
    <t>areyes@almasecurity.com</t>
  </si>
  <si>
    <t>Systems Architect</t>
  </si>
  <si>
    <t>Patrick</t>
  </si>
  <si>
    <t>pyoung@almasecurity.com</t>
  </si>
  <si>
    <t>Sales Coordinator</t>
  </si>
  <si>
    <t>aturner@almasecurity.com</t>
  </si>
  <si>
    <t>Henry</t>
  </si>
  <si>
    <t>hbennett1@almasecurity.com</t>
  </si>
  <si>
    <t>Logistics Coordinator</t>
  </si>
  <si>
    <t>Morales</t>
  </si>
  <si>
    <t>jmorales@almasecurity.com</t>
  </si>
  <si>
    <t>Product Analyst</t>
  </si>
  <si>
    <t>Brian</t>
  </si>
  <si>
    <t>Myers</t>
  </si>
  <si>
    <t>bmyers@almasecurity.com</t>
  </si>
  <si>
    <t>Compliance Specialist</t>
  </si>
  <si>
    <t>Cheryl</t>
  </si>
  <si>
    <t>Williams</t>
  </si>
  <si>
    <t>cwilliams@almasecurity.com</t>
  </si>
  <si>
    <t>Marketing Analyst</t>
  </si>
  <si>
    <t>Justin</t>
  </si>
  <si>
    <t>jclark@almasecurity.com</t>
  </si>
  <si>
    <t>Account Manager</t>
  </si>
  <si>
    <t>mjohnson@almasecurity.com</t>
  </si>
  <si>
    <t>Training Coordinator</t>
  </si>
  <si>
    <t>gmartinez@almasecurity.com</t>
  </si>
  <si>
    <t>Legal Counsel</t>
  </si>
  <si>
    <t>Jacqueline</t>
  </si>
  <si>
    <t>jlewis1@almasecurity.com</t>
  </si>
  <si>
    <t>Data Engineer</t>
  </si>
  <si>
    <t>Tyler</t>
  </si>
  <si>
    <t>tbaker@almasecurity.com</t>
  </si>
  <si>
    <t>Sales Analyst</t>
  </si>
  <si>
    <t>Ruiz</t>
  </si>
  <si>
    <t>jruiz@almasecurity.com</t>
  </si>
  <si>
    <t>Accounts Receivable Specialist</t>
  </si>
  <si>
    <t>Heather</t>
  </si>
  <si>
    <t>Lee</t>
  </si>
  <si>
    <t>hlee@almasecurity.com</t>
  </si>
  <si>
    <t>Operations Coordinator</t>
  </si>
  <si>
    <t>Kimberly</t>
  </si>
  <si>
    <t>kmartin@almasecurity.com</t>
  </si>
  <si>
    <t>Product Marketing Manager</t>
  </si>
  <si>
    <t>Ronald</t>
  </si>
  <si>
    <t>Gomez</t>
  </si>
  <si>
    <t>rgomez@almasecurity.com</t>
  </si>
  <si>
    <t>Risk Analyst</t>
  </si>
  <si>
    <t>Edward</t>
  </si>
  <si>
    <t>eclark@almasecurity.com</t>
  </si>
  <si>
    <t>Growth Marketing Manager</t>
  </si>
  <si>
    <t>jwright1@almasecurity.com</t>
  </si>
  <si>
    <t>Hannah</t>
  </si>
  <si>
    <t>hwright@almasecurity.com</t>
  </si>
  <si>
    <t>Compensation Analyst</t>
  </si>
  <si>
    <t>Betty</t>
  </si>
  <si>
    <t>Perez</t>
  </si>
  <si>
    <t>bperez@almasecurity.com</t>
  </si>
  <si>
    <t>Anderson</t>
  </si>
  <si>
    <t>aanderson@almasecurity.com</t>
  </si>
  <si>
    <t>Frontend Developer</t>
  </si>
  <si>
    <t>Jessica</t>
  </si>
  <si>
    <t>jmendoza@almasecurity.com</t>
  </si>
  <si>
    <t>Senior Account Manager</t>
  </si>
  <si>
    <t>ascott@almasecurity.com</t>
  </si>
  <si>
    <t>Accountant</t>
  </si>
  <si>
    <t>janderson@almasecurity.com</t>
  </si>
  <si>
    <t>Jeffrey</t>
  </si>
  <si>
    <t>jharris@almasecurity.com</t>
  </si>
  <si>
    <t>Product Manager</t>
  </si>
  <si>
    <t>David</t>
  </si>
  <si>
    <t>dharris1@almasecurity.com</t>
  </si>
  <si>
    <t>Incident Response Specialist</t>
  </si>
  <si>
    <t>Thomas</t>
  </si>
  <si>
    <t>jthomas@almasecurity.com</t>
  </si>
  <si>
    <t>Content Marketing Manager</t>
  </si>
  <si>
    <t>jruiz1@almasecurity.com</t>
  </si>
  <si>
    <t>Thompson</t>
  </si>
  <si>
    <t>jthompson@almasecurity.com</t>
  </si>
  <si>
    <t>HR Generalist</t>
  </si>
  <si>
    <t>Peter</t>
  </si>
  <si>
    <t>Carter</t>
  </si>
  <si>
    <t>pcarter@almasecurity.com</t>
  </si>
  <si>
    <t>Hernandez</t>
  </si>
  <si>
    <t>ahernandez@almasecurity.com</t>
  </si>
  <si>
    <t>Backend Developer</t>
  </si>
  <si>
    <t>hramos@almasecurity.com</t>
  </si>
  <si>
    <t>Robinson</t>
  </si>
  <si>
    <t>jrobinson@almasecurity.com</t>
  </si>
  <si>
    <t>gmoore@almasecurity.com</t>
  </si>
  <si>
    <t>Samuel</t>
  </si>
  <si>
    <t>Smith</t>
  </si>
  <si>
    <t>ssmith@almasecurity.com</t>
  </si>
  <si>
    <t>Castillo</t>
  </si>
  <si>
    <t>scastillo@almasecurity.com</t>
  </si>
  <si>
    <t>tperez@almasecurity.com</t>
  </si>
  <si>
    <t>jmoore@almasecurity.com</t>
  </si>
  <si>
    <t>jmartinez@almasecurity.com</t>
  </si>
  <si>
    <t>rkelly1@almasecurity.com</t>
  </si>
  <si>
    <t>Alvarez</t>
  </si>
  <si>
    <t>ralvarez@almasecurity.com</t>
  </si>
  <si>
    <t>Brown</t>
  </si>
  <si>
    <t>dbrown@almasecurity.com</t>
  </si>
  <si>
    <t>Davis</t>
  </si>
  <si>
    <t>adavis@almasecurity.com</t>
  </si>
  <si>
    <t>Collins</t>
  </si>
  <si>
    <t>mcollins@almasecurity.com</t>
  </si>
  <si>
    <t>Donald</t>
  </si>
  <si>
    <t>Foster</t>
  </si>
  <si>
    <t>dfoster@almasecurity.com</t>
  </si>
  <si>
    <t>hking@almasecurity.com</t>
  </si>
  <si>
    <t>Michelle</t>
  </si>
  <si>
    <t>Green</t>
  </si>
  <si>
    <t>mgreen@almasecurity.com</t>
  </si>
  <si>
    <t>shill@almasecurity.com</t>
  </si>
  <si>
    <t>Hughes</t>
  </si>
  <si>
    <t>ahughes@almasecurity.com</t>
  </si>
  <si>
    <t>Gary</t>
  </si>
  <si>
    <t>gevans@almasecurity.com</t>
  </si>
  <si>
    <t>Gray</t>
  </si>
  <si>
    <t>sgray@almasecurity.com</t>
  </si>
  <si>
    <t>rbailey@almasecurity.com</t>
  </si>
  <si>
    <t>rmorris@almasecurity.com</t>
  </si>
  <si>
    <t>Megan</t>
  </si>
  <si>
    <t>Jimenez</t>
  </si>
  <si>
    <t>mjimenez@almasecurity.com</t>
  </si>
  <si>
    <t>Teresa</t>
  </si>
  <si>
    <t>Adams</t>
  </si>
  <si>
    <t>tadams@almasecurity.com</t>
  </si>
  <si>
    <t>Taylor</t>
  </si>
  <si>
    <t>ptaylor@almasecurity.com</t>
  </si>
  <si>
    <t>ejackson@almasecurity.com</t>
  </si>
  <si>
    <t>Stephen</t>
  </si>
  <si>
    <t>sbrooks@almasecurity.com</t>
  </si>
  <si>
    <t>Rivera</t>
  </si>
  <si>
    <t>jrivera@almasecurity.com</t>
  </si>
  <si>
    <t>Jack</t>
  </si>
  <si>
    <t>jyoung1@almasecurity.com</t>
  </si>
  <si>
    <t>rjames@almasecurity.com</t>
  </si>
  <si>
    <t>hkelly@almasecurity.com</t>
  </si>
  <si>
    <t>William</t>
  </si>
  <si>
    <t>wyoung@almasecurity.com</t>
  </si>
  <si>
    <t>Torres</t>
  </si>
  <si>
    <t>jtorres@almasecurity.com</t>
  </si>
  <si>
    <t>Deborah</t>
  </si>
  <si>
    <t>Parker</t>
  </si>
  <si>
    <t>dparker@almasecurity.com</t>
  </si>
  <si>
    <t>Richardson</t>
  </si>
  <si>
    <t>hrichardson@almasecurity.com</t>
  </si>
  <si>
    <t>Pamela</t>
  </si>
  <si>
    <t>pwright@almasecurity.com</t>
  </si>
  <si>
    <t>drichardson@almasecurity.com</t>
  </si>
  <si>
    <t>jmiller@almasecurity.com</t>
  </si>
  <si>
    <t>Cruz</t>
  </si>
  <si>
    <t>kcruz@almasecurity.com</t>
  </si>
  <si>
    <t>pmorales@almasecurity.com</t>
  </si>
  <si>
    <t>rgarcia@almasecurity.com</t>
  </si>
  <si>
    <t>hgray@almasecurity.com</t>
  </si>
  <si>
    <t>Nguyen</t>
  </si>
  <si>
    <t>jnguyen@almasecurity.com</t>
  </si>
  <si>
    <t>whughes@almasecurity.com</t>
  </si>
  <si>
    <t>Sanders</t>
  </si>
  <si>
    <t>jsanders@almasecurity.com</t>
  </si>
  <si>
    <t>Judith</t>
  </si>
  <si>
    <t>jmoore1@almasecurity.com</t>
  </si>
  <si>
    <t>zharris@almasecurity.com</t>
  </si>
  <si>
    <t>Paul</t>
  </si>
  <si>
    <t>pdiaz@almasecurity.com</t>
  </si>
  <si>
    <t>nchavez@almasecurity.com</t>
  </si>
  <si>
    <t>Gonzalez</t>
  </si>
  <si>
    <t>jgonzalez@almasecurity.com</t>
  </si>
  <si>
    <t>Jennifer</t>
  </si>
  <si>
    <t>Flores</t>
  </si>
  <si>
    <t>jflores@almasecurity.com</t>
  </si>
  <si>
    <t>tturner@almasecurity.com</t>
  </si>
  <si>
    <t>amorris@almasecurity.com</t>
  </si>
  <si>
    <t>Patel</t>
  </si>
  <si>
    <t>jpatel@almasecurity.com</t>
  </si>
  <si>
    <t>dlee@almasecurity.com</t>
  </si>
  <si>
    <t>Douglas</t>
  </si>
  <si>
    <t>Ross</t>
  </si>
  <si>
    <t>dross@almasecurity.com</t>
  </si>
  <si>
    <t>jmurphy1@almasecurity.com</t>
  </si>
  <si>
    <t>bwilson@almasecurity.com</t>
  </si>
  <si>
    <t>hdavis@almasecurity.com</t>
  </si>
  <si>
    <t>mjimenez1@almasecurity.com</t>
  </si>
  <si>
    <t>psanchez@almasecurity.com</t>
  </si>
  <si>
    <t>jcastillo@almasecurity.com</t>
  </si>
  <si>
    <t>Sarah</t>
  </si>
  <si>
    <t>srodriguez@almasecurity.com</t>
  </si>
  <si>
    <t>Adam</t>
  </si>
  <si>
    <t>arodriguez@almasecurity.com</t>
  </si>
  <si>
    <t>klewis@almasecurity.com</t>
  </si>
  <si>
    <t>Anthony</t>
  </si>
  <si>
    <t>acarter@almasecurity.com</t>
  </si>
  <si>
    <t>Joshua</t>
  </si>
  <si>
    <t>jlewis2@almasecurity.com</t>
  </si>
  <si>
    <t>dgarcia@almasecurity.com</t>
  </si>
  <si>
    <t>jgutierrez@almasecurity.com</t>
  </si>
  <si>
    <t>kkelly@almasecurity.com</t>
  </si>
  <si>
    <t>dmartinez@almasecurity.com</t>
  </si>
  <si>
    <t>kruiz@almasecurity.com</t>
  </si>
  <si>
    <t>Peterson</t>
  </si>
  <si>
    <t>mpeterson@almasecurity.com</t>
  </si>
  <si>
    <t>nfoster@almasecurity.com</t>
  </si>
  <si>
    <t>Julia</t>
  </si>
  <si>
    <t>jrobinson1@almasecurity.com</t>
  </si>
  <si>
    <t>Robert</t>
  </si>
  <si>
    <t>Kim</t>
  </si>
  <si>
    <t>rkim@almasecurity.com</t>
  </si>
  <si>
    <t>Benjamin</t>
  </si>
  <si>
    <t>bcollins@almasecurity.com</t>
  </si>
  <si>
    <t>ksmith@almasecurity.com</t>
  </si>
  <si>
    <t>amendoza@almasecurity.com</t>
  </si>
  <si>
    <t>jnelson@almasecurity.com</t>
  </si>
  <si>
    <t>Judy</t>
  </si>
  <si>
    <t>jkim@almasecurity.com</t>
  </si>
  <si>
    <t>jrodriguez@almasecurity.com</t>
  </si>
  <si>
    <t>pjames@almasecurity.com</t>
  </si>
  <si>
    <t>Dennis</t>
  </si>
  <si>
    <t>Howard</t>
  </si>
  <si>
    <t>dhoward@almasecurity.com</t>
  </si>
  <si>
    <t>amyers@almasecurity.com</t>
  </si>
  <si>
    <t>Virginia</t>
  </si>
  <si>
    <t>vsanchez@almasecurity.com</t>
  </si>
  <si>
    <t>vmurphy@almasecurity.com</t>
  </si>
  <si>
    <t>mwilliams@almasecurity.com</t>
  </si>
  <si>
    <t>amartin@almasecurity.com</t>
  </si>
  <si>
    <t>agonzalez@almasecurity.com</t>
  </si>
  <si>
    <t>ajackson@almasecurity.com</t>
  </si>
  <si>
    <t>aramos@almasecurity.com</t>
  </si>
  <si>
    <t>Gregory</t>
  </si>
  <si>
    <t>gparker@almasecurity.com</t>
  </si>
  <si>
    <t>afoster@almasecurity.com</t>
  </si>
  <si>
    <t>acastillo@almasecurity.com</t>
  </si>
  <si>
    <t>dbennett@almasecurity.com</t>
  </si>
  <si>
    <t>aalvarez@almasecurity.com</t>
  </si>
  <si>
    <t>Reed</t>
  </si>
  <si>
    <t>greed@almasecurity.com</t>
  </si>
  <si>
    <t>ralvarez1@almasecurity.com</t>
  </si>
  <si>
    <t>kcarter@almasecurity.com</t>
  </si>
  <si>
    <t>jmiller1@almasecurity.com</t>
  </si>
  <si>
    <t>Jerry</t>
  </si>
  <si>
    <t>jlopez@almasecurity.com</t>
  </si>
  <si>
    <t>jturner@almasecurity.com</t>
  </si>
  <si>
    <t>rthomas@almasecurity.com</t>
  </si>
  <si>
    <t>Christina</t>
  </si>
  <si>
    <t>Ramirez</t>
  </si>
  <si>
    <t>cramirez@almasecurity.com</t>
  </si>
  <si>
    <t>jgreen@almasecurity.com</t>
  </si>
  <si>
    <t>White</t>
  </si>
  <si>
    <t>cwhite@almasecurity.com</t>
  </si>
  <si>
    <t>kchavez@almasecurity.com</t>
  </si>
  <si>
    <t>jbennett@almasecurity.com</t>
  </si>
  <si>
    <t>hcampbell@almasecurity.com</t>
  </si>
  <si>
    <t>Daniel</t>
  </si>
  <si>
    <t>dnguyen@almasecurity.com</t>
  </si>
  <si>
    <t>dramos1@almasecurity.com</t>
  </si>
  <si>
    <t>jevans2@almasecurity.com</t>
  </si>
  <si>
    <t>rjimenez@almasecurity.com</t>
  </si>
  <si>
    <t>Larry</t>
  </si>
  <si>
    <t>lbrooks@almasecurity.com</t>
  </si>
  <si>
    <t>Watson</t>
  </si>
  <si>
    <t>awatson@almasecurity.com</t>
  </si>
  <si>
    <t>jgomez@almasecurity.com</t>
  </si>
  <si>
    <t>eward@almasecurity.com</t>
  </si>
  <si>
    <t>dcampbell@almasecurity.com</t>
  </si>
  <si>
    <t>jwright2@almasecurity.com</t>
  </si>
  <si>
    <t>kjimenez@almasecurity.com</t>
  </si>
  <si>
    <t>awilson@almasecurity.com</t>
  </si>
  <si>
    <t>Janice</t>
  </si>
  <si>
    <t>Rogers</t>
  </si>
  <si>
    <t>jrogers@almasecurity.com</t>
  </si>
  <si>
    <t>jsanchez@almasecurity.com</t>
  </si>
  <si>
    <t>jsanchez1@almasecurity.com</t>
  </si>
  <si>
    <t>eross@almasecurity.com</t>
  </si>
  <si>
    <t>smiller@almasecurity.com</t>
  </si>
  <si>
    <t>pwatson@almasecurity.com</t>
  </si>
  <si>
    <t>emurphy@almasecurity.com</t>
  </si>
  <si>
    <t>alee@almasecurity.com</t>
  </si>
  <si>
    <t>kchavez1@almasecurity.com</t>
  </si>
  <si>
    <t>rrodriguez1@almasecurity.com</t>
  </si>
  <si>
    <t>Stewart</t>
  </si>
  <si>
    <t>jstewart@almasecurity.com</t>
  </si>
  <si>
    <t>Melissa</t>
  </si>
  <si>
    <t>mhernandez@almasecurity.com</t>
  </si>
  <si>
    <t>msanders@almasecurity.com</t>
  </si>
  <si>
    <t>mwilliams1@almasecurity.com</t>
  </si>
  <si>
    <t>Jose</t>
  </si>
  <si>
    <t>jmyers@almasecurity.com</t>
  </si>
  <si>
    <t>mwatson@almasecurity.com</t>
  </si>
  <si>
    <t>lparker@almasecurity.com</t>
  </si>
  <si>
    <t>mhernandez1@almasecurity.com</t>
  </si>
  <si>
    <t>Emily</t>
  </si>
  <si>
    <t>ehoward@almasecurity.com</t>
  </si>
  <si>
    <t>Kevin</t>
  </si>
  <si>
    <t>kgarcia@almasecurity.com</t>
  </si>
  <si>
    <t>bgomez@almasecurity.com</t>
  </si>
  <si>
    <t>kcox@almasecurity.com</t>
  </si>
  <si>
    <t>kbailey@almasecurity.com</t>
  </si>
  <si>
    <t>acollins@almasecurity.com</t>
  </si>
  <si>
    <t>mking@almasecurity.com</t>
  </si>
  <si>
    <t>jrivera1@almasecurity.com</t>
  </si>
  <si>
    <t>jcollins@almasecurity.com</t>
  </si>
  <si>
    <t>rbennett@almasecurity.com</t>
  </si>
  <si>
    <t>sruiz@almasecurity.com</t>
  </si>
  <si>
    <t>Nathan</t>
  </si>
  <si>
    <t>ncruz@almasecurity.com</t>
  </si>
  <si>
    <t>Wood</t>
  </si>
  <si>
    <t>mwood@almasecurity.com</t>
  </si>
  <si>
    <t>pcooper@almasecurity.com</t>
  </si>
  <si>
    <t>blong@almasecurity.com</t>
  </si>
  <si>
    <t>hramos1@almasecurity.com</t>
  </si>
  <si>
    <t>Julie</t>
  </si>
  <si>
    <t>jcook1@almasecurity.com</t>
  </si>
  <si>
    <t>rmurphy@almasecurity.com</t>
  </si>
  <si>
    <t>jevans3@almasecurity.com</t>
  </si>
  <si>
    <t>jhernandez@almasecurity.com</t>
  </si>
  <si>
    <t>kpeterson@almasecurity.com</t>
  </si>
  <si>
    <t>tramos@almasecurity.com</t>
  </si>
  <si>
    <t>aramirez@almasecurity.com</t>
  </si>
  <si>
    <t>rbrown@almasecurity.com</t>
  </si>
  <si>
    <t>hgutierrez@almasecurity.com</t>
  </si>
  <si>
    <t>mmoore1@almasecurity.com</t>
  </si>
  <si>
    <t>athomas@almasecurity.com</t>
  </si>
  <si>
    <t>ljackson@almasecurity.com</t>
  </si>
  <si>
    <t>cwood@almasecurity.com</t>
  </si>
  <si>
    <t>hrogers@almasecurity.com</t>
  </si>
  <si>
    <t>tgomez@almasecurity.com</t>
  </si>
  <si>
    <t>awhite@almasecurity.com</t>
  </si>
  <si>
    <t>slopez1@almasecurity.com</t>
  </si>
  <si>
    <t>Mitchell</t>
  </si>
  <si>
    <t>pmitchell@almasecurity.com</t>
  </si>
  <si>
    <t>dchavez@almasecurity.com</t>
  </si>
  <si>
    <t>gcook@almasecurity.com</t>
  </si>
  <si>
    <t>mtorres@almasecurity.com</t>
  </si>
  <si>
    <t>jlong@almasecurity.com</t>
  </si>
  <si>
    <t>jrobinson2@almasecurity.com</t>
  </si>
  <si>
    <t>showard@almasecurity.com</t>
  </si>
  <si>
    <t>fbailey@almasecurity.com</t>
  </si>
  <si>
    <t>jmoore2@almasecurity.com</t>
  </si>
  <si>
    <t>mjackson@almasecurity.com</t>
  </si>
  <si>
    <t>nwilliams@almasecurity.com</t>
  </si>
  <si>
    <t>jrivera2@almasecurity.com</t>
  </si>
  <si>
    <t>jgarcia1@almasecurity.com</t>
  </si>
  <si>
    <t>cwatson@almasecurity.com</t>
  </si>
  <si>
    <t>cramirez1@almasecurity.com</t>
  </si>
  <si>
    <t>jcooper@almasecurity.com</t>
  </si>
  <si>
    <t>sbaker@almasecurity.com</t>
  </si>
  <si>
    <t>aalvarez1@almasecurity.com</t>
  </si>
  <si>
    <t>Frank</t>
  </si>
  <si>
    <t>fross@almasecurity.com</t>
  </si>
  <si>
    <t>jruiz2@almasecurity.com</t>
  </si>
  <si>
    <t>krogers@almasecurity.com</t>
  </si>
  <si>
    <t>Phillips</t>
  </si>
  <si>
    <t>sphillips@almasecurity.com</t>
  </si>
  <si>
    <t>wjackson@almasecurity.com</t>
  </si>
  <si>
    <t>htaylor@almasecurity.com</t>
  </si>
  <si>
    <t>jjimenez@almasecurity.com</t>
  </si>
  <si>
    <t>dphillips@almasecurity.com</t>
  </si>
  <si>
    <t>glong@almasecurity.com</t>
  </si>
  <si>
    <t>rrodriguez2@almasecurity.com</t>
  </si>
  <si>
    <t>jsanchez2@almasecurity.com</t>
  </si>
  <si>
    <t>madams@almasecurity.com</t>
  </si>
  <si>
    <t>mnelson@almasecurity.com</t>
  </si>
  <si>
    <t>Row Labels</t>
  </si>
  <si>
    <t>Grand Total</t>
  </si>
  <si>
    <t>Count of Email</t>
  </si>
  <si>
    <t>Chris Meyers - CEO</t>
  </si>
  <si>
    <t>Chris</t>
  </si>
  <si>
    <t>Meyers</t>
  </si>
  <si>
    <t>cmeyers@almasecurity.com</t>
  </si>
  <si>
    <t>CEO</t>
  </si>
  <si>
    <t>Gerry Guy - CIO/CISO</t>
  </si>
  <si>
    <t>Renee Brook - Director of Security</t>
  </si>
  <si>
    <t>Fred Saltman - Director IT</t>
  </si>
  <si>
    <t>GRC Analyst</t>
  </si>
  <si>
    <t>Chris Meyers - Leadership Team</t>
  </si>
  <si>
    <t>CIO/CISO</t>
  </si>
  <si>
    <t>Gerry</t>
  </si>
  <si>
    <t>Guy</t>
  </si>
  <si>
    <t>gguy@almasecurity.com</t>
  </si>
  <si>
    <t>CFO</t>
  </si>
  <si>
    <t>Michael</t>
  </si>
  <si>
    <t>mrodriguez@almasecurity.com</t>
  </si>
  <si>
    <t>Walsh</t>
  </si>
  <si>
    <t>CTO</t>
  </si>
  <si>
    <t>jwalsh@almasecurity.com</t>
  </si>
  <si>
    <t>dkim@almasecurity.com</t>
  </si>
  <si>
    <t>COO</t>
  </si>
  <si>
    <t>Lisa</t>
  </si>
  <si>
    <t>lthompson@almasecurity.com</t>
  </si>
  <si>
    <t>CHRO</t>
  </si>
  <si>
    <t>Part-time Senior Sales Representative</t>
  </si>
  <si>
    <t>Technical Account Manager</t>
  </si>
  <si>
    <t>Contract Account Executive</t>
  </si>
  <si>
    <t>Part-time Sales Development Representative</t>
  </si>
  <si>
    <t>Customer Support Specialist</t>
  </si>
  <si>
    <t>Inside Sales Representative Intern</t>
  </si>
  <si>
    <t>Territory Sales Manager</t>
  </si>
  <si>
    <t>Contract Key Account Manager</t>
  </si>
  <si>
    <t>Sales Coordinator Intern</t>
  </si>
  <si>
    <t>Business Development Representative</t>
  </si>
  <si>
    <t>Part-time Enterprise Sales Specialist</t>
  </si>
  <si>
    <t>Channel Partner Intern</t>
  </si>
  <si>
    <t>Part-time Implementation Specialist</t>
  </si>
  <si>
    <t>Sales Operations Specialist Intern</t>
  </si>
  <si>
    <t>Regional Sales Manager</t>
  </si>
  <si>
    <t>Success Operations Analyst</t>
  </si>
  <si>
    <t>Systems Administrator</t>
  </si>
  <si>
    <t>Network Engineer</t>
  </si>
  <si>
    <t>IT Support Specialist</t>
  </si>
  <si>
    <t>Database Administrator</t>
  </si>
  <si>
    <t>IT Security Analyst</t>
  </si>
  <si>
    <t>Infrastructure Engineer</t>
  </si>
  <si>
    <t>Help Desk Technician</t>
  </si>
  <si>
    <t>Cloud Solutions Architect</t>
  </si>
  <si>
    <t>IT Operations Manager</t>
  </si>
  <si>
    <t>Security Operations Analyst</t>
  </si>
  <si>
    <t>Network Security Engineer</t>
  </si>
  <si>
    <t>System Security Specialist</t>
  </si>
  <si>
    <t>IT Compliance Officer</t>
  </si>
  <si>
    <t>Cybersecurity Analyst</t>
  </si>
  <si>
    <t>Security Architect</t>
  </si>
  <si>
    <t>Vulnerability Assessment Specialist</t>
  </si>
  <si>
    <t>Security Auditor</t>
  </si>
  <si>
    <t>Identity Access Management Specialist</t>
  </si>
  <si>
    <t>Security Consultant</t>
  </si>
  <si>
    <t>Risk Assessment Analyst</t>
  </si>
  <si>
    <t>Security Policy Analyst</t>
  </si>
  <si>
    <t>Threat Intelligence Analyst</t>
  </si>
  <si>
    <t>Digital Forensics Specialist</t>
  </si>
  <si>
    <t>Security Training Coordinator</t>
  </si>
  <si>
    <t>Backup Administrator</t>
  </si>
  <si>
    <t>Security Software Engineer</t>
  </si>
  <si>
    <t>Principal Engineer</t>
  </si>
  <si>
    <t>Software Architect</t>
  </si>
  <si>
    <t>Quality Assurance Engineer</t>
  </si>
  <si>
    <t>Mobile Application Developer</t>
  </si>
  <si>
    <t>Platform Engineer</t>
  </si>
  <si>
    <t>Column Labels</t>
  </si>
  <si>
    <t>FALSE</t>
  </si>
  <si>
    <t>TRUE</t>
  </si>
  <si>
    <t>Click Rate</t>
  </si>
  <si>
    <t>Phish-1000-Prod-FY24Q4 Advanced Supply Chain Attack</t>
  </si>
  <si>
    <t>Phish-0999-Prod-FY24Q3 Executive BEC Training</t>
  </si>
  <si>
    <t>Phish-0998-Prod-FY24Q2 IT Security Training (Password Reset)</t>
  </si>
  <si>
    <t>Phish-0997-Prod-FY24Q1 Phishing Assessment (Banking)</t>
  </si>
  <si>
    <t>Campaign</t>
  </si>
  <si>
    <t>Phish-1001-Prod-FY25Q1 Linkedin Credential Harverster</t>
  </si>
  <si>
    <t>Month</t>
  </si>
  <si>
    <t>Email Sent</t>
  </si>
  <si>
    <t>Email Opened</t>
  </si>
  <si>
    <t>Clicked Link</t>
  </si>
  <si>
    <t>Submitted Data</t>
  </si>
  <si>
    <t>Email Reported</t>
  </si>
  <si>
    <t>Submitted Data?</t>
  </si>
  <si>
    <t>TRUE Total</t>
  </si>
  <si>
    <t>Total</t>
  </si>
  <si>
    <t>Quarter</t>
  </si>
  <si>
    <t>FY25Q1</t>
  </si>
  <si>
    <t>FY24Q4</t>
  </si>
  <si>
    <t>FY24Q3</t>
  </si>
  <si>
    <t>FY24Q2</t>
  </si>
  <si>
    <t>FY24Q1</t>
  </si>
  <si>
    <t>Industry Avg</t>
  </si>
  <si>
    <t>Alma Click Rate</t>
  </si>
  <si>
    <t>Email Opened and No Action</t>
  </si>
  <si>
    <t>Not Opened (Or Unknown)</t>
  </si>
  <si>
    <t>Leader</t>
  </si>
  <si>
    <t>Submitted Data Rate</t>
  </si>
  <si>
    <t>Repeat Clicker Rate</t>
  </si>
  <si>
    <t>Reported Rate</t>
  </si>
  <si>
    <t>Project start:</t>
  </si>
  <si>
    <t>Display week:</t>
  </si>
  <si>
    <t>TASK</t>
  </si>
  <si>
    <t>ASSIGNED TO</t>
  </si>
  <si>
    <t>PROGRESS</t>
  </si>
  <si>
    <t>START</t>
  </si>
  <si>
    <t>END</t>
  </si>
  <si>
    <t xml:space="preserve">Do not delete this row. This row is hidden to preserve a formula that is used to highlight the current day within the project schedule. </t>
  </si>
  <si>
    <t>Planning</t>
  </si>
  <si>
    <t>Execution</t>
  </si>
  <si>
    <t>Reporting</t>
  </si>
  <si>
    <t>Insert new rows ABOVE this one</t>
  </si>
  <si>
    <t>Select Campaign</t>
  </si>
  <si>
    <t>Select remedial training</t>
  </si>
  <si>
    <t>Allow-list domain</t>
  </si>
  <si>
    <t>Test</t>
  </si>
  <si>
    <t>Heads up to the SOC</t>
  </si>
  <si>
    <t>Send phish</t>
  </si>
  <si>
    <t>Report to Executive Leadership Team</t>
  </si>
  <si>
    <t>Send results to managers</t>
  </si>
  <si>
    <t>Assign clickers to remedial training</t>
  </si>
  <si>
    <t>Report results daily to Security Management</t>
  </si>
  <si>
    <t>Report on remedial training completion</t>
  </si>
  <si>
    <t xml:space="preserve"> Linkedin Credential Harverster</t>
  </si>
  <si>
    <t>Phish-1001-FY25Q1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</si>
</sst>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ddd\,\ m/d/yyyy"/>
    <numFmt numFmtId="166" formatCode="mmm\ d\,\ yyyy"/>
    <numFmt numFmtId="167" formatCode="d"/>
    <numFmt numFmtId="168" formatCode="m/d/yy;@"/>
  </numFmts>
  <fonts count="5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rgb="FF000000"/>
      <name val="Aptos Narrow"/>
      <family val="2"/>
      <scheme val="minor"/>
    </font>
    <font>
      <b/>
      <sz val="12"/>
      <color theme="1"/>
      <name val="Aptos Narrow"/>
      <scheme val="minor"/>
    </font>
    <font>
      <b/>
      <sz val="12"/>
      <color theme="0"/>
      <name val="Aptos Narrow"/>
      <scheme val="minor"/>
    </font>
    <font>
      <sz val="11"/>
      <color theme="0"/>
      <name val="Aptos Narrow"/>
      <family val="2"/>
      <scheme val="minor"/>
    </font>
    <font>
      <b/>
      <sz val="22"/>
      <color theme="1" tint="0.34998626667073579"/>
      <name val="Aptos Display"/>
      <family val="2"/>
      <scheme val="major"/>
    </font>
    <font>
      <sz val="11"/>
      <color theme="1"/>
      <name val="Aptos Narrow"/>
      <family val="2"/>
      <scheme val="minor"/>
    </font>
    <font>
      <sz val="10"/>
      <name val="Aptos Narrow"/>
      <family val="2"/>
      <scheme val="minor"/>
    </font>
    <font>
      <sz val="16"/>
      <color theme="1"/>
      <name val="Aptos Narrow"/>
      <family val="2"/>
      <scheme val="minor"/>
    </font>
    <font>
      <sz val="11"/>
      <color theme="1"/>
      <name val="Aptos Display"/>
      <family val="2"/>
      <scheme val="major"/>
    </font>
    <font>
      <sz val="14"/>
      <color theme="1"/>
      <name val="Aptos Narrow"/>
      <family val="2"/>
      <scheme val="minor"/>
    </font>
    <font>
      <sz val="11"/>
      <color theme="1"/>
      <name val="Arial"/>
      <family val="2"/>
    </font>
    <font>
      <u/>
      <sz val="11"/>
      <color indexed="12"/>
      <name val="Arial"/>
      <family val="2"/>
    </font>
    <font>
      <sz val="10"/>
      <color theme="1"/>
      <name val="Aptos Narrow"/>
      <family val="2"/>
      <scheme val="minor"/>
    </font>
    <font>
      <b/>
      <sz val="10"/>
      <color theme="1"/>
      <name val="Aptos Narrow"/>
      <family val="2"/>
      <scheme val="minor"/>
    </font>
    <font>
      <b/>
      <sz val="8"/>
      <name val="Aptos Narrow"/>
      <family val="2"/>
      <scheme val="minor"/>
    </font>
    <font>
      <b/>
      <sz val="8"/>
      <color theme="1"/>
      <name val="Aptos Narrow"/>
      <family val="2"/>
      <scheme val="minor"/>
    </font>
    <font>
      <sz val="11"/>
      <name val="Aptos Narrow"/>
      <family val="2"/>
      <scheme val="minor"/>
    </font>
    <font>
      <i/>
      <sz val="10"/>
      <color theme="1"/>
      <name val="Aptos Narrow"/>
      <family val="2"/>
      <scheme val="minor"/>
    </font>
    <font>
      <sz val="10"/>
      <color theme="1" tint="0.499984740745262"/>
      <name val="Aptos Narrow"/>
      <family val="2"/>
      <scheme val="minor"/>
    </font>
    <font>
      <b/>
      <sz val="11"/>
      <color theme="1" tint="0.499984740745262"/>
      <name val="Aptos Narrow"/>
      <family val="2"/>
      <scheme val="minor"/>
    </font>
    <font>
      <sz val="10"/>
      <color theme="1" tint="0.499984740745262"/>
      <name val="Arial"/>
      <family val="2"/>
    </font>
    <font>
      <b/>
      <sz val="40"/>
      <color theme="1"/>
      <name val="Aptos Display"/>
      <family val="2"/>
      <scheme val="major"/>
    </font>
    <font>
      <b/>
      <sz val="20"/>
      <color theme="1"/>
      <name val="Arial"/>
      <family val="2"/>
    </font>
    <font>
      <sz val="10"/>
      <color theme="1"/>
      <name val="Arial"/>
      <family val="2"/>
    </font>
    <font>
      <b/>
      <sz val="16"/>
      <color theme="1"/>
      <name val="Aptos Narrow"/>
      <family val="2"/>
      <scheme val="minor"/>
    </font>
    <font>
      <b/>
      <sz val="16"/>
      <color theme="1"/>
      <name val="Aptos Display"/>
      <family val="2"/>
      <scheme val="major"/>
    </font>
    <font>
      <b/>
      <sz val="11"/>
      <color theme="1"/>
      <name val="Aptos Narrow"/>
      <family val="2"/>
      <scheme val="minor"/>
    </font>
    <font>
      <sz val="11"/>
      <color indexed="8"/>
      <name val="Aptos Narrow"/>
      <family val="2"/>
      <scheme val="minor"/>
    </font>
    <font>
      <b/>
      <sz val="18"/>
      <color indexed="8"/>
      <name val="Aptos Narrow"/>
      <scheme val="minor"/>
    </font>
    <font>
      <b/>
      <sz val="11"/>
      <color indexed="8"/>
      <name val="Aptos Narrow"/>
      <scheme val="minor"/>
    </font>
    <font>
      <u/>
      <sz val="11"/>
      <color theme="10"/>
      <name val="Aptos Narrow"/>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E6F5"/>
        <bgColor rgb="FFC0E6F5"/>
      </patternFill>
    </fill>
    <fill>
      <patternFill patternType="solid">
        <fgColor theme="6" tint="-0.499984740745262"/>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0" tint="-4.9989318521683403E-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5" tint="0.59996337778862885"/>
        <bgColor indexed="64"/>
      </patternFill>
    </fill>
    <fill>
      <patternFill patternType="solid">
        <fgColor theme="5" tint="0.7999816888943144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0"/>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44B3E1"/>
      </top>
      <bottom style="thin">
        <color rgb="FF44B3E1"/>
      </bottom>
      <diagonal/>
    </border>
    <border>
      <left/>
      <right/>
      <top/>
      <bottom style="thin">
        <color theme="4" tint="0.39997558519241921"/>
      </bottom>
      <diagonal/>
    </border>
    <border>
      <left/>
      <right/>
      <top style="thin">
        <color theme="4" tint="0.3999755851924192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0" tint="-0.14993743705557422"/>
      </left>
      <right style="thin">
        <color theme="0" tint="-0.14993743705557422"/>
      </right>
      <top/>
      <bottom/>
      <diagonal/>
    </border>
    <border>
      <left/>
      <right/>
      <top style="medium">
        <color theme="0" tint="-0.14996795556505021"/>
      </top>
      <bottom style="medium">
        <color theme="0" tint="-0.14996795556505021"/>
      </bottom>
      <diagonal/>
    </border>
    <border>
      <left/>
      <right/>
      <top style="thin">
        <color theme="0" tint="-4.9989318521683403E-2"/>
      </top>
      <bottom/>
      <diagonal/>
    </border>
    <border>
      <left/>
      <right/>
      <top/>
      <bottom style="thin">
        <color theme="4" tint="0.59996337778862885"/>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4" tint="0.59996337778862885"/>
      </top>
      <bottom style="thin">
        <color theme="4" tint="0.59996337778862885"/>
      </bottom>
      <diagonal/>
    </border>
    <border>
      <left/>
      <right/>
      <top style="thin">
        <color theme="5" tint="0.59996337778862885"/>
      </top>
      <bottom style="thin">
        <color theme="5" tint="0.59996337778862885"/>
      </bottom>
      <diagonal/>
    </border>
    <border>
      <left/>
      <right/>
      <top/>
      <bottom style="thin">
        <color theme="0" tint="-4.9989318521683403E-2"/>
      </bottom>
      <diagonal/>
    </border>
    <border>
      <left/>
      <right/>
      <top style="thin">
        <color theme="6" tint="0.59996337778862885"/>
      </top>
      <bottom style="thin">
        <color theme="6" tint="0.59996337778862885"/>
      </bottom>
      <diagonal/>
    </border>
  </borders>
  <cellStyleXfs count="5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43" fontId="1" fillId="0" borderId="0" applyFont="0" applyFill="0" applyBorder="0" applyAlignment="0" applyProtection="0"/>
    <xf numFmtId="0" fontId="22" fillId="0" borderId="0"/>
    <xf numFmtId="0" fontId="23" fillId="0" borderId="0" applyNumberFormat="0" applyFill="0" applyBorder="0" applyAlignment="0" applyProtection="0"/>
    <xf numFmtId="0" fontId="24" fillId="0" borderId="0"/>
    <xf numFmtId="0" fontId="24" fillId="0" borderId="0" applyNumberFormat="0" applyFill="0" applyProtection="0">
      <alignment horizontal="right" indent="1"/>
    </xf>
    <xf numFmtId="165" fontId="24" fillId="0" borderId="13">
      <alignment horizontal="center" vertical="center"/>
    </xf>
    <xf numFmtId="0" fontId="28" fillId="0" borderId="0" applyNumberFormat="0" applyFill="0" applyAlignment="0" applyProtection="0"/>
    <xf numFmtId="0" fontId="28" fillId="0" borderId="0" applyNumberFormat="0" applyFill="0" applyProtection="0">
      <alignment vertical="top"/>
    </xf>
    <xf numFmtId="0" fontId="30" fillId="0" borderId="0" applyNumberFormat="0" applyFill="0" applyBorder="0" applyAlignment="0" applyProtection="0">
      <alignment vertical="top"/>
      <protection locked="0"/>
    </xf>
    <xf numFmtId="0" fontId="24" fillId="0" borderId="24" applyFill="0">
      <alignment horizontal="center" vertical="center"/>
    </xf>
    <xf numFmtId="9" fontId="24" fillId="0" borderId="0" applyFont="0" applyFill="0" applyBorder="0" applyAlignment="0" applyProtection="0"/>
    <xf numFmtId="0" fontId="24" fillId="0" borderId="24" applyFill="0">
      <alignment horizontal="left" vertical="center" indent="2"/>
    </xf>
    <xf numFmtId="168" fontId="24" fillId="0" borderId="24" applyFill="0">
      <alignment horizontal="center" vertical="center"/>
    </xf>
    <xf numFmtId="0" fontId="46" fillId="0" borderId="0"/>
    <xf numFmtId="0" fontId="49" fillId="0" borderId="0" applyNumberFormat="0" applyFill="0" applyBorder="0" applyAlignment="0" applyProtection="0"/>
  </cellStyleXfs>
  <cellXfs count="124">
    <xf numFmtId="0" fontId="0" fillId="0" borderId="0" xfId="0"/>
    <xf numFmtId="15"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43"/>
    <xf numFmtId="0" fontId="19" fillId="33" borderId="0" xfId="0" applyFont="1" applyFill="1"/>
    <xf numFmtId="0" fontId="0" fillId="0" borderId="10" xfId="0" applyBorder="1"/>
    <xf numFmtId="0" fontId="0" fillId="34" borderId="0" xfId="0" applyFill="1"/>
    <xf numFmtId="9" fontId="0" fillId="0" borderId="0" xfId="1" applyFont="1"/>
    <xf numFmtId="17" fontId="0" fillId="0" borderId="0" xfId="0" applyNumberFormat="1"/>
    <xf numFmtId="0" fontId="20" fillId="0" borderId="0" xfId="0" applyFont="1"/>
    <xf numFmtId="164" fontId="0" fillId="0" borderId="0" xfId="44" applyNumberFormat="1" applyFont="1"/>
    <xf numFmtId="164" fontId="20" fillId="0" borderId="0" xfId="44" applyNumberFormat="1" applyFont="1"/>
    <xf numFmtId="9" fontId="0" fillId="0" borderId="0" xfId="1" applyFont="1" applyAlignment="1">
      <alignment horizontal="left"/>
    </xf>
    <xf numFmtId="0" fontId="20" fillId="0" borderId="0" xfId="0" applyFont="1" applyAlignment="1">
      <alignment horizontal="left"/>
    </xf>
    <xf numFmtId="164" fontId="11" fillId="6" borderId="4" xfId="12" applyNumberFormat="1"/>
    <xf numFmtId="164" fontId="9" fillId="5" borderId="4" xfId="10" applyNumberFormat="1"/>
    <xf numFmtId="0" fontId="21" fillId="36" borderId="0" xfId="0" applyFont="1" applyFill="1"/>
    <xf numFmtId="9" fontId="16" fillId="0" borderId="11" xfId="1" applyFont="1" applyBorder="1"/>
    <xf numFmtId="9" fontId="0" fillId="0" borderId="0" xfId="1" applyFont="1" applyAlignment="1">
      <alignment horizontal="right"/>
    </xf>
    <xf numFmtId="9" fontId="16" fillId="35" borderId="12" xfId="1" applyFont="1" applyFill="1" applyBorder="1"/>
    <xf numFmtId="0" fontId="0" fillId="37" borderId="0" xfId="0" applyFill="1"/>
    <xf numFmtId="0" fontId="22" fillId="0" borderId="0" xfId="45" applyAlignment="1">
      <alignment wrapText="1"/>
    </xf>
    <xf numFmtId="0" fontId="24" fillId="0" borderId="0" xfId="47"/>
    <xf numFmtId="0" fontId="26" fillId="0" borderId="0" xfId="47" applyFont="1"/>
    <xf numFmtId="0" fontId="22" fillId="0" borderId="0" xfId="45"/>
    <xf numFmtId="0" fontId="29" fillId="0" borderId="0" xfId="47" applyFont="1"/>
    <xf numFmtId="0" fontId="29" fillId="0" borderId="0" xfId="47" applyFont="1" applyAlignment="1">
      <alignment horizontal="center"/>
    </xf>
    <xf numFmtId="0" fontId="24" fillId="0" borderId="0" xfId="47" applyAlignment="1">
      <alignment horizontal="center"/>
    </xf>
    <xf numFmtId="0" fontId="25" fillId="0" borderId="0" xfId="52" applyFont="1" applyAlignment="1" applyProtection="1">
      <alignment horizontal="left" vertical="top" indent="1"/>
    </xf>
    <xf numFmtId="0" fontId="24" fillId="0" borderId="0" xfId="47" applyAlignment="1">
      <alignment horizontal="left" indent="1"/>
    </xf>
    <xf numFmtId="167" fontId="33" fillId="39" borderId="18" xfId="47" applyNumberFormat="1" applyFont="1" applyFill="1" applyBorder="1" applyAlignment="1">
      <alignment horizontal="center" vertical="center"/>
    </xf>
    <xf numFmtId="167" fontId="33" fillId="39" borderId="14" xfId="47" applyNumberFormat="1" applyFont="1" applyFill="1" applyBorder="1" applyAlignment="1">
      <alignment horizontal="center" vertical="center"/>
    </xf>
    <xf numFmtId="167" fontId="33" fillId="39" borderId="16" xfId="47" applyNumberFormat="1" applyFont="1" applyFill="1" applyBorder="1" applyAlignment="1">
      <alignment horizontal="center" vertical="center"/>
    </xf>
    <xf numFmtId="0" fontId="34" fillId="37" borderId="20" xfId="47" applyFont="1" applyFill="1" applyBorder="1" applyAlignment="1">
      <alignment horizontal="center" vertical="center" shrinkToFit="1"/>
    </xf>
    <xf numFmtId="0" fontId="34" fillId="37" borderId="21" xfId="47" applyFont="1" applyFill="1" applyBorder="1" applyAlignment="1">
      <alignment horizontal="center" vertical="center" shrinkToFit="1"/>
    </xf>
    <xf numFmtId="0" fontId="34" fillId="37" borderId="22" xfId="47" applyFont="1" applyFill="1" applyBorder="1" applyAlignment="1">
      <alignment horizontal="center" vertical="center" shrinkToFit="1"/>
    </xf>
    <xf numFmtId="0" fontId="31" fillId="0" borderId="0" xfId="47" applyFont="1"/>
    <xf numFmtId="0" fontId="31" fillId="0" borderId="0" xfId="47" applyFont="1" applyAlignment="1">
      <alignment wrapText="1"/>
    </xf>
    <xf numFmtId="0" fontId="24" fillId="0" borderId="23" xfId="47" applyBorder="1" applyAlignment="1">
      <alignment vertical="center"/>
    </xf>
    <xf numFmtId="0" fontId="16" fillId="40" borderId="0" xfId="47" applyFont="1" applyFill="1" applyAlignment="1">
      <alignment horizontal="left" vertical="center" indent="1"/>
    </xf>
    <xf numFmtId="0" fontId="31" fillId="40" borderId="0" xfId="53" applyFont="1" applyFill="1" applyBorder="1" applyAlignment="1">
      <alignment vertical="center"/>
    </xf>
    <xf numFmtId="9" fontId="25" fillId="40" borderId="0" xfId="54" applyFont="1" applyFill="1" applyBorder="1" applyAlignment="1">
      <alignment horizontal="center" vertical="center"/>
    </xf>
    <xf numFmtId="168" fontId="31" fillId="40" borderId="0" xfId="47" applyNumberFormat="1" applyFont="1" applyFill="1" applyAlignment="1">
      <alignment horizontal="center" vertical="center"/>
    </xf>
    <xf numFmtId="168" fontId="25" fillId="40" borderId="0" xfId="47" applyNumberFormat="1" applyFont="1" applyFill="1" applyAlignment="1">
      <alignment horizontal="center" vertical="center"/>
    </xf>
    <xf numFmtId="0" fontId="35" fillId="0" borderId="0" xfId="47" applyFont="1" applyAlignment="1">
      <alignment horizontal="center" vertical="center"/>
    </xf>
    <xf numFmtId="0" fontId="35" fillId="0" borderId="24" xfId="47" applyFont="1" applyBorder="1" applyAlignment="1">
      <alignment horizontal="center" vertical="center"/>
    </xf>
    <xf numFmtId="0" fontId="24" fillId="0" borderId="25" xfId="47" applyBorder="1" applyAlignment="1">
      <alignment vertical="center"/>
    </xf>
    <xf numFmtId="0" fontId="24" fillId="0" borderId="0" xfId="47" applyAlignment="1">
      <alignment vertical="center"/>
    </xf>
    <xf numFmtId="0" fontId="31" fillId="41" borderId="26" xfId="55" applyFont="1" applyFill="1" applyBorder="1">
      <alignment horizontal="left" vertical="center" indent="2"/>
    </xf>
    <xf numFmtId="0" fontId="31" fillId="41" borderId="26" xfId="53" applyFont="1" applyFill="1" applyBorder="1" applyAlignment="1">
      <alignment vertical="center"/>
    </xf>
    <xf numFmtId="9" fontId="25" fillId="41" borderId="26" xfId="54" applyFont="1" applyFill="1" applyBorder="1" applyAlignment="1">
      <alignment horizontal="center" vertical="center"/>
    </xf>
    <xf numFmtId="168" fontId="31" fillId="41" borderId="26" xfId="56" applyFont="1" applyFill="1" applyBorder="1">
      <alignment horizontal="center" vertical="center"/>
    </xf>
    <xf numFmtId="0" fontId="24" fillId="0" borderId="27" xfId="47" applyBorder="1" applyAlignment="1">
      <alignment vertical="center"/>
    </xf>
    <xf numFmtId="0" fontId="31" fillId="41" borderId="28" xfId="55" applyFont="1" applyFill="1" applyBorder="1">
      <alignment horizontal="left" vertical="center" indent="2"/>
    </xf>
    <xf numFmtId="0" fontId="31" fillId="41" borderId="28" xfId="53" applyFont="1" applyFill="1" applyBorder="1" applyAlignment="1">
      <alignment vertical="center"/>
    </xf>
    <xf numFmtId="9" fontId="25" fillId="41" borderId="28" xfId="54" applyFont="1" applyFill="1" applyBorder="1" applyAlignment="1">
      <alignment horizontal="center" vertical="center"/>
    </xf>
    <xf numFmtId="168" fontId="31" fillId="41" borderId="28" xfId="56" applyFont="1" applyFill="1" applyBorder="1">
      <alignment horizontal="center" vertical="center"/>
    </xf>
    <xf numFmtId="0" fontId="24" fillId="0" borderId="27" xfId="47" applyBorder="1" applyAlignment="1">
      <alignment horizontal="right" vertical="center"/>
    </xf>
    <xf numFmtId="0" fontId="16" fillId="42" borderId="0" xfId="47" applyFont="1" applyFill="1" applyAlignment="1">
      <alignment horizontal="left" vertical="center" indent="1"/>
    </xf>
    <xf numFmtId="0" fontId="31" fillId="42" borderId="0" xfId="53" applyFont="1" applyFill="1" applyBorder="1" applyAlignment="1">
      <alignment vertical="center"/>
    </xf>
    <xf numFmtId="9" fontId="25" fillId="42" borderId="0" xfId="54" applyFont="1" applyFill="1" applyBorder="1" applyAlignment="1">
      <alignment horizontal="center" vertical="center"/>
    </xf>
    <xf numFmtId="168" fontId="31" fillId="42" borderId="0" xfId="47" applyNumberFormat="1" applyFont="1" applyFill="1" applyAlignment="1">
      <alignment horizontal="center" vertical="center"/>
    </xf>
    <xf numFmtId="168" fontId="25" fillId="42" borderId="0" xfId="47" applyNumberFormat="1" applyFont="1" applyFill="1" applyAlignment="1">
      <alignment horizontal="center" vertical="center"/>
    </xf>
    <xf numFmtId="0" fontId="31" fillId="43" borderId="29" xfId="53" applyFont="1" applyFill="1" applyBorder="1" applyAlignment="1">
      <alignment vertical="center"/>
    </xf>
    <xf numFmtId="9" fontId="25" fillId="43" borderId="29" xfId="54" applyFont="1" applyFill="1" applyBorder="1" applyAlignment="1">
      <alignment horizontal="center" vertical="center"/>
    </xf>
    <xf numFmtId="168" fontId="31" fillId="43" borderId="29" xfId="56" applyFont="1" applyFill="1" applyBorder="1">
      <alignment horizontal="center" vertical="center"/>
    </xf>
    <xf numFmtId="0" fontId="16" fillId="44" borderId="0" xfId="47" applyFont="1" applyFill="1" applyAlignment="1">
      <alignment horizontal="left" vertical="center" indent="1"/>
    </xf>
    <xf numFmtId="0" fontId="31" fillId="44" borderId="0" xfId="53" applyFont="1" applyFill="1" applyBorder="1" applyAlignment="1">
      <alignment vertical="center"/>
    </xf>
    <xf numFmtId="9" fontId="25" fillId="44" borderId="0" xfId="54" applyFont="1" applyFill="1" applyBorder="1" applyAlignment="1">
      <alignment horizontal="center" vertical="center"/>
    </xf>
    <xf numFmtId="168" fontId="31" fillId="44" borderId="0" xfId="47" applyNumberFormat="1" applyFont="1" applyFill="1" applyAlignment="1">
      <alignment horizontal="center" vertical="center"/>
    </xf>
    <xf numFmtId="168" fontId="25" fillId="44" borderId="0" xfId="47" applyNumberFormat="1" applyFont="1" applyFill="1" applyAlignment="1">
      <alignment horizontal="center" vertical="center"/>
    </xf>
    <xf numFmtId="0" fontId="24" fillId="0" borderId="30" xfId="47" applyBorder="1" applyAlignment="1">
      <alignment vertical="center"/>
    </xf>
    <xf numFmtId="0" fontId="31" fillId="45" borderId="31" xfId="55" applyFont="1" applyFill="1" applyBorder="1">
      <alignment horizontal="left" vertical="center" indent="2"/>
    </xf>
    <xf numFmtId="0" fontId="31" fillId="45" borderId="31" xfId="53" applyFont="1" applyFill="1" applyBorder="1" applyAlignment="1">
      <alignment vertical="center"/>
    </xf>
    <xf numFmtId="9" fontId="25" fillId="45" borderId="31" xfId="54" applyFont="1" applyFill="1" applyBorder="1" applyAlignment="1">
      <alignment horizontal="center" vertical="center"/>
    </xf>
    <xf numFmtId="168" fontId="31" fillId="45" borderId="31" xfId="56" applyFont="1" applyFill="1" applyBorder="1">
      <alignment horizontal="center" vertical="center"/>
    </xf>
    <xf numFmtId="0" fontId="31" fillId="0" borderId="0" xfId="55" applyFont="1" applyBorder="1">
      <alignment horizontal="left" vertical="center" indent="2"/>
    </xf>
    <xf numFmtId="0" fontId="31" fillId="0" borderId="0" xfId="53" applyFont="1" applyBorder="1" applyAlignment="1">
      <alignment vertical="center"/>
    </xf>
    <xf numFmtId="9" fontId="25" fillId="0" borderId="0" xfId="54" applyFont="1" applyBorder="1" applyAlignment="1">
      <alignment horizontal="center" vertical="center"/>
    </xf>
    <xf numFmtId="168" fontId="31" fillId="0" borderId="0" xfId="56" applyFont="1" applyBorder="1">
      <alignment horizontal="center" vertical="center"/>
    </xf>
    <xf numFmtId="0" fontId="36" fillId="37" borderId="0" xfId="47" applyFont="1" applyFill="1" applyAlignment="1">
      <alignment horizontal="left" vertical="center" indent="1"/>
    </xf>
    <xf numFmtId="0" fontId="36" fillId="37" borderId="0" xfId="47" applyFont="1" applyFill="1" applyAlignment="1">
      <alignment vertical="center"/>
    </xf>
    <xf numFmtId="9" fontId="25" fillId="37" borderId="0" xfId="54" applyFont="1" applyFill="1" applyBorder="1" applyAlignment="1">
      <alignment horizontal="center" vertical="center"/>
    </xf>
    <xf numFmtId="168" fontId="37" fillId="37" borderId="0" xfId="47" applyNumberFormat="1" applyFont="1" applyFill="1" applyAlignment="1">
      <alignment horizontal="left" vertical="center"/>
    </xf>
    <xf numFmtId="168" fontId="25" fillId="37" borderId="0" xfId="47" applyNumberFormat="1" applyFont="1" applyFill="1" applyAlignment="1">
      <alignment horizontal="center" vertical="center"/>
    </xf>
    <xf numFmtId="0" fontId="35" fillId="37" borderId="24" xfId="47" applyFont="1" applyFill="1" applyBorder="1" applyAlignment="1">
      <alignment horizontal="center" vertical="center"/>
    </xf>
    <xf numFmtId="0" fontId="24" fillId="37" borderId="0" xfId="47" applyFill="1" applyAlignment="1">
      <alignment vertical="center"/>
    </xf>
    <xf numFmtId="0" fontId="24" fillId="0" borderId="0" xfId="47" applyAlignment="1">
      <alignment horizontal="right" vertical="center"/>
    </xf>
    <xf numFmtId="0" fontId="38" fillId="0" borderId="0" xfId="47" applyFont="1"/>
    <xf numFmtId="0" fontId="22" fillId="0" borderId="0" xfId="47" applyFont="1" applyAlignment="1">
      <alignment horizontal="center"/>
    </xf>
    <xf numFmtId="0" fontId="39" fillId="0" borderId="0" xfId="52" applyFont="1" applyAlignment="1" applyProtection="1"/>
    <xf numFmtId="0" fontId="31" fillId="43" borderId="29" xfId="55" applyFont="1" applyFill="1" applyBorder="1" applyAlignment="1">
      <alignment horizontal="left" vertical="center" wrapText="1" indent="2"/>
    </xf>
    <xf numFmtId="0" fontId="24" fillId="0" borderId="30" xfId="47" applyBorder="1" applyAlignment="1">
      <alignment horizontal="right" vertical="center"/>
    </xf>
    <xf numFmtId="0" fontId="40" fillId="0" borderId="0" xfId="46" applyFont="1" applyAlignment="1">
      <alignment horizontal="left"/>
    </xf>
    <xf numFmtId="0" fontId="41" fillId="0" borderId="0" xfId="47" applyFont="1"/>
    <xf numFmtId="0" fontId="42" fillId="0" borderId="0" xfId="47" applyFont="1"/>
    <xf numFmtId="0" fontId="42" fillId="0" borderId="0" xfId="47" applyFont="1" applyAlignment="1">
      <alignment horizontal="center"/>
    </xf>
    <xf numFmtId="0" fontId="42" fillId="0" borderId="0" xfId="47" applyFont="1" applyAlignment="1">
      <alignment horizontal="center" vertical="center"/>
    </xf>
    <xf numFmtId="0" fontId="43" fillId="0" borderId="0" xfId="50" applyFont="1" applyAlignment="1">
      <alignment horizontal="left" vertical="center" indent="1"/>
    </xf>
    <xf numFmtId="0" fontId="43" fillId="0" borderId="0" xfId="51" applyFont="1" applyAlignment="1">
      <alignment horizontal="left" vertical="center" indent="1"/>
    </xf>
    <xf numFmtId="0" fontId="45" fillId="0" borderId="0" xfId="47" applyFont="1" applyAlignment="1">
      <alignment horizontal="left" indent="1"/>
    </xf>
    <xf numFmtId="0" fontId="24" fillId="0" borderId="0" xfId="48">
      <alignment horizontal="right" indent="1"/>
    </xf>
    <xf numFmtId="0" fontId="46" fillId="46" borderId="0" xfId="57" applyFill="1"/>
    <xf numFmtId="0" fontId="47" fillId="46" borderId="0" xfId="57" applyFont="1" applyFill="1"/>
    <xf numFmtId="0" fontId="48" fillId="46" borderId="0" xfId="57" applyFont="1" applyFill="1"/>
    <xf numFmtId="0" fontId="46" fillId="0" borderId="0" xfId="57"/>
    <xf numFmtId="0" fontId="16" fillId="35" borderId="0" xfId="0" applyFont="1" applyFill="1" applyAlignment="1">
      <alignment horizontal="center" vertical="center" wrapText="1"/>
    </xf>
    <xf numFmtId="166" fontId="31" fillId="37" borderId="15" xfId="47" applyNumberFormat="1" applyFont="1" applyFill="1" applyBorder="1" applyAlignment="1">
      <alignment horizontal="center" vertical="center" wrapText="1"/>
    </xf>
    <xf numFmtId="166" fontId="31" fillId="37" borderId="16" xfId="47" applyNumberFormat="1" applyFont="1" applyFill="1" applyBorder="1" applyAlignment="1">
      <alignment horizontal="center" vertical="center" wrapText="1"/>
    </xf>
    <xf numFmtId="0" fontId="22" fillId="0" borderId="0" xfId="45" applyAlignment="1">
      <alignment wrapText="1"/>
    </xf>
    <xf numFmtId="0" fontId="32" fillId="38" borderId="17" xfId="47" applyFont="1" applyFill="1" applyBorder="1" applyAlignment="1">
      <alignment horizontal="left" vertical="center" indent="1"/>
    </xf>
    <xf numFmtId="0" fontId="24" fillId="37" borderId="19" xfId="47" applyFill="1" applyBorder="1" applyAlignment="1">
      <alignment horizontal="left" indent="1"/>
    </xf>
    <xf numFmtId="0" fontId="32" fillId="38" borderId="17" xfId="47" applyFont="1" applyFill="1" applyBorder="1" applyAlignment="1">
      <alignment vertical="center"/>
    </xf>
    <xf numFmtId="0" fontId="24" fillId="37" borderId="19" xfId="47" applyFill="1" applyBorder="1"/>
    <xf numFmtId="0" fontId="32" fillId="38" borderId="17" xfId="47" applyFont="1" applyFill="1" applyBorder="1" applyAlignment="1">
      <alignment horizontal="center" vertical="center"/>
    </xf>
    <xf numFmtId="0" fontId="43" fillId="0" borderId="0" xfId="48" applyFont="1" applyAlignment="1">
      <alignment horizontal="left"/>
    </xf>
    <xf numFmtId="0" fontId="24" fillId="0" borderId="0" xfId="47"/>
    <xf numFmtId="165" fontId="44" fillId="0" borderId="0" xfId="49" applyFont="1" applyBorder="1" applyAlignment="1">
      <alignment horizontal="left"/>
    </xf>
    <xf numFmtId="0" fontId="27" fillId="0" borderId="0" xfId="47" applyFont="1"/>
    <xf numFmtId="0" fontId="44" fillId="0" borderId="0" xfId="47" applyFont="1" applyAlignment="1">
      <alignment horizontal="left"/>
    </xf>
    <xf numFmtId="166" fontId="31" fillId="37" borderId="14" xfId="47" applyNumberFormat="1" applyFont="1" applyFill="1" applyBorder="1" applyAlignment="1">
      <alignment horizontal="center" vertical="center" wrapText="1"/>
    </xf>
  </cellXfs>
  <cellStyles count="5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Date" xfId="56" xr:uid="{E4E20F83-BFD3-0447-B44B-23B37AA21D67}"/>
    <cellStyle name="Explanatory Text" xfId="17" builtinId="53" customBuiltin="1"/>
    <cellStyle name="Good" xfId="7" builtinId="26" customBuiltin="1"/>
    <cellStyle name="Heading 1" xfId="3" builtinId="16" customBuiltin="1"/>
    <cellStyle name="Heading 1 2" xfId="50" xr:uid="{6B55908D-D762-1B4B-9739-C4EF6E962908}"/>
    <cellStyle name="Heading 2" xfId="4" builtinId="17" customBuiltin="1"/>
    <cellStyle name="Heading 2 2" xfId="51" xr:uid="{030F42E0-F3C1-0841-8D20-C849C7DA534C}"/>
    <cellStyle name="Heading 3" xfId="5" builtinId="18" customBuiltin="1"/>
    <cellStyle name="Heading 3 2" xfId="48" xr:uid="{16E396B3-81DA-D94A-8A80-3FE64D881B25}"/>
    <cellStyle name="Heading 4" xfId="6" builtinId="19" customBuiltin="1"/>
    <cellStyle name="Hyperlink" xfId="43" builtinId="8"/>
    <cellStyle name="Hyperlink 2" xfId="52" xr:uid="{919439F2-F6B8-644B-8010-C74B38B53A51}"/>
    <cellStyle name="Hyperlink 3" xfId="58" xr:uid="{65AD9748-5127-7C44-AA1F-184AAD12271D}"/>
    <cellStyle name="Input" xfId="10" builtinId="20" customBuiltin="1"/>
    <cellStyle name="Linked Cell" xfId="13" builtinId="24" customBuiltin="1"/>
    <cellStyle name="Name" xfId="53" xr:uid="{AF80EC23-27A7-264D-8BAC-A9D501EBD2DD}"/>
    <cellStyle name="Neutral" xfId="9" builtinId="28" customBuiltin="1"/>
    <cellStyle name="Normal" xfId="0" builtinId="0"/>
    <cellStyle name="Normal 2" xfId="47" xr:uid="{6D18FD8F-8D5B-3F4E-82BE-2B331CBF14DA}"/>
    <cellStyle name="Normal 3" xfId="57" xr:uid="{7A211F60-7266-D74D-974B-3AD47CE3AA92}"/>
    <cellStyle name="Note" xfId="16" builtinId="10" customBuiltin="1"/>
    <cellStyle name="Output" xfId="11" builtinId="21" customBuiltin="1"/>
    <cellStyle name="Percent" xfId="1" builtinId="5"/>
    <cellStyle name="Percent 2" xfId="54" xr:uid="{EBC4F450-6CDB-0A4F-81C1-1056734FF1A7}"/>
    <cellStyle name="Project Start" xfId="49" xr:uid="{154632C2-B1FA-B64E-8ABC-449BCB010B80}"/>
    <cellStyle name="Task" xfId="55" xr:uid="{3AD2157C-D20C-1346-8328-D0BFC14846C9}"/>
    <cellStyle name="Title" xfId="2" builtinId="15" customBuiltin="1"/>
    <cellStyle name="Title 2" xfId="46" xr:uid="{4FBEF8F4-A17A-8849-86EC-5710B21012A1}"/>
    <cellStyle name="Total" xfId="18" builtinId="25" customBuiltin="1"/>
    <cellStyle name="Warning Text" xfId="15" builtinId="11" customBuiltin="1"/>
    <cellStyle name="zHiddenText" xfId="45" xr:uid="{50F3BCFD-F2AB-4144-B6AD-D1487A47CA7A}"/>
  </cellStyles>
  <dxfs count="54">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0" formatCode="General"/>
    </dxf>
    <dxf>
      <numFmt numFmtId="0" formatCode="General"/>
    </dxf>
    <dxf>
      <numFmt numFmtId="0" formatCode="General"/>
    </dxf>
    <dxf>
      <numFmt numFmtId="0" formatCode="General"/>
    </dxf>
    <dxf>
      <numFmt numFmtId="0" formatCode="General"/>
    </dxf>
    <dxf>
      <numFmt numFmtId="25" formatCode="h:mm"/>
    </dxf>
    <dxf>
      <numFmt numFmtId="20" formatCode="dd/mmm/yy"/>
    </dxf>
  </dxfs>
  <tableStyles count="0" defaultTableStyle="TableStyleMedium2" defaultPivotStyle="PivotStyleLight16"/>
  <colors>
    <mruColors>
      <color rgb="FFC5E0B4"/>
      <color rgb="FFFFE699"/>
      <color rgb="FFFFEA0D"/>
      <color rgb="FFFFFF19"/>
      <color rgb="FFFFFC00"/>
      <color rgb="FFEC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Alma Click Rate</a:t>
            </a:r>
            <a:r>
              <a:rPr lang="en-US" baseline="0"/>
              <a:t> vs Industry Avg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Trend!$I$2</c:f>
              <c:strCache>
                <c:ptCount val="1"/>
                <c:pt idx="0">
                  <c:v>Alma Click Rate</c:v>
                </c:pt>
              </c:strCache>
            </c:strRef>
          </c:tx>
          <c:spPr>
            <a:solidFill>
              <a:schemeClr val="accent6">
                <a:lumMod val="60000"/>
                <a:lumOff val="40000"/>
              </a:schemeClr>
            </a:solidFill>
            <a:ln>
              <a:noFill/>
            </a:ln>
            <a:effectLst/>
          </c:spPr>
          <c:invertIfNegative val="0"/>
          <c:dPt>
            <c:idx val="0"/>
            <c:invertIfNegative val="0"/>
            <c:bubble3D val="0"/>
            <c:spPr>
              <a:solidFill>
                <a:srgbClr val="FFE699"/>
              </a:solidFill>
              <a:ln>
                <a:noFill/>
              </a:ln>
              <a:effectLst/>
            </c:spPr>
            <c:extLst>
              <c:ext xmlns:c16="http://schemas.microsoft.com/office/drawing/2014/chart" uri="{C3380CC4-5D6E-409C-BE32-E72D297353CC}">
                <c16:uniqueId val="{00000006-74BA-F94E-BD58-A76CC7104BAF}"/>
              </c:ext>
            </c:extLst>
          </c:dPt>
          <c:dPt>
            <c:idx val="1"/>
            <c:invertIfNegative val="0"/>
            <c:bubble3D val="0"/>
            <c:spPr>
              <a:solidFill>
                <a:srgbClr val="C5E0B4"/>
              </a:solidFill>
              <a:ln>
                <a:noFill/>
              </a:ln>
              <a:effectLst/>
            </c:spPr>
            <c:extLst>
              <c:ext xmlns:c16="http://schemas.microsoft.com/office/drawing/2014/chart" uri="{C3380CC4-5D6E-409C-BE32-E72D297353CC}">
                <c16:uniqueId val="{00000002-74BA-F94E-BD58-A76CC7104BAF}"/>
              </c:ext>
            </c:extLst>
          </c:dPt>
          <c:dPt>
            <c:idx val="2"/>
            <c:invertIfNegative val="0"/>
            <c:bubble3D val="0"/>
            <c:spPr>
              <a:solidFill>
                <a:srgbClr val="FF0000"/>
              </a:solidFill>
              <a:ln>
                <a:noFill/>
              </a:ln>
              <a:effectLst/>
            </c:spPr>
            <c:extLst>
              <c:ext xmlns:c16="http://schemas.microsoft.com/office/drawing/2014/chart" uri="{C3380CC4-5D6E-409C-BE32-E72D297353CC}">
                <c16:uniqueId val="{00000003-74BA-F94E-BD58-A76CC7104BAF}"/>
              </c:ext>
            </c:extLst>
          </c:dPt>
          <c:dPt>
            <c:idx val="3"/>
            <c:invertIfNegative val="0"/>
            <c:bubble3D val="0"/>
            <c:spPr>
              <a:solidFill>
                <a:srgbClr val="FF0000"/>
              </a:solidFill>
              <a:ln>
                <a:noFill/>
              </a:ln>
              <a:effectLst/>
            </c:spPr>
            <c:extLst>
              <c:ext xmlns:c16="http://schemas.microsoft.com/office/drawing/2014/chart" uri="{C3380CC4-5D6E-409C-BE32-E72D297353CC}">
                <c16:uniqueId val="{00000005-74BA-F94E-BD58-A76CC7104BAF}"/>
              </c:ext>
            </c:extLst>
          </c:dPt>
          <c:dPt>
            <c:idx val="4"/>
            <c:invertIfNegative val="0"/>
            <c:bubble3D val="0"/>
            <c:spPr>
              <a:solidFill>
                <a:srgbClr val="C5E0B4"/>
              </a:solidFill>
              <a:ln>
                <a:noFill/>
              </a:ln>
              <a:effectLst/>
            </c:spPr>
            <c:extLst>
              <c:ext xmlns:c16="http://schemas.microsoft.com/office/drawing/2014/chart" uri="{C3380CC4-5D6E-409C-BE32-E72D297353CC}">
                <c16:uniqueId val="{00000004-74BA-F94E-BD58-A76CC7104BAF}"/>
              </c:ext>
            </c:extLst>
          </c:dPt>
          <c:dLbls>
            <c:dLbl>
              <c:idx val="3"/>
              <c:layout>
                <c:manualLayout>
                  <c:x val="-1.5664215528136062E-3"/>
                  <c:y val="-3.707058687273209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4BA-F94E-BD58-A76CC7104B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Trend!$H$3:$H$7</c:f>
              <c:strCache>
                <c:ptCount val="5"/>
                <c:pt idx="0">
                  <c:v>FY24Q1</c:v>
                </c:pt>
                <c:pt idx="1">
                  <c:v>FY24Q2</c:v>
                </c:pt>
                <c:pt idx="2">
                  <c:v>FY24Q3</c:v>
                </c:pt>
                <c:pt idx="3">
                  <c:v>FY24Q4</c:v>
                </c:pt>
                <c:pt idx="4">
                  <c:v>FY25Q1</c:v>
                </c:pt>
              </c:strCache>
            </c:strRef>
          </c:cat>
          <c:val>
            <c:numRef>
              <c:f>Trend!$I$3:$I$7</c:f>
              <c:numCache>
                <c:formatCode>0%</c:formatCode>
                <c:ptCount val="5"/>
                <c:pt idx="0">
                  <c:v>6.25E-2</c:v>
                </c:pt>
                <c:pt idx="1">
                  <c:v>6.25E-2</c:v>
                </c:pt>
                <c:pt idx="2">
                  <c:v>0.2</c:v>
                </c:pt>
                <c:pt idx="3">
                  <c:v>0.24</c:v>
                </c:pt>
                <c:pt idx="4">
                  <c:v>0.08</c:v>
                </c:pt>
              </c:numCache>
            </c:numRef>
          </c:val>
          <c:extLst>
            <c:ext xmlns:c16="http://schemas.microsoft.com/office/drawing/2014/chart" uri="{C3380CC4-5D6E-409C-BE32-E72D297353CC}">
              <c16:uniqueId val="{00000000-74BA-F94E-BD58-A76CC7104BAF}"/>
            </c:ext>
          </c:extLst>
        </c:ser>
        <c:ser>
          <c:idx val="1"/>
          <c:order val="1"/>
          <c:tx>
            <c:strRef>
              <c:f>Trend!$J$2</c:f>
              <c:strCache>
                <c:ptCount val="1"/>
                <c:pt idx="0">
                  <c:v>Industry Avg</c:v>
                </c:pt>
              </c:strCache>
            </c:strRef>
          </c:tx>
          <c:spPr>
            <a:noFill/>
            <a:ln w="38100">
              <a:solidFill>
                <a:schemeClr val="tx1"/>
              </a:solidFill>
            </a:ln>
            <a:effectLst/>
          </c:spPr>
          <c:invertIfNegative val="0"/>
          <c:cat>
            <c:strRef>
              <c:f>Trend!$H$3:$H$7</c:f>
              <c:strCache>
                <c:ptCount val="5"/>
                <c:pt idx="0">
                  <c:v>FY24Q1</c:v>
                </c:pt>
                <c:pt idx="1">
                  <c:v>FY24Q2</c:v>
                </c:pt>
                <c:pt idx="2">
                  <c:v>FY24Q3</c:v>
                </c:pt>
                <c:pt idx="3">
                  <c:v>FY24Q4</c:v>
                </c:pt>
                <c:pt idx="4">
                  <c:v>FY25Q1</c:v>
                </c:pt>
              </c:strCache>
            </c:strRef>
          </c:cat>
          <c:val>
            <c:numRef>
              <c:f>Trend!$J$3:$J$7</c:f>
              <c:numCache>
                <c:formatCode>0%</c:formatCode>
                <c:ptCount val="5"/>
                <c:pt idx="0">
                  <c:v>0.05</c:v>
                </c:pt>
                <c:pt idx="1">
                  <c:v>7.0000000000000007E-2</c:v>
                </c:pt>
                <c:pt idx="2">
                  <c:v>0.15</c:v>
                </c:pt>
                <c:pt idx="3">
                  <c:v>0.15</c:v>
                </c:pt>
                <c:pt idx="4">
                  <c:v>0.12</c:v>
                </c:pt>
              </c:numCache>
            </c:numRef>
          </c:val>
          <c:extLst>
            <c:ext xmlns:c16="http://schemas.microsoft.com/office/drawing/2014/chart" uri="{C3380CC4-5D6E-409C-BE32-E72D297353CC}">
              <c16:uniqueId val="{00000001-74BA-F94E-BD58-A76CC7104BAF}"/>
            </c:ext>
          </c:extLst>
        </c:ser>
        <c:dLbls>
          <c:showLegendKey val="0"/>
          <c:showVal val="0"/>
          <c:showCatName val="0"/>
          <c:showSerName val="0"/>
          <c:showPercent val="0"/>
          <c:showBubbleSize val="0"/>
        </c:dLbls>
        <c:gapWidth val="52"/>
        <c:overlap val="100"/>
        <c:axId val="225276224"/>
        <c:axId val="225277936"/>
      </c:barChart>
      <c:catAx>
        <c:axId val="22527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77936"/>
        <c:crosses val="autoZero"/>
        <c:auto val="1"/>
        <c:lblAlgn val="ctr"/>
        <c:lblOffset val="100"/>
        <c:noMultiLvlLbl val="0"/>
      </c:catAx>
      <c:valAx>
        <c:axId val="225277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76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FY25</a:t>
            </a:r>
            <a:r>
              <a:rPr lang="en-US" baseline="0"/>
              <a:t> Q1 </a:t>
            </a:r>
            <a:r>
              <a:rPr lang="en-US"/>
              <a:t>Phishing Simulation </a:t>
            </a:r>
            <a:r>
              <a:rPr lang="en-US" baseline="0"/>
              <a:t>- Email Threat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5-81BB-6F45-8B44-35E71E929AC0}"/>
              </c:ext>
            </c:extLst>
          </c:dPt>
          <c:dPt>
            <c:idx val="1"/>
            <c:invertIfNegative val="0"/>
            <c:bubble3D val="0"/>
            <c:spPr>
              <a:solidFill>
                <a:srgbClr val="FF0000"/>
              </a:solidFill>
              <a:ln>
                <a:noFill/>
              </a:ln>
              <a:effectLst/>
            </c:spPr>
            <c:extLst>
              <c:ext xmlns:c16="http://schemas.microsoft.com/office/drawing/2014/chart" uri="{C3380CC4-5D6E-409C-BE32-E72D297353CC}">
                <c16:uniqueId val="{00000004-81BB-6F45-8B44-35E71E929AC0}"/>
              </c:ext>
            </c:extLst>
          </c:dPt>
          <c:dPt>
            <c:idx val="2"/>
            <c:invertIfNegative val="0"/>
            <c:bubble3D val="0"/>
            <c:spPr>
              <a:solidFill>
                <a:srgbClr val="FFE699"/>
              </a:solidFill>
              <a:ln>
                <a:noFill/>
              </a:ln>
              <a:effectLst/>
            </c:spPr>
            <c:extLst>
              <c:ext xmlns:c16="http://schemas.microsoft.com/office/drawing/2014/chart" uri="{C3380CC4-5D6E-409C-BE32-E72D297353CC}">
                <c16:uniqueId val="{00000003-81BB-6F45-8B44-35E71E929AC0}"/>
              </c:ext>
            </c:extLst>
          </c:dPt>
          <c:dPt>
            <c:idx val="3"/>
            <c:invertIfNegative val="0"/>
            <c:bubble3D val="0"/>
            <c:spPr>
              <a:solidFill>
                <a:srgbClr val="C5E0B4"/>
              </a:solidFill>
              <a:ln>
                <a:noFill/>
              </a:ln>
              <a:effectLst/>
            </c:spPr>
            <c:extLst>
              <c:ext xmlns:c16="http://schemas.microsoft.com/office/drawing/2014/chart" uri="{C3380CC4-5D6E-409C-BE32-E72D297353CC}">
                <c16:uniqueId val="{00000002-81BB-6F45-8B44-35E71E929AC0}"/>
              </c:ext>
            </c:extLst>
          </c:dPt>
          <c:dPt>
            <c:idx val="4"/>
            <c:invertIfNegative val="0"/>
            <c:bubble3D val="0"/>
            <c:spPr>
              <a:solidFill>
                <a:srgbClr val="C5E0B4"/>
              </a:solidFill>
              <a:ln>
                <a:noFill/>
              </a:ln>
              <a:effectLst/>
            </c:spPr>
            <c:extLst>
              <c:ext xmlns:c16="http://schemas.microsoft.com/office/drawing/2014/chart" uri="{C3380CC4-5D6E-409C-BE32-E72D297353CC}">
                <c16:uniqueId val="{00000001-81BB-6F45-8B44-35E71E929A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Trend!$L$9:$L$14</c:f>
              <c:strCache>
                <c:ptCount val="6"/>
                <c:pt idx="0">
                  <c:v>Submitted Data</c:v>
                </c:pt>
                <c:pt idx="1">
                  <c:v>Clicked Link</c:v>
                </c:pt>
                <c:pt idx="2">
                  <c:v>Not Opened (Or Unknown)</c:v>
                </c:pt>
                <c:pt idx="3">
                  <c:v>Email Reported</c:v>
                </c:pt>
                <c:pt idx="4">
                  <c:v>Email Opened and No Action</c:v>
                </c:pt>
                <c:pt idx="5">
                  <c:v>Email Sent</c:v>
                </c:pt>
              </c:strCache>
            </c:strRef>
          </c:cat>
          <c:val>
            <c:numRef>
              <c:f>Trend!$N$9:$N$14</c:f>
              <c:numCache>
                <c:formatCode>0%</c:formatCode>
                <c:ptCount val="6"/>
                <c:pt idx="0">
                  <c:v>2.3333333333333334E-2</c:v>
                </c:pt>
                <c:pt idx="1">
                  <c:v>0.08</c:v>
                </c:pt>
                <c:pt idx="2">
                  <c:v>0.15333333333333332</c:v>
                </c:pt>
                <c:pt idx="3">
                  <c:v>0.20666666666666667</c:v>
                </c:pt>
                <c:pt idx="4">
                  <c:v>0.53666666666666663</c:v>
                </c:pt>
                <c:pt idx="5">
                  <c:v>1</c:v>
                </c:pt>
              </c:numCache>
            </c:numRef>
          </c:val>
          <c:extLst>
            <c:ext xmlns:c16="http://schemas.microsoft.com/office/drawing/2014/chart" uri="{C3380CC4-5D6E-409C-BE32-E72D297353CC}">
              <c16:uniqueId val="{00000000-81BB-6F45-8B44-35E71E929AC0}"/>
            </c:ext>
          </c:extLst>
        </c:ser>
        <c:dLbls>
          <c:showLegendKey val="0"/>
          <c:showVal val="0"/>
          <c:showCatName val="0"/>
          <c:showSerName val="0"/>
          <c:showPercent val="0"/>
          <c:showBubbleSize val="0"/>
        </c:dLbls>
        <c:gapWidth val="71"/>
        <c:axId val="924302528"/>
        <c:axId val="924291152"/>
      </c:barChart>
      <c:catAx>
        <c:axId val="924302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291152"/>
        <c:crosses val="autoZero"/>
        <c:auto val="1"/>
        <c:lblAlgn val="ctr"/>
        <c:lblOffset val="100"/>
        <c:noMultiLvlLbl val="0"/>
      </c:catAx>
      <c:valAx>
        <c:axId val="9242911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02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194734</xdr:colOff>
      <xdr:row>6</xdr:row>
      <xdr:rowOff>59267</xdr:rowOff>
    </xdr:from>
    <xdr:to>
      <xdr:col>3</xdr:col>
      <xdr:colOff>152400</xdr:colOff>
      <xdr:row>44</xdr:row>
      <xdr:rowOff>165100</xdr:rowOff>
    </xdr:to>
    <xdr:sp macro="" textlink="">
      <xdr:nvSpPr>
        <xdr:cNvPr id="2" name="TextBox 1">
          <a:extLst>
            <a:ext uri="{FF2B5EF4-FFF2-40B4-BE49-F238E27FC236}">
              <a16:creationId xmlns:a16="http://schemas.microsoft.com/office/drawing/2014/main" id="{8CB4C025-9EDB-E041-B1BE-498773453D1C}"/>
            </a:ext>
          </a:extLst>
        </xdr:cNvPr>
        <xdr:cNvSpPr txBox="1"/>
      </xdr:nvSpPr>
      <xdr:spPr>
        <a:xfrm>
          <a:off x="194734" y="1202267"/>
          <a:ext cx="7222066" cy="74591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n-CA" sz="1800" b="1" i="0" u="none" strike="noStrike">
              <a:solidFill>
                <a:schemeClr val="dk1"/>
              </a:solidFill>
              <a:effectLst/>
              <a:latin typeface="+mn-lt"/>
              <a:ea typeface="+mn-ea"/>
              <a:cs typeface="+mn-cs"/>
            </a:rPr>
            <a:t>Sample Phishing Campaign Data</a:t>
          </a:r>
        </a:p>
        <a:p>
          <a:pPr rtl="0"/>
          <a:endParaRPr lang="en-CA" sz="1100" b="0" i="0" u="none" strike="noStrike">
            <a:solidFill>
              <a:schemeClr val="dk1"/>
            </a:solidFill>
            <a:effectLst/>
            <a:latin typeface="+mn-lt"/>
            <a:ea typeface="+mn-ea"/>
            <a:cs typeface="+mn-cs"/>
          </a:endParaRPr>
        </a:p>
        <a:p>
          <a:r>
            <a:rPr lang="en-CA" b="1"/>
            <a:t>Phishing Campaign Report Example</a:t>
          </a:r>
        </a:p>
        <a:p>
          <a:endParaRPr lang="en-CA" b="1"/>
        </a:p>
        <a:p>
          <a:r>
            <a:rPr lang="en-CA" b="1"/>
            <a:t>Overview</a:t>
          </a:r>
        </a:p>
        <a:p>
          <a:r>
            <a:rPr lang="en-CA"/>
            <a:t>This Excel file contains an example phishing campaign report created for educational purposes as part of a Simply Cyber Academy "Lunch n Learn" session. The report demonstrates how cybersecurity professionals document and analyze phishing attacks in a real-world scenario.</a:t>
          </a:r>
        </a:p>
        <a:p>
          <a:endParaRPr lang="en-CA"/>
        </a:p>
        <a:p>
          <a:r>
            <a:rPr lang="en-CA" b="1"/>
            <a:t>Background</a:t>
          </a:r>
        </a:p>
        <a:p>
          <a:r>
            <a:rPr lang="en-CA"/>
            <a:t>This example was developed during a Simply Cyber Academy livestream on YouTube, designed to teach cybersecurity concepts through practical, hands-on examples. The session focused on phishing campaign analysis.</a:t>
          </a:r>
        </a:p>
        <a:p>
          <a:endParaRPr lang="en-CA"/>
        </a:p>
        <a:p>
          <a:r>
            <a:rPr lang="en-CA" b="1"/>
            <a:t>Educational Purpose</a:t>
          </a:r>
        </a:p>
        <a:p>
          <a:r>
            <a:rPr lang="en-CA"/>
            <a:t>This document serves as a template and learning resource for:</a:t>
          </a:r>
        </a:p>
        <a:p>
          <a:r>
            <a:rPr lang="en-CA"/>
            <a:t>Cybersecurity students and professionals</a:t>
          </a:r>
        </a:p>
        <a:p>
          <a:r>
            <a:rPr lang="en-CA"/>
            <a:t>Security analysts learning documentation best practices</a:t>
          </a:r>
        </a:p>
        <a:p>
          <a:endParaRPr lang="en-CA" b="1"/>
        </a:p>
        <a:p>
          <a:r>
            <a:rPr lang="en-CA" b="1"/>
            <a:t>Usage</a:t>
          </a:r>
        </a:p>
        <a:p>
          <a:r>
            <a:rPr lang="en-CA"/>
            <a:t>This example can be used as a:</a:t>
          </a:r>
        </a:p>
        <a:p>
          <a:r>
            <a:rPr lang="en-CA"/>
            <a:t>Training material for cybersecurity courses</a:t>
          </a:r>
        </a:p>
        <a:p>
          <a:r>
            <a:rPr lang="en-CA"/>
            <a:t>Reference guide for report structure and content</a:t>
          </a:r>
        </a:p>
        <a:p>
          <a:r>
            <a:rPr lang="en-CA"/>
            <a:t>Discussion starter for security awareness programs</a:t>
          </a:r>
        </a:p>
        <a:p>
          <a:endParaRPr lang="en-CA" b="1"/>
        </a:p>
        <a:p>
          <a:r>
            <a:rPr lang="en-CA" b="1"/>
            <a:t>Disclaimer</a:t>
          </a:r>
        </a:p>
        <a:p>
          <a:r>
            <a:rPr lang="en-CA"/>
            <a:t>This is a </a:t>
          </a:r>
          <a:r>
            <a:rPr lang="en-CA" b="1"/>
            <a:t>fictional example</a:t>
          </a:r>
          <a:r>
            <a:rPr lang="en-CA"/>
            <a:t> created for educational purposes only. All data, indicators, and scenarios presented are simulated and do not represent actual security incidents or real organizations.</a:t>
          </a:r>
        </a:p>
        <a:p>
          <a:endParaRPr lang="en-CA" b="1"/>
        </a:p>
        <a:p>
          <a:r>
            <a:rPr lang="en-CA" b="1"/>
            <a:t>About Simply Cyber Academy</a:t>
          </a:r>
        </a:p>
        <a:p>
          <a:r>
            <a:rPr lang="en-CA"/>
            <a:t>Simply Cyber Academy provides cybersecurity education and training through various formats including livestreams, courses, and practical exercises. Their "Lunch n Learn" sessions offer bite-sized cybersecurity education in an accessible format.</a:t>
          </a:r>
        </a:p>
        <a:p>
          <a:endParaRPr lang="en-CA" b="1"/>
        </a:p>
        <a:p>
          <a:r>
            <a:rPr lang="en-CA" b="1"/>
            <a:t>Contributing</a:t>
          </a:r>
        </a:p>
        <a:p>
          <a:r>
            <a:rPr lang="en-CA"/>
            <a:t>If you have suggestions for improving this educational resource or would like to contribute additional examples, please feel free to submit pull requests or open issues.</a:t>
          </a:r>
        </a:p>
        <a:p>
          <a:endParaRPr lang="en-CA" b="1"/>
        </a:p>
        <a:p>
          <a:r>
            <a:rPr lang="en-CA" b="1"/>
            <a:t>License</a:t>
          </a:r>
        </a:p>
        <a:p>
          <a:r>
            <a:rPr lang="en-CA"/>
            <a:t>This educational resource is provided as-is for learning purposes. Please ensure compliance with your organization's policies when adapting this template for actual incident response documentation.</a:t>
          </a:r>
        </a:p>
        <a:p>
          <a:endParaRPr lang="en-CA"/>
        </a:p>
        <a:p>
          <a:r>
            <a:rPr lang="en-CA" i="1"/>
            <a:t>For more cybersecurity education resources, visit Simply Cyber Academy https://academy.simplycyber.io/ </a:t>
          </a:r>
          <a:endParaRPr lang="en-US" sz="1100"/>
        </a:p>
      </xdr:txBody>
    </xdr:sp>
    <xdr:clientData/>
  </xdr:twoCellAnchor>
  <xdr:twoCellAnchor editAs="oneCell">
    <xdr:from>
      <xdr:col>1</xdr:col>
      <xdr:colOff>1346200</xdr:colOff>
      <xdr:row>0</xdr:row>
      <xdr:rowOff>127001</xdr:rowOff>
    </xdr:from>
    <xdr:to>
      <xdr:col>2</xdr:col>
      <xdr:colOff>321733</xdr:colOff>
      <xdr:row>5</xdr:row>
      <xdr:rowOff>114301</xdr:rowOff>
    </xdr:to>
    <xdr:pic>
      <xdr:nvPicPr>
        <xdr:cNvPr id="3" name="Picture 2">
          <a:extLst>
            <a:ext uri="{FF2B5EF4-FFF2-40B4-BE49-F238E27FC236}">
              <a16:creationId xmlns:a16="http://schemas.microsoft.com/office/drawing/2014/main" id="{6E968BF6-48ED-244D-BD01-06A9A4A934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5100" y="127001"/>
          <a:ext cx="1883833" cy="939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863600</xdr:colOff>
      <xdr:row>4</xdr:row>
      <xdr:rowOff>139700</xdr:rowOff>
    </xdr:to>
    <mc:AlternateContent xmlns:mc="http://schemas.openxmlformats.org/markup-compatibility/2006" xmlns:sle15="http://schemas.microsoft.com/office/drawing/2012/slicer">
      <mc:Choice Requires="sle15">
        <xdr:graphicFrame macro="">
          <xdr:nvGraphicFramePr>
            <xdr:cNvPr id="2" name="Email Opened?">
              <a:extLst>
                <a:ext uri="{FF2B5EF4-FFF2-40B4-BE49-F238E27FC236}">
                  <a16:creationId xmlns:a16="http://schemas.microsoft.com/office/drawing/2014/main" id="{FCBBDB91-9581-660C-A4C0-B9393E1B205D}"/>
                </a:ext>
              </a:extLst>
            </xdr:cNvPr>
            <xdr:cNvGraphicFramePr/>
          </xdr:nvGraphicFramePr>
          <xdr:xfrm>
            <a:off x="0" y="0"/>
            <a:ext cx="0" cy="0"/>
          </xdr:xfrm>
          <a:graphic>
            <a:graphicData uri="http://schemas.microsoft.com/office/drawing/2010/slicer">
              <sle:slicer xmlns:sle="http://schemas.microsoft.com/office/drawing/2010/slicer" name="Email Opened?"/>
            </a:graphicData>
          </a:graphic>
        </xdr:graphicFrame>
      </mc:Choice>
      <mc:Fallback xmlns="">
        <xdr:sp macro="" textlink="">
          <xdr:nvSpPr>
            <xdr:cNvPr id="0" name=""/>
            <xdr:cNvSpPr>
              <a:spLocks noTextEdit="1"/>
            </xdr:cNvSpPr>
          </xdr:nvSpPr>
          <xdr:spPr>
            <a:xfrm>
              <a:off x="0" y="0"/>
              <a:ext cx="1833937"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850900</xdr:colOff>
      <xdr:row>0</xdr:row>
      <xdr:rowOff>0</xdr:rowOff>
    </xdr:from>
    <xdr:to>
      <xdr:col>2</xdr:col>
      <xdr:colOff>1727200</xdr:colOff>
      <xdr:row>4</xdr:row>
      <xdr:rowOff>139700</xdr:rowOff>
    </xdr:to>
    <mc:AlternateContent xmlns:mc="http://schemas.openxmlformats.org/markup-compatibility/2006" xmlns:sle15="http://schemas.microsoft.com/office/drawing/2012/slicer">
      <mc:Choice Requires="sle15">
        <xdr:graphicFrame macro="">
          <xdr:nvGraphicFramePr>
            <xdr:cNvPr id="3" name="Clicked?">
              <a:extLst>
                <a:ext uri="{FF2B5EF4-FFF2-40B4-BE49-F238E27FC236}">
                  <a16:creationId xmlns:a16="http://schemas.microsoft.com/office/drawing/2014/main" id="{228FE678-FD10-8B41-ABD0-72D0D804ECD6}"/>
                </a:ext>
              </a:extLst>
            </xdr:cNvPr>
            <xdr:cNvGraphicFramePr/>
          </xdr:nvGraphicFramePr>
          <xdr:xfrm>
            <a:off x="0" y="0"/>
            <a:ext cx="0" cy="0"/>
          </xdr:xfrm>
          <a:graphic>
            <a:graphicData uri="http://schemas.microsoft.com/office/drawing/2010/slicer">
              <sle:slicer xmlns:sle="http://schemas.microsoft.com/office/drawing/2010/slicer" name="Clicked?"/>
            </a:graphicData>
          </a:graphic>
        </xdr:graphicFrame>
      </mc:Choice>
      <mc:Fallback xmlns="">
        <xdr:sp macro="" textlink="">
          <xdr:nvSpPr>
            <xdr:cNvPr id="0" name=""/>
            <xdr:cNvSpPr>
              <a:spLocks noTextEdit="1"/>
            </xdr:cNvSpPr>
          </xdr:nvSpPr>
          <xdr:spPr>
            <a:xfrm>
              <a:off x="1821237" y="0"/>
              <a:ext cx="1832367"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1714500</xdr:colOff>
      <xdr:row>0</xdr:row>
      <xdr:rowOff>0</xdr:rowOff>
    </xdr:from>
    <xdr:to>
      <xdr:col>16</xdr:col>
      <xdr:colOff>1092200</xdr:colOff>
      <xdr:row>4</xdr:row>
      <xdr:rowOff>139700</xdr:rowOff>
    </xdr:to>
    <mc:AlternateContent xmlns:mc="http://schemas.openxmlformats.org/markup-compatibility/2006" xmlns:sle15="http://schemas.microsoft.com/office/drawing/2012/slicer">
      <mc:Choice Requires="sle15">
        <xdr:graphicFrame macro="">
          <xdr:nvGraphicFramePr>
            <xdr:cNvPr id="4" name="Submitted Data?">
              <a:extLst>
                <a:ext uri="{FF2B5EF4-FFF2-40B4-BE49-F238E27FC236}">
                  <a16:creationId xmlns:a16="http://schemas.microsoft.com/office/drawing/2014/main" id="{0747CD52-B3AD-AE74-D7D1-9C1F759E00CF}"/>
                </a:ext>
              </a:extLst>
            </xdr:cNvPr>
            <xdr:cNvGraphicFramePr/>
          </xdr:nvGraphicFramePr>
          <xdr:xfrm>
            <a:off x="0" y="0"/>
            <a:ext cx="0" cy="0"/>
          </xdr:xfrm>
          <a:graphic>
            <a:graphicData uri="http://schemas.microsoft.com/office/drawing/2010/slicer">
              <sle:slicer xmlns:sle="http://schemas.microsoft.com/office/drawing/2010/slicer" name="Submitted Data?"/>
            </a:graphicData>
          </a:graphic>
        </xdr:graphicFrame>
      </mc:Choice>
      <mc:Fallback xmlns="">
        <xdr:sp macro="" textlink="">
          <xdr:nvSpPr>
            <xdr:cNvPr id="0" name=""/>
            <xdr:cNvSpPr>
              <a:spLocks noTextEdit="1"/>
            </xdr:cNvSpPr>
          </xdr:nvSpPr>
          <xdr:spPr>
            <a:xfrm>
              <a:off x="3640904" y="0"/>
              <a:ext cx="1832083"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1076271</xdr:colOff>
      <xdr:row>0</xdr:row>
      <xdr:rowOff>0</xdr:rowOff>
    </xdr:from>
    <xdr:to>
      <xdr:col>18</xdr:col>
      <xdr:colOff>812800</xdr:colOff>
      <xdr:row>4</xdr:row>
      <xdr:rowOff>136328</xdr:rowOff>
    </xdr:to>
    <mc:AlternateContent xmlns:mc="http://schemas.openxmlformats.org/markup-compatibility/2006" xmlns:sle15="http://schemas.microsoft.com/office/drawing/2012/slicer">
      <mc:Choice Requires="sle15">
        <xdr:graphicFrame macro="">
          <xdr:nvGraphicFramePr>
            <xdr:cNvPr id="5" name="Reported">
              <a:extLst>
                <a:ext uri="{FF2B5EF4-FFF2-40B4-BE49-F238E27FC236}">
                  <a16:creationId xmlns:a16="http://schemas.microsoft.com/office/drawing/2014/main" id="{C242A7C7-169B-22C8-631C-6738AF0C31F9}"/>
                </a:ext>
              </a:extLst>
            </xdr:cNvPr>
            <xdr:cNvGraphicFramePr/>
          </xdr:nvGraphicFramePr>
          <xdr:xfrm>
            <a:off x="0" y="0"/>
            <a:ext cx="0" cy="0"/>
          </xdr:xfrm>
          <a:graphic>
            <a:graphicData uri="http://schemas.microsoft.com/office/drawing/2010/slicer">
              <sle:slicer xmlns:sle="http://schemas.microsoft.com/office/drawing/2010/slicer" name="Reported"/>
            </a:graphicData>
          </a:graphic>
        </xdr:graphicFrame>
      </mc:Choice>
      <mc:Fallback xmlns="">
        <xdr:sp macro="" textlink="">
          <xdr:nvSpPr>
            <xdr:cNvPr id="0" name=""/>
            <xdr:cNvSpPr>
              <a:spLocks noTextEdit="1"/>
            </xdr:cNvSpPr>
          </xdr:nvSpPr>
          <xdr:spPr>
            <a:xfrm>
              <a:off x="5457058" y="0"/>
              <a:ext cx="1834169" cy="93542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800100</xdr:colOff>
      <xdr:row>0</xdr:row>
      <xdr:rowOff>0</xdr:rowOff>
    </xdr:from>
    <xdr:to>
      <xdr:col>19</xdr:col>
      <xdr:colOff>419100</xdr:colOff>
      <xdr:row>4</xdr:row>
      <xdr:rowOff>139700</xdr:rowOff>
    </xdr:to>
    <mc:AlternateContent xmlns:mc="http://schemas.openxmlformats.org/markup-compatibility/2006" xmlns:sle15="http://schemas.microsoft.com/office/drawing/2012/slicer">
      <mc:Choice Requires="sle15">
        <xdr:graphicFrame macro="">
          <xdr:nvGraphicFramePr>
            <xdr:cNvPr id="7" name="Repeat Clicker?">
              <a:extLst>
                <a:ext uri="{FF2B5EF4-FFF2-40B4-BE49-F238E27FC236}">
                  <a16:creationId xmlns:a16="http://schemas.microsoft.com/office/drawing/2014/main" id="{A973F060-EDC5-6F91-F58C-76C1558D0D77}"/>
                </a:ext>
              </a:extLst>
            </xdr:cNvPr>
            <xdr:cNvGraphicFramePr/>
          </xdr:nvGraphicFramePr>
          <xdr:xfrm>
            <a:off x="0" y="0"/>
            <a:ext cx="0" cy="0"/>
          </xdr:xfrm>
          <a:graphic>
            <a:graphicData uri="http://schemas.microsoft.com/office/drawing/2010/slicer">
              <sle:slicer xmlns:sle="http://schemas.microsoft.com/office/drawing/2010/slicer" name="Repeat Clicker?"/>
            </a:graphicData>
          </a:graphic>
        </xdr:graphicFrame>
      </mc:Choice>
      <mc:Fallback xmlns="">
        <xdr:sp macro="" textlink="">
          <xdr:nvSpPr>
            <xdr:cNvPr id="0" name=""/>
            <xdr:cNvSpPr>
              <a:spLocks noTextEdit="1"/>
            </xdr:cNvSpPr>
          </xdr:nvSpPr>
          <xdr:spPr>
            <a:xfrm>
              <a:off x="7278527" y="0"/>
              <a:ext cx="1830798"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355600</xdr:colOff>
      <xdr:row>0</xdr:row>
      <xdr:rowOff>0</xdr:rowOff>
    </xdr:from>
    <xdr:to>
      <xdr:col>20</xdr:col>
      <xdr:colOff>571500</xdr:colOff>
      <xdr:row>4</xdr:row>
      <xdr:rowOff>180972</xdr:rowOff>
    </xdr:to>
    <mc:AlternateContent xmlns:mc="http://schemas.openxmlformats.org/markup-compatibility/2006" xmlns:sle15="http://schemas.microsoft.com/office/drawing/2012/slicer">
      <mc:Choice Requires="sle15">
        <xdr:graphicFrame macro="">
          <xdr:nvGraphicFramePr>
            <xdr:cNvPr id="8" name="Employee Type">
              <a:extLst>
                <a:ext uri="{FF2B5EF4-FFF2-40B4-BE49-F238E27FC236}">
                  <a16:creationId xmlns:a16="http://schemas.microsoft.com/office/drawing/2014/main" id="{9CF9B9F2-0C98-919D-01C1-15905D1C11B2}"/>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9045825" y="0"/>
              <a:ext cx="2641742" cy="98007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571500</xdr:colOff>
      <xdr:row>0</xdr:row>
      <xdr:rowOff>0</xdr:rowOff>
    </xdr:from>
    <xdr:to>
      <xdr:col>20</xdr:col>
      <xdr:colOff>2400300</xdr:colOff>
      <xdr:row>4</xdr:row>
      <xdr:rowOff>139700</xdr:rowOff>
    </xdr:to>
    <mc:AlternateContent xmlns:mc="http://schemas.openxmlformats.org/markup-compatibility/2006" xmlns:sle15="http://schemas.microsoft.com/office/drawing/2012/slicer">
      <mc:Choice Requires="sle15">
        <xdr:graphicFrame macro="">
          <xdr:nvGraphicFramePr>
            <xdr:cNvPr id="9" name="On Leave?">
              <a:extLst>
                <a:ext uri="{FF2B5EF4-FFF2-40B4-BE49-F238E27FC236}">
                  <a16:creationId xmlns:a16="http://schemas.microsoft.com/office/drawing/2014/main" id="{05B44C39-6BCA-B3CD-3548-9B8034E3CC7E}"/>
                </a:ext>
              </a:extLst>
            </xdr:cNvPr>
            <xdr:cNvGraphicFramePr/>
          </xdr:nvGraphicFramePr>
          <xdr:xfrm>
            <a:off x="0" y="0"/>
            <a:ext cx="0" cy="0"/>
          </xdr:xfrm>
          <a:graphic>
            <a:graphicData uri="http://schemas.microsoft.com/office/drawing/2010/slicer">
              <sle:slicer xmlns:sle="http://schemas.microsoft.com/office/drawing/2010/slicer" name="On Leave?"/>
            </a:graphicData>
          </a:graphic>
        </xdr:graphicFrame>
      </mc:Choice>
      <mc:Fallback xmlns="">
        <xdr:sp macro="" textlink="">
          <xdr:nvSpPr>
            <xdr:cNvPr id="0" name=""/>
            <xdr:cNvSpPr>
              <a:spLocks noTextEdit="1"/>
            </xdr:cNvSpPr>
          </xdr:nvSpPr>
          <xdr:spPr>
            <a:xfrm>
              <a:off x="11687567" y="0"/>
              <a:ext cx="1828800"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355600</xdr:colOff>
      <xdr:row>7</xdr:row>
      <xdr:rowOff>139700</xdr:rowOff>
    </xdr:from>
    <xdr:to>
      <xdr:col>9</xdr:col>
      <xdr:colOff>393700</xdr:colOff>
      <xdr:row>36</xdr:row>
      <xdr:rowOff>112451</xdr:rowOff>
    </xdr:to>
    <xdr:pic>
      <xdr:nvPicPr>
        <xdr:cNvPr id="2" name="Picture 1">
          <a:extLst>
            <a:ext uri="{FF2B5EF4-FFF2-40B4-BE49-F238E27FC236}">
              <a16:creationId xmlns:a16="http://schemas.microsoft.com/office/drawing/2014/main" id="{A2D84A70-0ADC-8838-B7BD-9B807EBA784B}"/>
            </a:ext>
          </a:extLst>
        </xdr:cNvPr>
        <xdr:cNvPicPr>
          <a:picLocks noChangeAspect="1"/>
        </xdr:cNvPicPr>
      </xdr:nvPicPr>
      <xdr:blipFill>
        <a:blip xmlns:r="http://schemas.openxmlformats.org/officeDocument/2006/relationships" r:embed="rId1"/>
        <a:stretch>
          <a:fillRect/>
        </a:stretch>
      </xdr:blipFill>
      <xdr:spPr>
        <a:xfrm>
          <a:off x="355600" y="1562100"/>
          <a:ext cx="7772400" cy="58655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109472</xdr:colOff>
      <xdr:row>1</xdr:row>
      <xdr:rowOff>41222</xdr:rowOff>
    </xdr:from>
    <xdr:to>
      <xdr:col>23</xdr:col>
      <xdr:colOff>480541</xdr:colOff>
      <xdr:row>16</xdr:row>
      <xdr:rowOff>92402</xdr:rowOff>
    </xdr:to>
    <xdr:graphicFrame macro="">
      <xdr:nvGraphicFramePr>
        <xdr:cNvPr id="2" name="Chart 1">
          <a:extLst>
            <a:ext uri="{FF2B5EF4-FFF2-40B4-BE49-F238E27FC236}">
              <a16:creationId xmlns:a16="http://schemas.microsoft.com/office/drawing/2014/main" id="{23693C40-CF92-A365-32A3-1C663CB76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806289</xdr:colOff>
      <xdr:row>17</xdr:row>
      <xdr:rowOff>92676</xdr:rowOff>
    </xdr:from>
    <xdr:to>
      <xdr:col>23</xdr:col>
      <xdr:colOff>537732</xdr:colOff>
      <xdr:row>33</xdr:row>
      <xdr:rowOff>164849</xdr:rowOff>
    </xdr:to>
    <xdr:graphicFrame macro="">
      <xdr:nvGraphicFramePr>
        <xdr:cNvPr id="3" name="Chart 2">
          <a:extLst>
            <a:ext uri="{FF2B5EF4-FFF2-40B4-BE49-F238E27FC236}">
              <a16:creationId xmlns:a16="http://schemas.microsoft.com/office/drawing/2014/main" id="{056A863B-4256-1CE9-DF79-5DEC5BCED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803.269890046293" createdVersion="8" refreshedVersion="8" minRefreshableVersion="3" recordCount="300" xr:uid="{73BE2EA0-67CF-2A46-A590-8363A9F7B56D}">
  <cacheSource type="worksheet">
    <worksheetSource name="tblGoPhish"/>
  </cacheSource>
  <cacheFields count="21">
    <cacheField name="First Name" numFmtId="0">
      <sharedItems/>
    </cacheField>
    <cacheField name="Last Name" numFmtId="0">
      <sharedItems/>
    </cacheField>
    <cacheField name="Email" numFmtId="0">
      <sharedItems/>
    </cacheField>
    <cacheField name="Campaign ID" numFmtId="0">
      <sharedItems containsBlank="1"/>
    </cacheField>
    <cacheField name="Date Sent" numFmtId="15">
      <sharedItems containsSemiMixedTypes="0" containsNonDate="0" containsDate="1" containsString="0" minDate="2025-05-26T00:00:00" maxDate="2025-05-27T00:00:00"/>
    </cacheField>
    <cacheField name="Time Sent" numFmtId="20">
      <sharedItems containsNonDate="0" containsDate="1" containsString="0" containsBlank="1" minDate="1899-12-30T08:00:00" maxDate="1899-12-30T17:57:00"/>
    </cacheField>
    <cacheField name="Email Opened" numFmtId="0">
      <sharedItems count="2">
        <b v="1"/>
        <b v="0"/>
      </sharedItems>
    </cacheField>
    <cacheField name="Date Email Opened" numFmtId="0">
      <sharedItems containsNonDate="0" containsDate="1" containsString="0" containsBlank="1" minDate="2025-05-26T00:00:00" maxDate="2025-05-28T00:00:00"/>
    </cacheField>
    <cacheField name="Time Email Opened" numFmtId="0">
      <sharedItems containsNonDate="0" containsDate="1" containsString="0" containsBlank="1" minDate="1899-12-30T08:08:00" maxDate="1899-12-30T18:56:00"/>
    </cacheField>
    <cacheField name="Clicked Link" numFmtId="0">
      <sharedItems count="2">
        <b v="1"/>
        <b v="0"/>
      </sharedItems>
    </cacheField>
    <cacheField name="Date Clicked" numFmtId="0">
      <sharedItems containsNonDate="0" containsDate="1" containsString="0" containsBlank="1" minDate="2025-05-27T00:00:00" maxDate="2025-05-28T00:00:00"/>
    </cacheField>
    <cacheField name="Time Clicked" numFmtId="0">
      <sharedItems containsNonDate="0" containsDate="1" containsString="0" containsBlank="1" minDate="1899-12-30T09:07:00" maxDate="1899-12-30T16:59:00"/>
    </cacheField>
    <cacheField name="Submitted Data" numFmtId="0">
      <sharedItems count="2">
        <b v="0"/>
        <b v="1"/>
      </sharedItems>
    </cacheField>
    <cacheField name="Email Reported" numFmtId="0">
      <sharedItems count="2">
        <b v="0"/>
        <b v="1"/>
      </sharedItems>
    </cacheField>
    <cacheField name="Teachable Moment Sent?" numFmtId="0">
      <sharedItems/>
    </cacheField>
    <cacheField name="Repeat Clicker?" numFmtId="0">
      <sharedItems count="2">
        <b v="0"/>
        <b v="1"/>
      </sharedItems>
    </cacheField>
    <cacheField name="Employee Type" numFmtId="0">
      <sharedItems count="4">
        <s v="Contractor"/>
        <s v="Full Time"/>
        <s v="Part Time"/>
        <s v="Intern"/>
      </sharedItems>
    </cacheField>
    <cacheField name="On Leave?" numFmtId="0">
      <sharedItems/>
    </cacheField>
    <cacheField name="Job Title" numFmtId="0">
      <sharedItems/>
    </cacheField>
    <cacheField name="Budget L1" numFmtId="0">
      <sharedItems containsBlank="1" count="9">
        <s v="Jennifer Walsh - CTO"/>
        <s v="David Kim - COO"/>
        <s v="Gerry Guy - CIO/CISO"/>
        <s v="Michael Rodriguez - CFO"/>
        <s v="Chris Meyers - CEO"/>
        <s v="Lisa Thompson - CHRO"/>
        <m u="1"/>
        <s v="Gerry Guy - CIO" u="1"/>
        <s v="Sarah Chen - CEO" u="1"/>
      </sharedItems>
    </cacheField>
    <cacheField name="Budget L2" numFmtId="0">
      <sharedItems containsBlank="1" count="16">
        <s v="Quinn Thompson - Director of Product"/>
        <s v="Maria Santos - Director of Sales"/>
        <s v="Alex Rivera - Director of Engineering"/>
        <s v="Fred Saltman - Director IT"/>
        <s v="Casey Johnson - Director of Operations"/>
        <s v="Sage Martinez - Director of Customer Success"/>
        <s v="Jordan Parker - Director of Marketing"/>
        <s v="Chris Meyers - Leadership Team"/>
        <s v="Taylor Swift - Director of HR"/>
        <s v="Renee Brook - Director of Security"/>
        <s v="Riley Davis - Director of Finance"/>
        <s v="River Anderson - Director of Legal"/>
        <m u="1"/>
        <s v="Chris Meyers - CEO" u="1"/>
        <s v="Morgan Freeman - Director of Security" u="1"/>
        <s v="Sam Baltman - Director IT"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Frances"/>
    <s v="Bailey"/>
    <s v="fbailey@almasecurity.com"/>
    <s v="Phish-1001"/>
    <d v="2025-05-26T00:00:00"/>
    <d v="1899-12-30T11:37:00"/>
    <x v="0"/>
    <d v="2025-05-26T00:00:00"/>
    <d v="1899-12-30T12:15:00"/>
    <x v="0"/>
    <d v="2025-05-27T00:00:00"/>
    <d v="1899-12-30T12:19:00"/>
    <x v="0"/>
    <x v="0"/>
    <b v="1"/>
    <x v="0"/>
    <x v="0"/>
    <s v="No"/>
    <s v="Product Owner"/>
    <x v="0"/>
    <x v="0"/>
  </r>
  <r>
    <s v="Jessica"/>
    <s v="Mendoza"/>
    <s v="jmendoza@almasecurity.com"/>
    <s v="Phish-1001"/>
    <d v="2025-05-26T00:00:00"/>
    <d v="1899-12-30T09:13:00"/>
    <x v="0"/>
    <d v="2025-05-26T00:00:00"/>
    <d v="1899-12-30T10:04:00"/>
    <x v="0"/>
    <d v="2025-05-27T00:00:00"/>
    <d v="1899-12-30T10:34:00"/>
    <x v="0"/>
    <x v="0"/>
    <b v="1"/>
    <x v="0"/>
    <x v="0"/>
    <s v="No"/>
    <s v="Senior Account Manager"/>
    <x v="1"/>
    <x v="1"/>
  </r>
  <r>
    <s v="John"/>
    <s v="Doe"/>
    <s v="jdoe@almasecurity.com"/>
    <s v="Phish-1001"/>
    <d v="2025-05-26T00:00:00"/>
    <d v="1899-12-30T09:05:00"/>
    <x v="0"/>
    <d v="2025-05-26T00:00:00"/>
    <d v="1899-12-30T09:06:00"/>
    <x v="0"/>
    <d v="2025-05-27T00:00:00"/>
    <d v="1899-12-30T09:07:00"/>
    <x v="1"/>
    <x v="0"/>
    <b v="1"/>
    <x v="0"/>
    <x v="1"/>
    <s v="No"/>
    <s v="Senior Software Engineer"/>
    <x v="0"/>
    <x v="2"/>
  </r>
  <r>
    <s v="Ruth"/>
    <s v="Brown"/>
    <s v="rbrown@almasecurity.com"/>
    <s v="Phish-1001"/>
    <d v="2025-05-26T00:00:00"/>
    <d v="1899-12-30T08:05:00"/>
    <x v="0"/>
    <d v="2025-05-26T00:00:00"/>
    <d v="1899-12-30T09:58:00"/>
    <x v="0"/>
    <d v="2025-05-27T00:00:00"/>
    <d v="1899-12-30T10:27:00"/>
    <x v="0"/>
    <x v="0"/>
    <b v="1"/>
    <x v="0"/>
    <x v="2"/>
    <s v="No"/>
    <s v="Risk Assessment Analyst"/>
    <x v="2"/>
    <x v="3"/>
  </r>
  <r>
    <s v="David"/>
    <s v="Brown"/>
    <s v="dbrown@almasecurity.com"/>
    <s v="Phish-1001"/>
    <d v="2025-05-26T00:00:00"/>
    <d v="1899-12-30T11:22:00"/>
    <x v="0"/>
    <d v="2025-05-26T00:00:00"/>
    <d v="1899-12-30T11:36:00"/>
    <x v="0"/>
    <d v="2025-05-27T00:00:00"/>
    <d v="1899-12-30T11:46:00"/>
    <x v="0"/>
    <x v="0"/>
    <b v="1"/>
    <x v="1"/>
    <x v="2"/>
    <s v="No"/>
    <s v="Business Development Rep"/>
    <x v="1"/>
    <x v="1"/>
  </r>
  <r>
    <s v="Victoria"/>
    <s v="Evans"/>
    <s v="vevans@almasecurity.com"/>
    <s v="Phish-1001"/>
    <d v="2025-05-26T00:00:00"/>
    <d v="1899-12-30T15:57:00"/>
    <x v="0"/>
    <d v="2025-05-26T00:00:00"/>
    <d v="1899-12-30T16:48:00"/>
    <x v="0"/>
    <d v="2025-05-27T00:00:00"/>
    <d v="1899-12-30T16:59:00"/>
    <x v="1"/>
    <x v="0"/>
    <b v="1"/>
    <x v="1"/>
    <x v="0"/>
    <s v="No"/>
    <s v="Business Operations Specialist"/>
    <x v="0"/>
    <x v="2"/>
  </r>
  <r>
    <s v="Jerry"/>
    <s v="Turner"/>
    <s v="jturner@almasecurity.com"/>
    <s v="Phish-1001"/>
    <d v="2025-05-26T00:00:00"/>
    <d v="1899-12-30T09:28:00"/>
    <x v="0"/>
    <d v="2025-05-26T00:00:00"/>
    <d v="1899-12-30T11:27:00"/>
    <x v="0"/>
    <d v="2025-05-27T00:00:00"/>
    <d v="1899-12-30T11:55:00"/>
    <x v="0"/>
    <x v="0"/>
    <b v="1"/>
    <x v="1"/>
    <x v="3"/>
    <s v="No"/>
    <s v="Business Operations Specialist"/>
    <x v="3"/>
    <x v="4"/>
  </r>
  <r>
    <s v="Benjamin"/>
    <s v="Collins"/>
    <s v="bcollins@almasecurity.com"/>
    <s v="Phish-1001"/>
    <d v="2025-05-26T00:00:00"/>
    <d v="1899-12-30T14:40:00"/>
    <x v="0"/>
    <d v="2025-05-26T00:00:00"/>
    <d v="1899-12-30T15:26:00"/>
    <x v="0"/>
    <d v="2025-05-27T00:00:00"/>
    <d v="1899-12-30T15:46:00"/>
    <x v="1"/>
    <x v="0"/>
    <b v="1"/>
    <x v="1"/>
    <x v="2"/>
    <s v="No"/>
    <s v="Support Analyst"/>
    <x v="1"/>
    <x v="5"/>
  </r>
  <r>
    <s v="Andrew"/>
    <s v="Lee"/>
    <s v="alee@almasecurity.com"/>
    <s v="Phish-1001"/>
    <d v="2025-05-26T00:00:00"/>
    <d v="1899-12-30T15:18:00"/>
    <x v="0"/>
    <d v="2025-05-26T00:00:00"/>
    <d v="1899-12-30T15:44:00"/>
    <x v="0"/>
    <d v="2025-05-27T00:00:00"/>
    <d v="1899-12-30T15:46:00"/>
    <x v="0"/>
    <x v="0"/>
    <b v="1"/>
    <x v="1"/>
    <x v="3"/>
    <s v="No"/>
    <s v="Systems Architect"/>
    <x v="0"/>
    <x v="2"/>
  </r>
  <r>
    <s v="Joyce"/>
    <s v="Hernandez"/>
    <s v="jhernandez@almasecurity.com"/>
    <s v="Phish-1001"/>
    <d v="2025-05-26T00:00:00"/>
    <d v="1899-12-30T15:54:00"/>
    <x v="0"/>
    <d v="2025-05-26T00:00:00"/>
    <d v="1899-12-30T17:08:00"/>
    <x v="1"/>
    <m/>
    <m/>
    <x v="0"/>
    <x v="0"/>
    <b v="0"/>
    <x v="0"/>
    <x v="3"/>
    <s v="No"/>
    <s v="Account Executive"/>
    <x v="1"/>
    <x v="1"/>
  </r>
  <r>
    <s v="Andrea"/>
    <s v="White"/>
    <s v="awhite@almasecurity.com"/>
    <s v="Phish-1001"/>
    <d v="2025-05-26T00:00:00"/>
    <d v="1899-12-30T15:53:00"/>
    <x v="0"/>
    <d v="2025-05-26T00:00:00"/>
    <d v="1899-12-30T16:37:00"/>
    <x v="1"/>
    <m/>
    <m/>
    <x v="0"/>
    <x v="0"/>
    <b v="0"/>
    <x v="0"/>
    <x v="1"/>
    <s v="No"/>
    <s v="Associate Product Manager"/>
    <x v="0"/>
    <x v="0"/>
  </r>
  <r>
    <s v="Dennis"/>
    <s v="Howard"/>
    <s v="dhoward@almasecurity.com"/>
    <s v="Phish-1001"/>
    <d v="2025-05-26T00:00:00"/>
    <d v="1899-12-30T14:56:00"/>
    <x v="0"/>
    <d v="2025-05-26T00:00:00"/>
    <d v="1899-12-30T15:56:00"/>
    <x v="1"/>
    <m/>
    <m/>
    <x v="0"/>
    <x v="1"/>
    <b v="0"/>
    <x v="0"/>
    <x v="3"/>
    <s v="No"/>
    <s v="Associate Product Manager"/>
    <x v="0"/>
    <x v="0"/>
  </r>
  <r>
    <s v="Ryan"/>
    <s v="Kelly"/>
    <s v="rkelly@almasecurity.com"/>
    <s v="Phish-1001"/>
    <d v="2025-05-26T00:00:00"/>
    <d v="1899-12-30T17:32:00"/>
    <x v="0"/>
    <d v="2025-05-26T00:00:00"/>
    <d v="1899-12-30T18:17:00"/>
    <x v="1"/>
    <m/>
    <m/>
    <x v="0"/>
    <x v="0"/>
    <b v="0"/>
    <x v="0"/>
    <x v="0"/>
    <s v="No"/>
    <s v="Associate Product Manager"/>
    <x v="0"/>
    <x v="0"/>
  </r>
  <r>
    <s v="Gloria"/>
    <s v="Hill"/>
    <s v="ghill@almasecurity.com"/>
    <s v="Phish-1001"/>
    <d v="2025-05-26T00:00:00"/>
    <d v="1899-12-30T12:56:00"/>
    <x v="0"/>
    <d v="2025-05-26T00:00:00"/>
    <d v="1899-12-30T13:26:00"/>
    <x v="1"/>
    <m/>
    <m/>
    <x v="0"/>
    <x v="0"/>
    <b v="0"/>
    <x v="0"/>
    <x v="0"/>
    <s v="No"/>
    <s v="Business Analyst"/>
    <x v="0"/>
    <x v="2"/>
  </r>
  <r>
    <s v="Michelle"/>
    <s v="Wood"/>
    <s v="mwood@almasecurity.com"/>
    <s v="Phish-1001"/>
    <d v="2025-05-26T00:00:00"/>
    <d v="1899-12-30T08:10:00"/>
    <x v="0"/>
    <d v="2025-05-26T00:00:00"/>
    <d v="1899-12-30T08:39:00"/>
    <x v="1"/>
    <m/>
    <m/>
    <x v="0"/>
    <x v="0"/>
    <b v="0"/>
    <x v="0"/>
    <x v="3"/>
    <s v="No"/>
    <s v="Business Analyst"/>
    <x v="3"/>
    <x v="4"/>
  </r>
  <r>
    <s v="Teresa"/>
    <s v="Gomez"/>
    <s v="tgomez@almasecurity.com"/>
    <s v="Phish-1001"/>
    <d v="2025-05-26T00:00:00"/>
    <d v="1899-12-30T12:40:00"/>
    <x v="0"/>
    <d v="2025-05-26T00:00:00"/>
    <d v="1899-12-30T14:33:00"/>
    <x v="1"/>
    <m/>
    <m/>
    <x v="0"/>
    <x v="0"/>
    <b v="0"/>
    <x v="0"/>
    <x v="0"/>
    <s v="No"/>
    <s v="Business Analyst"/>
    <x v="3"/>
    <x v="4"/>
  </r>
  <r>
    <s v="Judy"/>
    <s v="Kim"/>
    <s v="jkim@almasecurity.com"/>
    <s v="Phish-1001"/>
    <d v="2025-05-26T00:00:00"/>
    <d v="1899-12-30T10:42:00"/>
    <x v="0"/>
    <d v="2025-05-26T00:00:00"/>
    <d v="1899-12-30T11:12:00"/>
    <x v="1"/>
    <m/>
    <m/>
    <x v="0"/>
    <x v="0"/>
    <b v="0"/>
    <x v="0"/>
    <x v="1"/>
    <s v="No"/>
    <s v="Business Development Rep"/>
    <x v="1"/>
    <x v="1"/>
  </r>
  <r>
    <s v="Scott"/>
    <s v="Lopez"/>
    <s v="slopez@almasecurity.com"/>
    <s v="Phish-1001"/>
    <d v="2025-05-26T00:00:00"/>
    <d v="1899-12-30T14:22:00"/>
    <x v="0"/>
    <d v="2025-05-26T00:00:00"/>
    <d v="1899-12-30T16:14:00"/>
    <x v="1"/>
    <m/>
    <m/>
    <x v="0"/>
    <x v="0"/>
    <b v="0"/>
    <x v="0"/>
    <x v="1"/>
    <s v="No"/>
    <s v="Business Development Rep"/>
    <x v="1"/>
    <x v="1"/>
  </r>
  <r>
    <s v="Matthew"/>
    <s v="Bailey"/>
    <s v="mbailey@almasecurity.com"/>
    <s v="Phish-1001"/>
    <d v="2025-05-26T00:00:00"/>
    <d v="1899-12-30T10:56:00"/>
    <x v="0"/>
    <d v="2025-05-26T00:00:00"/>
    <d v="1899-12-30T12:44:00"/>
    <x v="1"/>
    <m/>
    <m/>
    <x v="0"/>
    <x v="1"/>
    <b v="0"/>
    <x v="0"/>
    <x v="2"/>
    <s v="No"/>
    <s v="Campaign Manager"/>
    <x v="1"/>
    <x v="6"/>
  </r>
  <r>
    <s v="Chris"/>
    <s v="Meyers"/>
    <s v="cmeyers@almasecurity.com"/>
    <s v="Phish-1001"/>
    <d v="2025-05-26T00:00:00"/>
    <d v="1899-12-30T09:28:00"/>
    <x v="0"/>
    <d v="2025-05-26T00:00:00"/>
    <d v="1899-12-30T10:56:00"/>
    <x v="1"/>
    <m/>
    <m/>
    <x v="0"/>
    <x v="0"/>
    <b v="0"/>
    <x v="0"/>
    <x v="1"/>
    <s v="No"/>
    <s v="CEO"/>
    <x v="4"/>
    <x v="7"/>
  </r>
  <r>
    <s v="Deborah"/>
    <s v="Garcia"/>
    <s v="dgarcia@almasecurity.com"/>
    <s v="Phish-1001"/>
    <d v="2025-05-26T00:00:00"/>
    <d v="1899-12-30T15:54:00"/>
    <x v="0"/>
    <d v="2025-05-26T00:00:00"/>
    <d v="1899-12-30T16:43:00"/>
    <x v="1"/>
    <m/>
    <m/>
    <x v="0"/>
    <x v="0"/>
    <b v="0"/>
    <x v="0"/>
    <x v="2"/>
    <s v="No"/>
    <s v="Compensation Analyst"/>
    <x v="0"/>
    <x v="2"/>
  </r>
  <r>
    <s v="Maria"/>
    <s v="Watson"/>
    <s v="mwatson@almasecurity.com"/>
    <s v="Phish-1001"/>
    <d v="2025-05-26T00:00:00"/>
    <d v="1899-12-30T16:34:00"/>
    <x v="0"/>
    <d v="2025-05-26T00:00:00"/>
    <d v="1899-12-30T17:28:00"/>
    <x v="1"/>
    <m/>
    <m/>
    <x v="0"/>
    <x v="0"/>
    <b v="0"/>
    <x v="0"/>
    <x v="2"/>
    <s v="No"/>
    <s v="Compensation Analyst"/>
    <x v="5"/>
    <x v="8"/>
  </r>
  <r>
    <s v="Jason"/>
    <s v="Thomas"/>
    <s v="jthomas@almasecurity.com"/>
    <s v="Phish-1001"/>
    <d v="2025-05-26T00:00:00"/>
    <d v="1899-12-30T16:09:00"/>
    <x v="0"/>
    <d v="2025-05-26T00:00:00"/>
    <d v="1899-12-30T16:53:00"/>
    <x v="1"/>
    <m/>
    <m/>
    <x v="0"/>
    <x v="0"/>
    <b v="0"/>
    <x v="0"/>
    <x v="1"/>
    <s v="No"/>
    <s v="Content Marketing Manager"/>
    <x v="1"/>
    <x v="6"/>
  </r>
  <r>
    <s v="Evelyn"/>
    <s v="Gutierrez"/>
    <s v="egutierrez@almasecurity.com"/>
    <s v="Phish-1001"/>
    <d v="2025-05-26T00:00:00"/>
    <d v="1899-12-30T13:37:00"/>
    <x v="0"/>
    <d v="2025-05-26T00:00:00"/>
    <d v="1899-12-30T14:29:00"/>
    <x v="1"/>
    <m/>
    <m/>
    <x v="0"/>
    <x v="0"/>
    <b v="0"/>
    <x v="0"/>
    <x v="1"/>
    <s v="No"/>
    <s v="Customer Onboarding Specialist"/>
    <x v="1"/>
    <x v="5"/>
  </r>
  <r>
    <s v="Joan"/>
    <s v="Gomez"/>
    <s v="jgomez@almasecurity.com"/>
    <s v="Phish-1001"/>
    <d v="2025-05-26T00:00:00"/>
    <d v="1899-12-30T10:03:00"/>
    <x v="0"/>
    <d v="2025-05-26T00:00:00"/>
    <d v="1899-12-30T10:34:00"/>
    <x v="1"/>
    <m/>
    <m/>
    <x v="0"/>
    <x v="0"/>
    <b v="0"/>
    <x v="0"/>
    <x v="2"/>
    <s v="No"/>
    <s v="Customer Success Manager"/>
    <x v="1"/>
    <x v="5"/>
  </r>
  <r>
    <s v="Steven"/>
    <s v="Hill"/>
    <s v="shill@almasecurity.com"/>
    <s v="Phish-1001"/>
    <d v="2025-05-26T00:00:00"/>
    <d v="1899-12-30T08:27:00"/>
    <x v="0"/>
    <d v="2025-05-26T00:00:00"/>
    <d v="1899-12-30T10:26:00"/>
    <x v="0"/>
    <d v="2025-05-27T00:00:00"/>
    <d v="1899-12-30T11:46:00"/>
    <x v="0"/>
    <x v="0"/>
    <b v="0"/>
    <x v="0"/>
    <x v="2"/>
    <s v="No"/>
    <s v="Customer Success Manager"/>
    <x v="1"/>
    <x v="5"/>
  </r>
  <r>
    <s v="Martha"/>
    <s v="Jackson"/>
    <s v="mjackson@almasecurity.com"/>
    <s v="Phish-1001"/>
    <d v="2025-05-26T00:00:00"/>
    <d v="1899-12-30T15:35:00"/>
    <x v="0"/>
    <d v="2025-05-26T00:00:00"/>
    <d v="1899-12-30T15:54:00"/>
    <x v="1"/>
    <m/>
    <m/>
    <x v="0"/>
    <x v="0"/>
    <b v="0"/>
    <x v="0"/>
    <x v="3"/>
    <s v="No"/>
    <s v="Digital Marketing Coordinator"/>
    <x v="1"/>
    <x v="6"/>
  </r>
  <r>
    <s v="Nicholas"/>
    <s v="Ward"/>
    <s v="nward@almasecurity.com"/>
    <s v="Phish-1001"/>
    <d v="2025-05-26T00:00:00"/>
    <d v="1899-12-30T09:21:00"/>
    <x v="0"/>
    <d v="2025-05-26T00:00:00"/>
    <d v="1899-12-30T10:49:00"/>
    <x v="1"/>
    <m/>
    <m/>
    <x v="0"/>
    <x v="0"/>
    <b v="0"/>
    <x v="0"/>
    <x v="3"/>
    <s v="No"/>
    <s v="Digital Marketing Coordinator"/>
    <x v="1"/>
    <x v="6"/>
  </r>
  <r>
    <s v="Diane"/>
    <s v="Lee"/>
    <s v="dlee@almasecurity.com"/>
    <s v="Phish-1001"/>
    <d v="2025-05-26T00:00:00"/>
    <d v="1899-12-30T16:04:00"/>
    <x v="0"/>
    <d v="2025-05-26T00:00:00"/>
    <d v="1899-12-30T17:44:00"/>
    <x v="0"/>
    <d v="2025-05-27T00:00:00"/>
    <d v="1899-12-30T16:59:00"/>
    <x v="0"/>
    <x v="0"/>
    <b v="0"/>
    <x v="0"/>
    <x v="2"/>
    <s v="No"/>
    <s v="GRC Analyst"/>
    <x v="2"/>
    <x v="9"/>
  </r>
  <r>
    <s v="Edward"/>
    <s v="Clark"/>
    <s v="eclark@almasecurity.com"/>
    <s v="Phish-1001"/>
    <d v="2025-05-26T00:00:00"/>
    <d v="1899-12-30T14:59:00"/>
    <x v="0"/>
    <d v="2025-05-26T00:00:00"/>
    <d v="1899-12-30T16:53:00"/>
    <x v="0"/>
    <d v="2025-05-27T00:00:00"/>
    <d v="1899-12-30T11:55:00"/>
    <x v="0"/>
    <x v="0"/>
    <b v="0"/>
    <x v="0"/>
    <x v="3"/>
    <s v="No"/>
    <s v="Growth Marketing Manager"/>
    <x v="1"/>
    <x v="6"/>
  </r>
  <r>
    <s v="Ashley"/>
    <s v="Hughes"/>
    <s v="ahughes@almasecurity.com"/>
    <s v="Phish-1001"/>
    <d v="2025-05-26T00:00:00"/>
    <d v="1899-12-30T09:57:00"/>
    <x v="0"/>
    <d v="2025-05-26T00:00:00"/>
    <d v="1899-12-30T10:36:00"/>
    <x v="1"/>
    <m/>
    <m/>
    <x v="0"/>
    <x v="0"/>
    <b v="0"/>
    <x v="0"/>
    <x v="2"/>
    <s v="No"/>
    <s v="HR Coordinator"/>
    <x v="0"/>
    <x v="2"/>
  </r>
  <r>
    <s v="Ryan"/>
    <s v="Garcia"/>
    <s v="rgarcia@almasecurity.com"/>
    <s v="Phish-1001"/>
    <d v="2025-05-26T00:00:00"/>
    <d v="1899-12-30T16:04:00"/>
    <x v="0"/>
    <d v="2025-05-26T00:00:00"/>
    <d v="1899-12-30T17:12:00"/>
    <x v="1"/>
    <m/>
    <m/>
    <x v="0"/>
    <x v="0"/>
    <b v="0"/>
    <x v="0"/>
    <x v="2"/>
    <s v="No"/>
    <s v="Key Account Manager"/>
    <x v="1"/>
    <x v="1"/>
  </r>
  <r>
    <s v="Henry"/>
    <s v="Bennett"/>
    <s v="hbennett1@almasecurity.com"/>
    <s v="Phish-1001"/>
    <d v="2025-05-26T00:00:00"/>
    <d v="1899-12-30T14:08:00"/>
    <x v="0"/>
    <d v="2025-05-26T00:00:00"/>
    <d v="1899-12-30T15:31:00"/>
    <x v="1"/>
    <m/>
    <m/>
    <x v="0"/>
    <x v="0"/>
    <b v="0"/>
    <x v="0"/>
    <x v="3"/>
    <s v="No"/>
    <s v="Logistics Coordinator"/>
    <x v="0"/>
    <x v="2"/>
  </r>
  <r>
    <s v="Cheryl"/>
    <s v="Williams"/>
    <s v="cwilliams@almasecurity.com"/>
    <s v="Phish-1001"/>
    <d v="2025-05-26T00:00:00"/>
    <d v="1899-12-30T09:01:00"/>
    <x v="0"/>
    <d v="2025-05-26T00:00:00"/>
    <d v="1899-12-30T10:46:00"/>
    <x v="1"/>
    <m/>
    <m/>
    <x v="0"/>
    <x v="0"/>
    <b v="0"/>
    <x v="0"/>
    <x v="1"/>
    <s v="No"/>
    <s v="Marketing Analyst"/>
    <x v="1"/>
    <x v="6"/>
  </r>
  <r>
    <s v="Heather"/>
    <s v="Lee"/>
    <s v="hlee@almasecurity.com"/>
    <s v="Phish-1001"/>
    <d v="2025-05-26T00:00:00"/>
    <d v="1899-12-30T11:33:00"/>
    <x v="0"/>
    <d v="2025-05-26T00:00:00"/>
    <d v="1899-12-30T11:53:00"/>
    <x v="1"/>
    <m/>
    <m/>
    <x v="0"/>
    <x v="1"/>
    <b v="0"/>
    <x v="0"/>
    <x v="0"/>
    <s v="No"/>
    <s v="Operations Coordinator"/>
    <x v="0"/>
    <x v="2"/>
  </r>
  <r>
    <s v="Benjamin"/>
    <s v="Gomez"/>
    <s v="bgomez@almasecurity.com"/>
    <s v="Phish-1001"/>
    <d v="2025-05-26T00:00:00"/>
    <d v="1899-12-30T13:35:00"/>
    <x v="0"/>
    <d v="2025-05-26T00:00:00"/>
    <d v="1899-12-30T14:15:00"/>
    <x v="1"/>
    <m/>
    <m/>
    <x v="0"/>
    <x v="0"/>
    <b v="0"/>
    <x v="0"/>
    <x v="1"/>
    <s v="No"/>
    <s v="Operations Coordinator"/>
    <x v="3"/>
    <x v="4"/>
  </r>
  <r>
    <s v="Jacob"/>
    <s v="Sanders"/>
    <s v="jsanders@almasecurity.com"/>
    <s v="Phish-1001"/>
    <d v="2025-05-26T00:00:00"/>
    <d v="1899-12-30T13:41:00"/>
    <x v="0"/>
    <d v="2025-05-26T00:00:00"/>
    <d v="1899-12-30T15:13:00"/>
    <x v="1"/>
    <m/>
    <m/>
    <x v="0"/>
    <x v="0"/>
    <b v="0"/>
    <x v="0"/>
    <x v="3"/>
    <s v="No"/>
    <s v="Penetration Tester"/>
    <x v="2"/>
    <x v="9"/>
  </r>
  <r>
    <s v="William"/>
    <s v="Hughes"/>
    <s v="whughes@almasecurity.com"/>
    <s v="Phish-1001"/>
    <d v="2025-05-26T00:00:00"/>
    <d v="1899-12-30T14:57:00"/>
    <x v="0"/>
    <d v="2025-05-26T00:00:00"/>
    <d v="1899-12-30T15:06:00"/>
    <x v="1"/>
    <m/>
    <m/>
    <x v="0"/>
    <x v="0"/>
    <b v="0"/>
    <x v="0"/>
    <x v="0"/>
    <s v="No"/>
    <s v="Product Coordinator"/>
    <x v="0"/>
    <x v="0"/>
  </r>
  <r>
    <s v="Anthony"/>
    <s v="Ramirez"/>
    <s v="aramirez@almasecurity.com"/>
    <s v="Phish-1001"/>
    <d v="2025-05-26T00:00:00"/>
    <d v="1899-12-30T12:11:00"/>
    <x v="0"/>
    <d v="2025-05-26T00:00:00"/>
    <d v="1899-12-30T12:43:00"/>
    <x v="1"/>
    <m/>
    <m/>
    <x v="0"/>
    <x v="0"/>
    <b v="0"/>
    <x v="0"/>
    <x v="1"/>
    <s v="No"/>
    <s v="Product Manager"/>
    <x v="0"/>
    <x v="0"/>
  </r>
  <r>
    <s v="Teresa"/>
    <s v="Adams"/>
    <s v="tadams@almasecurity.com"/>
    <s v="Phish-1001"/>
    <d v="2025-05-26T00:00:00"/>
    <d v="1899-12-30T16:24:00"/>
    <x v="0"/>
    <d v="2025-05-26T00:00:00"/>
    <d v="1899-12-30T17:28:00"/>
    <x v="1"/>
    <m/>
    <m/>
    <x v="0"/>
    <x v="0"/>
    <b v="0"/>
    <x v="0"/>
    <x v="2"/>
    <s v="No"/>
    <s v="Product Owner"/>
    <x v="0"/>
    <x v="0"/>
  </r>
  <r>
    <s v="Alexander"/>
    <s v="Young"/>
    <s v="ayoung@almasecurity.com"/>
    <s v="Phish-1001"/>
    <d v="2025-05-26T00:00:00"/>
    <d v="1899-12-30T08:00:00"/>
    <x v="0"/>
    <d v="2025-05-26T00:00:00"/>
    <d v="1899-12-30T08:50:00"/>
    <x v="1"/>
    <m/>
    <m/>
    <x v="0"/>
    <x v="0"/>
    <b v="0"/>
    <x v="0"/>
    <x v="0"/>
    <s v="No"/>
    <s v="Project Coordinator"/>
    <x v="0"/>
    <x v="2"/>
  </r>
  <r>
    <s v="Gregory"/>
    <s v="Reed"/>
    <s v="greed@almasecurity.com"/>
    <s v="Phish-1001"/>
    <d v="2025-05-26T00:00:00"/>
    <d v="1899-12-30T16:37:00"/>
    <x v="0"/>
    <d v="2025-05-26T00:00:00"/>
    <d v="1899-12-30T17:58:00"/>
    <x v="1"/>
    <m/>
    <m/>
    <x v="0"/>
    <x v="0"/>
    <b v="0"/>
    <x v="0"/>
    <x v="3"/>
    <s v="No"/>
    <s v="Recruiter"/>
    <x v="0"/>
    <x v="2"/>
  </r>
  <r>
    <s v="Paul"/>
    <s v="Sanchez"/>
    <s v="psanchez@almasecurity.com"/>
    <s v="Phish-1001"/>
    <d v="2025-05-26T00:00:00"/>
    <d v="1899-12-30T13:46:00"/>
    <x v="0"/>
    <d v="2025-05-26T00:00:00"/>
    <d v="1899-12-30T15:05:00"/>
    <x v="1"/>
    <m/>
    <m/>
    <x v="0"/>
    <x v="0"/>
    <b v="0"/>
    <x v="0"/>
    <x v="1"/>
    <s v="No"/>
    <s v="Sales Analyst"/>
    <x v="1"/>
    <x v="1"/>
  </r>
  <r>
    <s v="Jennifer"/>
    <s v="Flores"/>
    <s v="jflores@almasecurity.com"/>
    <s v="Phish-1001"/>
    <d v="2025-05-26T00:00:00"/>
    <d v="1899-12-30T16:52:00"/>
    <x v="0"/>
    <d v="2025-05-26T00:00:00"/>
    <d v="1899-12-30T17:39:00"/>
    <x v="1"/>
    <m/>
    <m/>
    <x v="0"/>
    <x v="1"/>
    <b v="0"/>
    <x v="0"/>
    <x v="2"/>
    <s v="No"/>
    <s v="Sales Coordinator"/>
    <x v="1"/>
    <x v="1"/>
  </r>
  <r>
    <s v="Patrick"/>
    <s v="Young"/>
    <s v="pyoung@almasecurity.com"/>
    <s v="Phish-1001"/>
    <d v="2025-05-26T00:00:00"/>
    <d v="1899-12-30T15:10:00"/>
    <x v="0"/>
    <d v="2025-05-26T00:00:00"/>
    <d v="1899-12-30T15:50:00"/>
    <x v="1"/>
    <m/>
    <m/>
    <x v="0"/>
    <x v="0"/>
    <b v="0"/>
    <x v="0"/>
    <x v="3"/>
    <s v="No"/>
    <s v="Sales Coordinator"/>
    <x v="1"/>
    <x v="1"/>
  </r>
  <r>
    <s v="Joe"/>
    <s v="Fresh"/>
    <s v="jfresh@almasecurity.com"/>
    <s v="Phish-1001"/>
    <d v="2025-05-26T00:00:00"/>
    <d v="1899-12-30T09:05:00"/>
    <x v="0"/>
    <d v="2025-05-26T00:00:00"/>
    <d v="1899-12-30T09:06:00"/>
    <x v="1"/>
    <m/>
    <m/>
    <x v="0"/>
    <x v="1"/>
    <b v="0"/>
    <x v="0"/>
    <x v="3"/>
    <s v="No"/>
    <s v="Security Analyst"/>
    <x v="2"/>
    <x v="9"/>
  </r>
  <r>
    <s v="Edward"/>
    <s v="Jackson"/>
    <s v="ejackson@almasecurity.com"/>
    <s v="Phish-1001"/>
    <d v="2025-05-26T00:00:00"/>
    <d v="1899-12-30T08:00:00"/>
    <x v="0"/>
    <d v="2025-05-26T00:00:00"/>
    <d v="1899-12-30T08:08:00"/>
    <x v="1"/>
    <m/>
    <m/>
    <x v="0"/>
    <x v="0"/>
    <b v="0"/>
    <x v="0"/>
    <x v="2"/>
    <s v="No"/>
    <s v="SEO Specialist"/>
    <x v="1"/>
    <x v="6"/>
  </r>
  <r>
    <s v="Helen"/>
    <s v="Richardson"/>
    <s v="hrichardson@almasecurity.com"/>
    <s v="Phish-1001"/>
    <d v="2025-05-26T00:00:00"/>
    <d v="1899-12-30T13:28:00"/>
    <x v="0"/>
    <d v="2025-05-26T00:00:00"/>
    <d v="1899-12-30T14:36:00"/>
    <x v="1"/>
    <m/>
    <m/>
    <x v="0"/>
    <x v="0"/>
    <b v="0"/>
    <x v="0"/>
    <x v="3"/>
    <s v="No"/>
    <s v="SOC Analyst"/>
    <x v="2"/>
    <x v="9"/>
  </r>
  <r>
    <s v="Eric"/>
    <s v="Ross"/>
    <s v="eross@almasecurity.com"/>
    <s v="Phish-1001"/>
    <d v="2025-05-26T00:00:00"/>
    <d v="1899-12-30T12:49:00"/>
    <x v="0"/>
    <d v="2025-05-26T00:00:00"/>
    <d v="1899-12-30T13:32:00"/>
    <x v="1"/>
    <m/>
    <m/>
    <x v="0"/>
    <x v="0"/>
    <b v="0"/>
    <x v="0"/>
    <x v="2"/>
    <s v="No"/>
    <s v="Social Media Specialist"/>
    <x v="1"/>
    <x v="6"/>
  </r>
  <r>
    <s v="Amanda"/>
    <s v="Gonzalez"/>
    <s v="agonzalez@almasecurity.com"/>
    <s v="Phish-1001"/>
    <d v="2025-05-26T00:00:00"/>
    <d v="1899-12-30T09:36:00"/>
    <x v="0"/>
    <d v="2025-05-26T00:00:00"/>
    <d v="1899-12-30T10:17:00"/>
    <x v="1"/>
    <m/>
    <m/>
    <x v="0"/>
    <x v="0"/>
    <b v="0"/>
    <x v="0"/>
    <x v="3"/>
    <s v="No"/>
    <s v="Software Engineer"/>
    <x v="0"/>
    <x v="2"/>
  </r>
  <r>
    <s v="Diane"/>
    <s v="Harris"/>
    <s v="dharris@almasecurity.com"/>
    <s v="Phish-1001"/>
    <d v="2025-05-26T00:00:00"/>
    <d v="1899-12-30T13:31:00"/>
    <x v="0"/>
    <d v="2025-05-26T00:00:00"/>
    <d v="1899-12-30T14:03:00"/>
    <x v="1"/>
    <m/>
    <m/>
    <x v="0"/>
    <x v="0"/>
    <b v="0"/>
    <x v="0"/>
    <x v="3"/>
    <s v="No"/>
    <s v="Software Engineer"/>
    <x v="0"/>
    <x v="2"/>
  </r>
  <r>
    <s v="Julie"/>
    <s v="Cook"/>
    <s v="jcook1@almasecurity.com"/>
    <s v="Phish-1001"/>
    <d v="2025-05-26T00:00:00"/>
    <d v="1899-12-30T09:01:00"/>
    <x v="0"/>
    <d v="2025-05-26T00:00:00"/>
    <d v="1899-12-30T10:51:00"/>
    <x v="1"/>
    <m/>
    <m/>
    <x v="0"/>
    <x v="0"/>
    <b v="0"/>
    <x v="0"/>
    <x v="2"/>
    <s v="No"/>
    <s v="Support Analyst"/>
    <x v="1"/>
    <x v="5"/>
  </r>
  <r>
    <s v="Jacqueline"/>
    <s v="Miller"/>
    <s v="jmiller@almasecurity.com"/>
    <s v="Phish-1001"/>
    <d v="2025-05-26T00:00:00"/>
    <d v="1899-12-30T12:00:00"/>
    <x v="0"/>
    <d v="2025-05-26T00:00:00"/>
    <d v="1899-12-30T13:22:00"/>
    <x v="1"/>
    <m/>
    <m/>
    <x v="0"/>
    <x v="0"/>
    <b v="0"/>
    <x v="0"/>
    <x v="3"/>
    <s v="No"/>
    <s v="Talent Acquisition Specialist"/>
    <x v="0"/>
    <x v="2"/>
  </r>
  <r>
    <s v="Janet"/>
    <s v="Murphy"/>
    <s v="jmurphy1@almasecurity.com"/>
    <s v="Phish-1001"/>
    <d v="2025-05-26T00:00:00"/>
    <d v="1899-12-30T10:08:00"/>
    <x v="0"/>
    <d v="2025-05-26T00:00:00"/>
    <d v="1899-12-30T12:05:00"/>
    <x v="1"/>
    <m/>
    <m/>
    <x v="0"/>
    <x v="0"/>
    <b v="0"/>
    <x v="0"/>
    <x v="2"/>
    <s v="No"/>
    <s v="Technical Support Specialist"/>
    <x v="1"/>
    <x v="5"/>
  </r>
  <r>
    <s v="Janet"/>
    <s v="Sanchez"/>
    <s v="jsanchez2@almasecurity.com"/>
    <s v="Phish-1001"/>
    <d v="2025-05-26T00:00:00"/>
    <d v="1899-12-30T08:06:00"/>
    <x v="0"/>
    <d v="2025-05-26T00:00:00"/>
    <d v="1899-12-30T09:26:00"/>
    <x v="1"/>
    <m/>
    <m/>
    <x v="0"/>
    <x v="0"/>
    <b v="0"/>
    <x v="0"/>
    <x v="0"/>
    <s v="No"/>
    <s v="Technical Support Specialist"/>
    <x v="1"/>
    <x v="5"/>
  </r>
  <r>
    <s v="Deborah"/>
    <s v="Parker"/>
    <s v="dparker@almasecurity.com"/>
    <s v="Phish-1001"/>
    <d v="2025-05-26T00:00:00"/>
    <d v="1899-12-30T11:11:00"/>
    <x v="0"/>
    <d v="2025-05-26T00:00:00"/>
    <d v="1899-12-30T13:07:00"/>
    <x v="1"/>
    <m/>
    <m/>
    <x v="0"/>
    <x v="0"/>
    <b v="0"/>
    <x v="0"/>
    <x v="1"/>
    <s v="No"/>
    <s v="UI Designer"/>
    <x v="0"/>
    <x v="0"/>
  </r>
  <r>
    <s v="Helen"/>
    <s v="Bennett"/>
    <s v="hbennett@almasecurity.com"/>
    <s v="Phish-1001"/>
    <d v="2025-05-26T00:00:00"/>
    <d v="1899-12-30T13:11:00"/>
    <x v="0"/>
    <d v="2025-05-26T00:00:00"/>
    <d v="1899-12-30T13:29:00"/>
    <x v="1"/>
    <m/>
    <m/>
    <x v="0"/>
    <x v="0"/>
    <b v="0"/>
    <x v="0"/>
    <x v="2"/>
    <s v="No"/>
    <s v="UI Designer"/>
    <x v="0"/>
    <x v="0"/>
  </r>
  <r>
    <s v="Joan"/>
    <s v="Sanchez"/>
    <s v="jsanchez@almasecurity.com"/>
    <s v="Phish-1001"/>
    <d v="2025-05-26T00:00:00"/>
    <d v="1899-12-30T13:42:00"/>
    <x v="0"/>
    <d v="2025-05-26T00:00:00"/>
    <d v="1899-12-30T13:46:00"/>
    <x v="1"/>
    <m/>
    <m/>
    <x v="0"/>
    <x v="0"/>
    <b v="0"/>
    <x v="0"/>
    <x v="0"/>
    <s v="No"/>
    <s v="UI Designer"/>
    <x v="0"/>
    <x v="0"/>
  </r>
  <r>
    <s v="Amy"/>
    <s v="Miller"/>
    <s v="amiller@almasecurity.com"/>
    <s v="Phish-1001"/>
    <d v="2025-05-26T00:00:00"/>
    <d v="1899-12-30T17:32:00"/>
    <x v="0"/>
    <d v="2025-05-26T00:00:00"/>
    <d v="1899-12-30T17:55:00"/>
    <x v="0"/>
    <d v="2025-05-27T00:00:00"/>
    <d v="1899-12-30T11:46:00"/>
    <x v="0"/>
    <x v="0"/>
    <b v="0"/>
    <x v="0"/>
    <x v="3"/>
    <s v="No"/>
    <s v="UX Designer"/>
    <x v="0"/>
    <x v="0"/>
  </r>
  <r>
    <s v="Betty"/>
    <s v="Perez"/>
    <s v="bperez@almasecurity.com"/>
    <s v="Phish-1001"/>
    <d v="2025-05-26T00:00:00"/>
    <d v="1899-12-30T09:55:00"/>
    <x v="0"/>
    <d v="2025-05-26T00:00:00"/>
    <d v="1899-12-30T11:28:00"/>
    <x v="1"/>
    <m/>
    <m/>
    <x v="0"/>
    <x v="0"/>
    <b v="0"/>
    <x v="0"/>
    <x v="2"/>
    <s v="No"/>
    <s v="Part-time Sales Development Representative"/>
    <x v="1"/>
    <x v="1"/>
  </r>
  <r>
    <s v="George"/>
    <s v="Martinez"/>
    <s v="gmartinez@almasecurity.com"/>
    <s v="Phish-1001"/>
    <d v="2025-05-26T00:00:00"/>
    <d v="1899-12-30T15:19:00"/>
    <x v="0"/>
    <d v="2025-05-26T00:00:00"/>
    <d v="1899-12-30T15:55:00"/>
    <x v="1"/>
    <m/>
    <m/>
    <x v="0"/>
    <x v="0"/>
    <b v="0"/>
    <x v="0"/>
    <x v="3"/>
    <s v="No"/>
    <s v="Sales Coordinator Intern"/>
    <x v="1"/>
    <x v="1"/>
  </r>
  <r>
    <s v="Jack"/>
    <s v="Young"/>
    <s v="jyoung1@almasecurity.com"/>
    <s v="Phish-1001"/>
    <d v="2025-05-26T00:00:00"/>
    <d v="1899-12-30T10:25:00"/>
    <x v="0"/>
    <d v="2025-05-26T00:00:00"/>
    <d v="1899-12-30T11:07:00"/>
    <x v="0"/>
    <d v="2025-05-27T00:00:00"/>
    <d v="1899-12-30T16:59:00"/>
    <x v="0"/>
    <x v="0"/>
    <b v="0"/>
    <x v="0"/>
    <x v="2"/>
    <s v="No"/>
    <s v="Part-time Enterprise Sales Specialist"/>
    <x v="1"/>
    <x v="1"/>
  </r>
  <r>
    <s v="Jeffrey"/>
    <s v="Gutierrez"/>
    <s v="jgutierrez@almasecurity.com"/>
    <s v="Phish-1001"/>
    <d v="2025-05-26T00:00:00"/>
    <d v="1899-12-30T10:39:00"/>
    <x v="0"/>
    <d v="2025-05-26T00:00:00"/>
    <d v="1899-12-30T12:39:00"/>
    <x v="0"/>
    <d v="2025-05-27T00:00:00"/>
    <d v="1899-12-30T11:55:00"/>
    <x v="0"/>
    <x v="0"/>
    <b v="0"/>
    <x v="0"/>
    <x v="3"/>
    <s v="No"/>
    <s v="Channel Partner Intern"/>
    <x v="1"/>
    <x v="1"/>
  </r>
  <r>
    <s v="Peter"/>
    <s v="Carter"/>
    <s v="pcarter@almasecurity.com"/>
    <s v="Phish-1001"/>
    <d v="2025-05-26T00:00:00"/>
    <d v="1899-12-30T11:33:00"/>
    <x v="0"/>
    <d v="2025-05-26T00:00:00"/>
    <d v="1899-12-30T11:58:00"/>
    <x v="0"/>
    <d v="2025-05-27T00:00:00"/>
    <d v="1899-12-30T11:46:00"/>
    <x v="0"/>
    <x v="0"/>
    <b v="0"/>
    <x v="0"/>
    <x v="0"/>
    <s v="No"/>
    <s v="Sales Operations Specialist Intern"/>
    <x v="1"/>
    <x v="1"/>
  </r>
  <r>
    <s v="Alice"/>
    <s v="Myers"/>
    <s v="amyers@almasecurity.com"/>
    <s v="Phish-1001"/>
    <d v="2025-05-26T00:00:00"/>
    <d v="1899-12-30T13:12:00"/>
    <x v="0"/>
    <d v="2025-05-26T00:00:00"/>
    <d v="1899-12-30T14:45:00"/>
    <x v="1"/>
    <m/>
    <m/>
    <x v="0"/>
    <x v="0"/>
    <b v="0"/>
    <x v="0"/>
    <x v="3"/>
    <s v="No"/>
    <s v="IT Support Specialist"/>
    <x v="2"/>
    <x v="3"/>
  </r>
  <r>
    <s v="Andrea"/>
    <s v="Davis"/>
    <s v="adavis@almasecurity.com"/>
    <s v="Phish-1001"/>
    <d v="2025-05-26T00:00:00"/>
    <d v="1899-12-30T13:12:00"/>
    <x v="0"/>
    <d v="2025-05-26T00:00:00"/>
    <d v="1899-12-30T14:32:00"/>
    <x v="1"/>
    <m/>
    <m/>
    <x v="0"/>
    <x v="0"/>
    <b v="0"/>
    <x v="0"/>
    <x v="1"/>
    <s v="No"/>
    <s v="IT Security Analyst"/>
    <x v="2"/>
    <x v="3"/>
  </r>
  <r>
    <s v="Julia"/>
    <s v="Robinson"/>
    <s v="jrobinson1@almasecurity.com"/>
    <s v="Phish-1001"/>
    <d v="2025-05-26T00:00:00"/>
    <d v="1899-12-30T11:37:00"/>
    <x v="0"/>
    <d v="2025-05-26T00:00:00"/>
    <d v="1899-12-30T13:35:00"/>
    <x v="0"/>
    <d v="2025-05-27T00:00:00"/>
    <d v="1899-12-30T16:59:00"/>
    <x v="0"/>
    <x v="0"/>
    <b v="0"/>
    <x v="0"/>
    <x v="3"/>
    <s v="No"/>
    <s v="Security Architect"/>
    <x v="2"/>
    <x v="3"/>
  </r>
  <r>
    <s v="Maria"/>
    <s v="Sanders"/>
    <s v="msanders@almasecurity.com"/>
    <s v="Phish-1001"/>
    <d v="2025-05-26T00:00:00"/>
    <d v="1899-12-30T08:08:00"/>
    <x v="0"/>
    <d v="2025-05-26T00:00:00"/>
    <d v="1899-12-30T09:11:00"/>
    <x v="0"/>
    <d v="2025-05-27T00:00:00"/>
    <d v="1899-12-30T11:55:00"/>
    <x v="0"/>
    <x v="0"/>
    <b v="0"/>
    <x v="0"/>
    <x v="2"/>
    <s v="No"/>
    <s v="Security Consultant"/>
    <x v="2"/>
    <x v="3"/>
  </r>
  <r>
    <s v="William"/>
    <s v="Young"/>
    <s v="wyoung@almasecurity.com"/>
    <s v="Phish-1001"/>
    <d v="2025-05-26T00:00:00"/>
    <d v="1899-12-30T15:05:00"/>
    <x v="0"/>
    <d v="2025-05-26T00:00:00"/>
    <d v="1899-12-30T17:02:00"/>
    <x v="0"/>
    <d v="2025-05-27T00:00:00"/>
    <d v="1899-12-30T11:46:00"/>
    <x v="1"/>
    <x v="0"/>
    <b v="0"/>
    <x v="0"/>
    <x v="0"/>
    <s v="No"/>
    <s v="Backup Administrator"/>
    <x v="2"/>
    <x v="3"/>
  </r>
  <r>
    <s v="Angela"/>
    <s v="Wilson"/>
    <s v="awilson@almasecurity.com"/>
    <s v="Phish-1001"/>
    <d v="2025-05-26T00:00:00"/>
    <d v="1899-12-30T08:20:00"/>
    <x v="0"/>
    <d v="2025-05-26T00:00:00"/>
    <d v="1899-12-30T08:22:00"/>
    <x v="1"/>
    <m/>
    <m/>
    <x v="0"/>
    <x v="0"/>
    <b v="0"/>
    <x v="0"/>
    <x v="1"/>
    <s v="No"/>
    <s v="Frontend Developer"/>
    <x v="0"/>
    <x v="2"/>
  </r>
  <r>
    <s v="James"/>
    <s v="Collins"/>
    <s v="jcollins@almasecurity.com"/>
    <s v="Phish-1001"/>
    <d v="2025-05-26T00:00:00"/>
    <d v="1899-12-30T17:57:00"/>
    <x v="0"/>
    <d v="2025-05-26T00:00:00"/>
    <d v="1899-12-30T18:56:00"/>
    <x v="1"/>
    <m/>
    <m/>
    <x v="0"/>
    <x v="0"/>
    <b v="0"/>
    <x v="0"/>
    <x v="0"/>
    <s v="No"/>
    <s v="Security Software Engineer"/>
    <x v="0"/>
    <x v="2"/>
  </r>
  <r>
    <s v="James"/>
    <s v="Castillo"/>
    <s v="jcastillo@almasecurity.com"/>
    <s v="Phish-1001"/>
    <d v="2025-05-26T00:00:00"/>
    <d v="1899-12-30T08:29:00"/>
    <x v="0"/>
    <d v="2025-05-26T00:00:00"/>
    <d v="1899-12-30T10:00:00"/>
    <x v="0"/>
    <d v="2025-05-27T00:00:00"/>
    <d v="1899-12-30T16:59:00"/>
    <x v="1"/>
    <x v="0"/>
    <b v="0"/>
    <x v="0"/>
    <x v="3"/>
    <s v="No"/>
    <s v="Principal Engineer"/>
    <x v="0"/>
    <x v="2"/>
  </r>
  <r>
    <s v="Jerry"/>
    <s v="Lopez"/>
    <s v="jlopez@almasecurity.com"/>
    <s v="Phish-1001"/>
    <d v="2025-05-26T00:00:00"/>
    <d v="1899-12-30T12:05:00"/>
    <x v="0"/>
    <d v="2025-05-26T00:00:00"/>
    <d v="1899-12-30T12:59:00"/>
    <x v="0"/>
    <d v="2025-05-27T00:00:00"/>
    <d v="1899-12-30T11:55:00"/>
    <x v="1"/>
    <x v="0"/>
    <b v="0"/>
    <x v="0"/>
    <x v="1"/>
    <s v="No"/>
    <s v="Software Architect"/>
    <x v="0"/>
    <x v="2"/>
  </r>
  <r>
    <s v="Judith"/>
    <s v="Rodriguez"/>
    <s v="jrodriguez@almasecurity.com"/>
    <s v="Phish-1001"/>
    <d v="2025-05-26T00:00:00"/>
    <d v="1899-12-30T13:43:00"/>
    <x v="0"/>
    <d v="2025-05-26T00:00:00"/>
    <d v="1899-12-30T15:16:00"/>
    <x v="1"/>
    <m/>
    <m/>
    <x v="0"/>
    <x v="0"/>
    <b v="0"/>
    <x v="0"/>
    <x v="3"/>
    <s v="No"/>
    <s v="Quality Assurance Engineer"/>
    <x v="0"/>
    <x v="2"/>
  </r>
  <r>
    <s v="Lauren"/>
    <s v="Parker"/>
    <s v="lparker@almasecurity.com"/>
    <s v="Phish-1001"/>
    <d v="2025-05-26T00:00:00"/>
    <d v="1899-12-30T08:53:00"/>
    <x v="0"/>
    <d v="2025-05-26T00:00:00"/>
    <d v="1899-12-30T10:40:00"/>
    <x v="1"/>
    <m/>
    <m/>
    <x v="0"/>
    <x v="0"/>
    <b v="0"/>
    <x v="0"/>
    <x v="0"/>
    <s v="No"/>
    <s v="Platform Engineer"/>
    <x v="0"/>
    <x v="2"/>
  </r>
  <r>
    <s v="Angela"/>
    <s v="King"/>
    <s v="aking@almasecurity.com"/>
    <s v="Phish-1001"/>
    <d v="2025-05-26T00:00:00"/>
    <d v="1899-12-30T15:24:00"/>
    <x v="0"/>
    <d v="2025-05-26T00:00:00"/>
    <d v="1899-12-30T14:03:00"/>
    <x v="0"/>
    <d v="2025-05-27T00:00:00"/>
    <d v="1899-12-30T11:46:00"/>
    <x v="0"/>
    <x v="0"/>
    <b v="0"/>
    <x v="0"/>
    <x v="0"/>
    <s v="No"/>
    <s v="Account Executive"/>
    <x v="1"/>
    <x v="1"/>
  </r>
  <r>
    <s v="Anthony"/>
    <s v="Jackson"/>
    <s v="ajackson@almasecurity.com"/>
    <s v="Phish-1001"/>
    <d v="2025-05-26T00:00:00"/>
    <d v="1899-12-30T16:32:00"/>
    <x v="0"/>
    <d v="2025-05-26T00:00:00"/>
    <d v="1899-12-30T15:26:00"/>
    <x v="1"/>
    <m/>
    <m/>
    <x v="0"/>
    <x v="0"/>
    <b v="0"/>
    <x v="0"/>
    <x v="0"/>
    <s v="No"/>
    <s v="Account Executive"/>
    <x v="1"/>
    <x v="1"/>
  </r>
  <r>
    <s v="Ryan"/>
    <s v="Bailey"/>
    <s v="rbailey@almasecurity.com"/>
    <s v="Phish-1001"/>
    <d v="2025-05-26T00:00:00"/>
    <d v="1899-12-30T11:59:00"/>
    <x v="0"/>
    <d v="2025-05-26T00:00:00"/>
    <d v="1899-12-30T10:51:00"/>
    <x v="1"/>
    <m/>
    <m/>
    <x v="0"/>
    <x v="0"/>
    <b v="0"/>
    <x v="0"/>
    <x v="3"/>
    <s v="No"/>
    <s v="Account Executive"/>
    <x v="1"/>
    <x v="1"/>
  </r>
  <r>
    <s v="Cheryl"/>
    <s v="White"/>
    <s v="cwhite@almasecurity.com"/>
    <s v="Phish-1001"/>
    <d v="2025-05-26T00:00:00"/>
    <d v="1899-12-30T10:20:00"/>
    <x v="0"/>
    <d v="2025-05-26T00:00:00"/>
    <d v="1899-12-30T15:44:00"/>
    <x v="0"/>
    <d v="2025-05-27T00:00:00"/>
    <d v="1899-12-30T16:59:00"/>
    <x v="1"/>
    <x v="0"/>
    <b v="0"/>
    <x v="0"/>
    <x v="1"/>
    <s v="No"/>
    <s v="Account Manager"/>
    <x v="1"/>
    <x v="5"/>
  </r>
  <r>
    <s v="Deborah"/>
    <s v="Richardson"/>
    <s v="drichardson@almasecurity.com"/>
    <s v="Phish-1001"/>
    <d v="2025-05-26T00:00:00"/>
    <d v="1899-12-30T17:34:00"/>
    <x v="0"/>
    <d v="2025-05-26T00:00:00"/>
    <d v="1899-12-30T13:22:00"/>
    <x v="0"/>
    <d v="2025-05-27T00:00:00"/>
    <d v="1899-12-30T11:55:00"/>
    <x v="0"/>
    <x v="0"/>
    <b v="0"/>
    <x v="0"/>
    <x v="2"/>
    <s v="No"/>
    <s v="Account Manager"/>
    <x v="1"/>
    <x v="5"/>
  </r>
  <r>
    <s v="Justin"/>
    <s v="Clark"/>
    <s v="jclark@almasecurity.com"/>
    <s v="Phish-1001"/>
    <d v="2025-05-26T00:00:00"/>
    <d v="1899-12-30T12:48:00"/>
    <x v="0"/>
    <d v="2025-05-26T00:00:00"/>
    <d v="1899-12-30T12:05:00"/>
    <x v="1"/>
    <m/>
    <m/>
    <x v="0"/>
    <x v="0"/>
    <b v="0"/>
    <x v="0"/>
    <x v="2"/>
    <s v="No"/>
    <s v="Account Manager"/>
    <x v="1"/>
    <x v="5"/>
  </r>
  <r>
    <s v="Nathan"/>
    <s v="Williams"/>
    <s v="nwilliams@almasecurity.com"/>
    <s v="Phish-1001"/>
    <d v="2025-05-26T00:00:00"/>
    <d v="1899-12-30T08:19:00"/>
    <x v="0"/>
    <d v="2025-05-26T00:00:00"/>
    <d v="1899-12-30T09:26:00"/>
    <x v="1"/>
    <m/>
    <m/>
    <x v="0"/>
    <x v="0"/>
    <b v="0"/>
    <x v="0"/>
    <x v="0"/>
    <s v="No"/>
    <s v="Account Manager"/>
    <x v="1"/>
    <x v="5"/>
  </r>
  <r>
    <s v="Hannah"/>
    <s v="Rogers"/>
    <s v="hrogers@almasecurity.com"/>
    <s v="Phish-1001"/>
    <d v="2025-05-26T00:00:00"/>
    <d v="1899-12-30T08:03:00"/>
    <x v="0"/>
    <d v="2025-05-26T00:00:00"/>
    <d v="1899-12-30T13:07:00"/>
    <x v="1"/>
    <m/>
    <m/>
    <x v="0"/>
    <x v="0"/>
    <b v="0"/>
    <x v="0"/>
    <x v="2"/>
    <s v="No"/>
    <s v="Accountant"/>
    <x v="3"/>
    <x v="10"/>
  </r>
  <r>
    <s v="Helen"/>
    <s v="Taylor"/>
    <s v="htaylor@almasecurity.com"/>
    <s v="Phish-1001"/>
    <d v="2025-05-26T00:00:00"/>
    <d v="1899-12-30T15:40:00"/>
    <x v="0"/>
    <d v="2025-05-26T00:00:00"/>
    <d v="1899-12-30T13:29:00"/>
    <x v="1"/>
    <m/>
    <m/>
    <x v="0"/>
    <x v="0"/>
    <b v="0"/>
    <x v="0"/>
    <x v="3"/>
    <s v="No"/>
    <s v="Accounts Payable Specialist"/>
    <x v="3"/>
    <x v="10"/>
  </r>
  <r>
    <s v="Ruth"/>
    <s v="Rodriguez"/>
    <s v="rrodriguez1@almasecurity.com"/>
    <s v="Phish-1001"/>
    <d v="2025-05-26T00:00:00"/>
    <d v="1899-12-30T11:25:00"/>
    <x v="0"/>
    <d v="2025-05-26T00:00:00"/>
    <d v="1899-12-30T13:46:00"/>
    <x v="1"/>
    <m/>
    <m/>
    <x v="0"/>
    <x v="0"/>
    <b v="0"/>
    <x v="0"/>
    <x v="0"/>
    <s v="No"/>
    <s v="Accounts Receivable Specialist"/>
    <x v="3"/>
    <x v="10"/>
  </r>
  <r>
    <s v="Peter"/>
    <s v="Cooper"/>
    <s v="pcooper@almasecurity.com"/>
    <s v="Phish-1001"/>
    <d v="2025-05-26T00:00:00"/>
    <d v="1899-12-30T08:11:00"/>
    <x v="0"/>
    <d v="2025-05-26T00:00:00"/>
    <d v="1899-12-30T17:55:00"/>
    <x v="1"/>
    <m/>
    <m/>
    <x v="0"/>
    <x v="0"/>
    <b v="0"/>
    <x v="0"/>
    <x v="2"/>
    <s v="No"/>
    <s v="Associate Product Manager"/>
    <x v="0"/>
    <x v="0"/>
  </r>
  <r>
    <s v="Samuel"/>
    <s v="Smith"/>
    <s v="ssmith@almasecurity.com"/>
    <s v="Phish-1001"/>
    <d v="2025-05-26T00:00:00"/>
    <d v="1899-12-30T14:27:00"/>
    <x v="0"/>
    <d v="2025-05-26T00:00:00"/>
    <d v="1899-12-30T11:28:00"/>
    <x v="1"/>
    <m/>
    <m/>
    <x v="0"/>
    <x v="0"/>
    <b v="0"/>
    <x v="0"/>
    <x v="3"/>
    <s v="No"/>
    <s v="Associate Product Manager"/>
    <x v="0"/>
    <x v="0"/>
  </r>
  <r>
    <s v="Amanda"/>
    <s v="Hernandez"/>
    <s v="ahernandez@almasecurity.com"/>
    <s v="Phish-1001"/>
    <d v="2025-05-26T00:00:00"/>
    <d v="1899-12-30T13:46:00"/>
    <x v="0"/>
    <d v="2025-05-26T00:00:00"/>
    <d v="1899-12-30T15:55:00"/>
    <x v="1"/>
    <m/>
    <m/>
    <x v="0"/>
    <x v="1"/>
    <b v="0"/>
    <x v="0"/>
    <x v="0"/>
    <s v="No"/>
    <s v="Backend Developer"/>
    <x v="0"/>
    <x v="2"/>
  </r>
  <r>
    <s v="John"/>
    <s v="Nelson"/>
    <s v="jnelson@almasecurity.com"/>
    <s v="Phish-1001"/>
    <d v="2025-05-26T00:00:00"/>
    <d v="1899-12-30T16:13:00"/>
    <x v="0"/>
    <d v="2025-05-26T00:00:00"/>
    <d v="1899-12-30T11:07:00"/>
    <x v="1"/>
    <m/>
    <m/>
    <x v="0"/>
    <x v="1"/>
    <b v="0"/>
    <x v="0"/>
    <x v="3"/>
    <s v="No"/>
    <s v="Backend Developer"/>
    <x v="0"/>
    <x v="2"/>
  </r>
  <r>
    <s v="Diane"/>
    <s v="Ramos"/>
    <s v="dramos@almasecurity.com"/>
    <s v="Phish-1001"/>
    <d v="2025-05-26T00:00:00"/>
    <d v="1899-12-30T11:13:00"/>
    <x v="0"/>
    <d v="2025-05-26T00:00:00"/>
    <d v="1899-12-30T12:39:00"/>
    <x v="1"/>
    <m/>
    <m/>
    <x v="0"/>
    <x v="0"/>
    <b v="0"/>
    <x v="0"/>
    <x v="0"/>
    <s v="No"/>
    <s v="Benefits Administrator"/>
    <x v="0"/>
    <x v="2"/>
  </r>
  <r>
    <s v="Eric"/>
    <s v="Ward"/>
    <s v="eward@almasecurity.com"/>
    <s v="Phish-1001"/>
    <d v="2025-05-26T00:00:00"/>
    <d v="1899-12-30T15:50:00"/>
    <x v="0"/>
    <d v="2025-05-26T00:00:00"/>
    <d v="1899-12-30T11:58:00"/>
    <x v="1"/>
    <m/>
    <m/>
    <x v="0"/>
    <x v="0"/>
    <b v="0"/>
    <x v="0"/>
    <x v="1"/>
    <s v="No"/>
    <s v="Benefits Administrator"/>
    <x v="0"/>
    <x v="2"/>
  </r>
  <r>
    <s v="James"/>
    <s v="Rivera"/>
    <s v="jrivera@almasecurity.com"/>
    <s v="Phish-1001"/>
    <d v="2025-05-26T00:00:00"/>
    <d v="1899-12-30T15:58:00"/>
    <x v="0"/>
    <d v="2025-05-26T00:00:00"/>
    <d v="1899-12-30T14:45:00"/>
    <x v="1"/>
    <m/>
    <m/>
    <x v="0"/>
    <x v="0"/>
    <b v="0"/>
    <x v="0"/>
    <x v="1"/>
    <s v="No"/>
    <s v="Benefits Administrator"/>
    <x v="0"/>
    <x v="2"/>
  </r>
  <r>
    <s v="Michelle"/>
    <s v="Adams"/>
    <s v="madams@almasecurity.com"/>
    <s v="Phish-1001"/>
    <d v="2025-05-26T00:00:00"/>
    <d v="1899-12-30T08:01:00"/>
    <x v="0"/>
    <d v="2025-05-26T00:00:00"/>
    <d v="1899-12-30T14:32:00"/>
    <x v="1"/>
    <m/>
    <m/>
    <x v="0"/>
    <x v="0"/>
    <b v="0"/>
    <x v="0"/>
    <x v="3"/>
    <s v="No"/>
    <s v="Benefits Administrator"/>
    <x v="5"/>
    <x v="8"/>
  </r>
  <r>
    <s v="Alice"/>
    <s v="Long"/>
    <s v="along@almasecurity.com"/>
    <s v="Phish-1001"/>
    <d v="2025-05-26T00:00:00"/>
    <d v="1899-12-30T12:28:00"/>
    <x v="0"/>
    <d v="2025-05-26T00:00:00"/>
    <d v="1899-12-30T13:35:00"/>
    <x v="1"/>
    <m/>
    <m/>
    <x v="0"/>
    <x v="0"/>
    <b v="0"/>
    <x v="0"/>
    <x v="1"/>
    <s v="No"/>
    <s v="Brand Manager"/>
    <x v="1"/>
    <x v="6"/>
  </r>
  <r>
    <s v="Frank"/>
    <s v="Ross"/>
    <s v="fross@almasecurity.com"/>
    <s v="Phish-1001"/>
    <d v="2025-05-26T00:00:00"/>
    <d v="1899-12-30T11:21:00"/>
    <x v="0"/>
    <d v="2025-05-26T00:00:00"/>
    <d v="1899-12-30T09:11:00"/>
    <x v="1"/>
    <m/>
    <m/>
    <x v="0"/>
    <x v="0"/>
    <b v="0"/>
    <x v="0"/>
    <x v="1"/>
    <s v="No"/>
    <s v="Brand Manager"/>
    <x v="1"/>
    <x v="6"/>
  </r>
  <r>
    <s v="Jean"/>
    <s v="Green"/>
    <s v="jgreen@almasecurity.com"/>
    <s v="Phish-1001"/>
    <d v="2025-05-26T00:00:00"/>
    <d v="1899-12-30T14:35:00"/>
    <x v="0"/>
    <d v="2025-05-26T00:00:00"/>
    <d v="1899-12-30T09:58:00"/>
    <x v="1"/>
    <m/>
    <m/>
    <x v="0"/>
    <x v="0"/>
    <b v="0"/>
    <x v="0"/>
    <x v="2"/>
    <s v="No"/>
    <s v="Brand Manager"/>
    <x v="1"/>
    <x v="6"/>
  </r>
  <r>
    <s v="Michelle"/>
    <s v="Green"/>
    <s v="mgreen@almasecurity.com"/>
    <s v="Phish-1001"/>
    <d v="2025-05-26T00:00:00"/>
    <d v="1899-12-30T08:56:00"/>
    <x v="0"/>
    <d v="2025-05-26T00:00:00"/>
    <d v="1899-12-30T17:02:00"/>
    <x v="1"/>
    <m/>
    <m/>
    <x v="0"/>
    <x v="0"/>
    <b v="0"/>
    <x v="0"/>
    <x v="2"/>
    <s v="No"/>
    <s v="Brand Manager"/>
    <x v="1"/>
    <x v="6"/>
  </r>
  <r>
    <s v="Christopher"/>
    <s v="Ramirez"/>
    <s v="cramirez1@almasecurity.com"/>
    <s v="Phish-1001"/>
    <d v="2025-05-26T00:00:00"/>
    <d v="1899-12-30T13:29:00"/>
    <x v="0"/>
    <d v="2025-05-26T00:00:00"/>
    <d v="1899-12-30T08:22:00"/>
    <x v="1"/>
    <m/>
    <m/>
    <x v="0"/>
    <x v="0"/>
    <b v="0"/>
    <x v="0"/>
    <x v="2"/>
    <s v="No"/>
    <s v="Budget Analyst"/>
    <x v="3"/>
    <x v="10"/>
  </r>
  <r>
    <s v="Nathan"/>
    <s v="Cruz"/>
    <s v="ncruz@almasecurity.com"/>
    <s v="Phish-1001"/>
    <d v="2025-05-26T00:00:00"/>
    <d v="1899-12-30T10:32:00"/>
    <x v="0"/>
    <d v="2025-05-26T00:00:00"/>
    <d v="1899-12-30T18:56:00"/>
    <x v="1"/>
    <m/>
    <m/>
    <x v="0"/>
    <x v="0"/>
    <b v="0"/>
    <x v="0"/>
    <x v="1"/>
    <s v="No"/>
    <s v="Budget Analyst"/>
    <x v="3"/>
    <x v="10"/>
  </r>
  <r>
    <s v="Paul"/>
    <s v="James"/>
    <s v="pjames@almasecurity.com"/>
    <s v="Phish-1001"/>
    <d v="2025-05-26T00:00:00"/>
    <d v="1899-12-30T11:36:00"/>
    <x v="0"/>
    <d v="2025-05-26T00:00:00"/>
    <d v="1899-12-30T10:00:00"/>
    <x v="1"/>
    <m/>
    <m/>
    <x v="0"/>
    <x v="0"/>
    <b v="0"/>
    <x v="0"/>
    <x v="3"/>
    <s v="No"/>
    <s v="Business Analyst"/>
    <x v="0"/>
    <x v="2"/>
  </r>
  <r>
    <s v="Jane"/>
    <s v="Long"/>
    <s v="jlong@almasecurity.com"/>
    <s v="Phish-1001"/>
    <d v="2025-05-26T00:00:00"/>
    <d v="1899-12-30T09:23:00"/>
    <x v="0"/>
    <d v="2025-05-26T00:00:00"/>
    <d v="1899-12-30T12:59:00"/>
    <x v="1"/>
    <m/>
    <m/>
    <x v="0"/>
    <x v="0"/>
    <b v="0"/>
    <x v="0"/>
    <x v="3"/>
    <s v="No"/>
    <s v="Business Development Rep"/>
    <x v="1"/>
    <x v="1"/>
  </r>
  <r>
    <s v="Scott"/>
    <s v="Ruiz"/>
    <s v="sruiz@almasecurity.com"/>
    <s v="Phish-1001"/>
    <d v="2025-05-26T00:00:00"/>
    <d v="1899-12-30T14:37:00"/>
    <x v="0"/>
    <d v="2025-05-26T00:00:00"/>
    <d v="1899-12-30T15:16:00"/>
    <x v="1"/>
    <m/>
    <m/>
    <x v="0"/>
    <x v="0"/>
    <b v="0"/>
    <x v="0"/>
    <x v="1"/>
    <s v="No"/>
    <s v="Business Development Rep"/>
    <x v="1"/>
    <x v="1"/>
  </r>
  <r>
    <s v="Ashley"/>
    <s v="Morris"/>
    <s v="amorris@almasecurity.com"/>
    <s v="Phish-1001"/>
    <d v="2025-05-26T00:00:00"/>
    <d v="1899-12-30T12:39:00"/>
    <x v="0"/>
    <d v="2025-05-26T00:00:00"/>
    <d v="1899-12-30T10:40:00"/>
    <x v="1"/>
    <m/>
    <m/>
    <x v="0"/>
    <x v="0"/>
    <b v="0"/>
    <x v="0"/>
    <x v="2"/>
    <s v="No"/>
    <s v="Business Operations Specialist"/>
    <x v="0"/>
    <x v="2"/>
  </r>
  <r>
    <s v="Justin"/>
    <s v="Anderson"/>
    <s v="janderson@almasecurity.com"/>
    <s v="Phish-1001"/>
    <d v="2025-05-26T00:00:00"/>
    <d v="1899-12-30T14:22:00"/>
    <x v="0"/>
    <d v="2025-05-27T00:00:00"/>
    <d v="1899-12-30T14:03:00"/>
    <x v="1"/>
    <m/>
    <m/>
    <x v="0"/>
    <x v="0"/>
    <b v="0"/>
    <x v="0"/>
    <x v="1"/>
    <s v="No"/>
    <s v="Business Operations Specialist"/>
    <x v="0"/>
    <x v="2"/>
  </r>
  <r>
    <s v="Heather"/>
    <s v="Ramos"/>
    <s v="hramos1@almasecurity.com"/>
    <s v="Phish-1001"/>
    <d v="2025-05-26T00:00:00"/>
    <d v="1899-12-30T15:33:00"/>
    <x v="0"/>
    <d v="2025-05-27T00:00:00"/>
    <d v="1899-12-30T15:26:00"/>
    <x v="1"/>
    <m/>
    <m/>
    <x v="0"/>
    <x v="0"/>
    <b v="0"/>
    <x v="0"/>
    <x v="3"/>
    <s v="No"/>
    <s v="Campaign Manager"/>
    <x v="1"/>
    <x v="6"/>
  </r>
  <r>
    <s v="Judith"/>
    <s v="Moore"/>
    <s v="jmoore1@almasecurity.com"/>
    <s v="Phish-1001"/>
    <d v="2025-05-26T00:00:00"/>
    <d v="1899-12-30T13:28:00"/>
    <x v="0"/>
    <d v="2025-05-27T00:00:00"/>
    <d v="1899-12-30T10:51:00"/>
    <x v="1"/>
    <m/>
    <m/>
    <x v="0"/>
    <x v="0"/>
    <b v="0"/>
    <x v="0"/>
    <x v="0"/>
    <s v="No"/>
    <s v="Campaign Manager"/>
    <x v="1"/>
    <x v="6"/>
  </r>
  <r>
    <s v="Michael"/>
    <s v="Rodriguez"/>
    <s v="mrodriguez@almasecurity.com"/>
    <m/>
    <d v="2025-05-26T00:00:00"/>
    <m/>
    <x v="0"/>
    <d v="2025-05-27T00:00:00"/>
    <d v="1899-12-30T15:44:00"/>
    <x v="1"/>
    <m/>
    <m/>
    <x v="0"/>
    <x v="0"/>
    <b v="0"/>
    <x v="0"/>
    <x v="1"/>
    <s v="No"/>
    <s v="CFO"/>
    <x v="4"/>
    <x v="7"/>
  </r>
  <r>
    <s v="Lisa"/>
    <s v="Thompson"/>
    <s v="lthompson@almasecurity.com"/>
    <m/>
    <d v="2025-05-26T00:00:00"/>
    <m/>
    <x v="0"/>
    <d v="2025-05-27T00:00:00"/>
    <d v="1899-12-30T13:22:00"/>
    <x v="1"/>
    <m/>
    <m/>
    <x v="0"/>
    <x v="0"/>
    <b v="0"/>
    <x v="0"/>
    <x v="1"/>
    <s v="No"/>
    <s v="CHRO"/>
    <x v="4"/>
    <x v="7"/>
  </r>
  <r>
    <s v="Gerry"/>
    <s v="Guy"/>
    <s v="gguy@almasecurity.com"/>
    <m/>
    <d v="2025-05-26T00:00:00"/>
    <m/>
    <x v="0"/>
    <d v="2025-05-27T00:00:00"/>
    <d v="1899-12-30T12:05:00"/>
    <x v="1"/>
    <m/>
    <m/>
    <x v="0"/>
    <x v="0"/>
    <b v="0"/>
    <x v="0"/>
    <x v="1"/>
    <s v="No"/>
    <s v="CIO/CISO"/>
    <x v="4"/>
    <x v="7"/>
  </r>
  <r>
    <s v="Hannah"/>
    <s v="Wright"/>
    <s v="hwright@almasecurity.com"/>
    <s v="Phish-1001"/>
    <d v="2025-05-26T00:00:00"/>
    <d v="1899-12-30T08:04:00"/>
    <x v="0"/>
    <d v="2025-05-27T00:00:00"/>
    <d v="1899-12-30T09:26:00"/>
    <x v="1"/>
    <m/>
    <m/>
    <x v="0"/>
    <x v="0"/>
    <b v="0"/>
    <x v="0"/>
    <x v="0"/>
    <s v="No"/>
    <s v="Compensation Analyst"/>
    <x v="0"/>
    <x v="2"/>
  </r>
  <r>
    <s v="Jose"/>
    <s v="Evans"/>
    <s v="jevans3@almasecurity.com"/>
    <s v="Phish-1001"/>
    <d v="2025-05-26T00:00:00"/>
    <d v="1899-12-30T10:58:00"/>
    <x v="0"/>
    <d v="2025-05-27T00:00:00"/>
    <d v="1899-12-30T13:07:00"/>
    <x v="1"/>
    <m/>
    <m/>
    <x v="0"/>
    <x v="0"/>
    <b v="0"/>
    <x v="0"/>
    <x v="3"/>
    <s v="No"/>
    <s v="Compliance Officer"/>
    <x v="5"/>
    <x v="11"/>
  </r>
  <r>
    <s v="Brian"/>
    <s v="Myers"/>
    <s v="bmyers@almasecurity.com"/>
    <s v="Phish-1001"/>
    <d v="2025-05-26T00:00:00"/>
    <d v="1899-12-30T08:10:00"/>
    <x v="0"/>
    <d v="2025-05-27T00:00:00"/>
    <d v="1899-12-30T13:29:00"/>
    <x v="1"/>
    <m/>
    <m/>
    <x v="0"/>
    <x v="0"/>
    <b v="0"/>
    <x v="0"/>
    <x v="2"/>
    <s v="No"/>
    <s v="Compliance Specialist"/>
    <x v="2"/>
    <x v="9"/>
  </r>
  <r>
    <s v="Patrick"/>
    <s v="Mitchell"/>
    <s v="pmitchell@almasecurity.com"/>
    <s v="Phish-1001"/>
    <d v="2025-05-26T00:00:00"/>
    <d v="1899-12-30T11:50:00"/>
    <x v="0"/>
    <d v="2025-05-27T00:00:00"/>
    <d v="1899-12-30T13:46:00"/>
    <x v="1"/>
    <m/>
    <m/>
    <x v="0"/>
    <x v="0"/>
    <b v="0"/>
    <x v="0"/>
    <x v="2"/>
    <s v="No"/>
    <s v="Content Marketing Manager"/>
    <x v="1"/>
    <x v="6"/>
  </r>
  <r>
    <s v="Robert"/>
    <s v="Kim"/>
    <s v="rkim@almasecurity.com"/>
    <s v="Phish-1001"/>
    <d v="2025-05-26T00:00:00"/>
    <d v="1899-12-30T12:04:00"/>
    <x v="0"/>
    <d v="2025-05-27T00:00:00"/>
    <d v="1899-12-30T17:55:00"/>
    <x v="1"/>
    <m/>
    <m/>
    <x v="0"/>
    <x v="0"/>
    <b v="0"/>
    <x v="0"/>
    <x v="2"/>
    <s v="No"/>
    <s v="Content Marketing Manager"/>
    <x v="1"/>
    <x v="6"/>
  </r>
  <r>
    <s v="Jacob"/>
    <s v="Garcia"/>
    <s v="jgarcia1@almasecurity.com"/>
    <s v="Phish-1001"/>
    <d v="2025-05-26T00:00:00"/>
    <d v="1899-12-30T12:43:00"/>
    <x v="0"/>
    <d v="2025-05-27T00:00:00"/>
    <d v="1899-12-30T11:28:00"/>
    <x v="1"/>
    <m/>
    <m/>
    <x v="0"/>
    <x v="0"/>
    <b v="0"/>
    <x v="0"/>
    <x v="2"/>
    <s v="No"/>
    <s v="Contract Specialist"/>
    <x v="5"/>
    <x v="11"/>
  </r>
  <r>
    <s v="David"/>
    <s v="Kim"/>
    <s v="dkim@almasecurity.com"/>
    <m/>
    <d v="2025-05-26T00:00:00"/>
    <m/>
    <x v="0"/>
    <d v="2025-05-27T00:00:00"/>
    <d v="1899-12-30T15:55:00"/>
    <x v="1"/>
    <m/>
    <m/>
    <x v="0"/>
    <x v="0"/>
    <b v="0"/>
    <x v="0"/>
    <x v="1"/>
    <s v="No"/>
    <s v="COO"/>
    <x v="4"/>
    <x v="7"/>
  </r>
  <r>
    <s v="Melissa"/>
    <s v="Nelson"/>
    <s v="mnelson@almasecurity.com"/>
    <s v="Phish-1001"/>
    <d v="2025-05-26T00:00:00"/>
    <d v="1899-12-30T17:04:00"/>
    <x v="0"/>
    <d v="2025-05-27T00:00:00"/>
    <d v="1899-12-30T11:07:00"/>
    <x v="1"/>
    <m/>
    <m/>
    <x v="0"/>
    <x v="0"/>
    <b v="0"/>
    <x v="0"/>
    <x v="0"/>
    <s v="No"/>
    <s v="Corporate Counsel"/>
    <x v="5"/>
    <x v="11"/>
  </r>
  <r>
    <s v="Jennifer"/>
    <s v="Walsh"/>
    <s v="jwalsh@almasecurity.com"/>
    <m/>
    <d v="2025-05-26T00:00:00"/>
    <m/>
    <x v="0"/>
    <d v="2025-05-27T00:00:00"/>
    <d v="1899-12-30T12:39:00"/>
    <x v="1"/>
    <m/>
    <m/>
    <x v="0"/>
    <x v="1"/>
    <b v="0"/>
    <x v="0"/>
    <x v="1"/>
    <s v="No"/>
    <s v="CTO"/>
    <x v="4"/>
    <x v="7"/>
  </r>
  <r>
    <s v="Maria"/>
    <s v="King"/>
    <s v="mking@almasecurity.com"/>
    <s v="Phish-1001"/>
    <d v="2025-05-26T00:00:00"/>
    <d v="1899-12-30T10:37:00"/>
    <x v="0"/>
    <d v="2025-05-27T00:00:00"/>
    <d v="1899-12-30T11:58:00"/>
    <x v="1"/>
    <m/>
    <m/>
    <x v="0"/>
    <x v="1"/>
    <b v="0"/>
    <x v="0"/>
    <x v="1"/>
    <s v="No"/>
    <s v="Customer Experience Coordinator"/>
    <x v="1"/>
    <x v="5"/>
  </r>
  <r>
    <s v="Ruth"/>
    <s v="Moore"/>
    <s v="rmoore@almasecurity.com"/>
    <s v="Phish-1001"/>
    <d v="2025-05-26T00:00:00"/>
    <d v="1899-12-30T09:27:00"/>
    <x v="0"/>
    <d v="2025-05-27T00:00:00"/>
    <d v="1899-12-30T14:45:00"/>
    <x v="1"/>
    <m/>
    <m/>
    <x v="0"/>
    <x v="1"/>
    <b v="0"/>
    <x v="0"/>
    <x v="1"/>
    <s v="No"/>
    <s v="Customer Experience Coordinator"/>
    <x v="1"/>
    <x v="5"/>
  </r>
  <r>
    <s v="Stephen"/>
    <s v="Brooks"/>
    <s v="sbrooks@almasecurity.com"/>
    <s v="Phish-1001"/>
    <d v="2025-05-26T00:00:00"/>
    <d v="1899-12-30T08:20:00"/>
    <x v="0"/>
    <d v="2025-05-27T00:00:00"/>
    <d v="1899-12-30T14:32:00"/>
    <x v="1"/>
    <m/>
    <m/>
    <x v="0"/>
    <x v="1"/>
    <b v="0"/>
    <x v="0"/>
    <x v="1"/>
    <s v="No"/>
    <s v="Customer Experience Coordinator"/>
    <x v="1"/>
    <x v="5"/>
  </r>
  <r>
    <s v="Victoria"/>
    <s v="Murphy"/>
    <s v="vmurphy@almasecurity.com"/>
    <s v="Phish-1001"/>
    <d v="2025-05-26T00:00:00"/>
    <d v="1899-12-30T12:47:00"/>
    <x v="0"/>
    <d v="2025-05-27T00:00:00"/>
    <d v="1899-12-30T13:35:00"/>
    <x v="1"/>
    <m/>
    <m/>
    <x v="0"/>
    <x v="1"/>
    <b v="0"/>
    <x v="0"/>
    <x v="3"/>
    <s v="No"/>
    <s v="Customer Experience Coordinator"/>
    <x v="1"/>
    <x v="5"/>
  </r>
  <r>
    <s v="Jane"/>
    <s v="Ruiz"/>
    <s v="jruiz2@almasecurity.com"/>
    <s v="Phish-1001"/>
    <d v="2025-05-26T00:00:00"/>
    <d v="1899-12-30T12:29:00"/>
    <x v="0"/>
    <d v="2025-05-27T00:00:00"/>
    <d v="1899-12-30T09:11:00"/>
    <x v="1"/>
    <m/>
    <m/>
    <x v="0"/>
    <x v="1"/>
    <b v="0"/>
    <x v="0"/>
    <x v="1"/>
    <s v="No"/>
    <s v="Customer Onboarding Specialist"/>
    <x v="1"/>
    <x v="5"/>
  </r>
  <r>
    <s v="John"/>
    <s v="Ruiz"/>
    <s v="jruiz1@almasecurity.com"/>
    <s v="Phish-1001"/>
    <d v="2025-05-26T00:00:00"/>
    <d v="1899-12-30T10:03:00"/>
    <x v="0"/>
    <d v="2025-05-27T00:00:00"/>
    <d v="1899-12-30T09:58:00"/>
    <x v="1"/>
    <m/>
    <m/>
    <x v="0"/>
    <x v="1"/>
    <b v="0"/>
    <x v="0"/>
    <x v="3"/>
    <s v="No"/>
    <s v="Customer Onboarding Specialist"/>
    <x v="1"/>
    <x v="5"/>
  </r>
  <r>
    <s v="Jose"/>
    <s v="Myers"/>
    <s v="jmyers@almasecurity.com"/>
    <s v="Phish-1001"/>
    <d v="2025-05-26T00:00:00"/>
    <d v="1899-12-30T12:54:00"/>
    <x v="0"/>
    <d v="2025-05-27T00:00:00"/>
    <d v="1899-12-30T17:02:00"/>
    <x v="1"/>
    <m/>
    <m/>
    <x v="0"/>
    <x v="1"/>
    <b v="0"/>
    <x v="0"/>
    <x v="0"/>
    <s v="No"/>
    <s v="Customer Onboarding Specialist"/>
    <x v="1"/>
    <x v="5"/>
  </r>
  <r>
    <s v="Joshua"/>
    <s v="Lewis"/>
    <s v="jlewis2@almasecurity.com"/>
    <s v="Phish-1001"/>
    <d v="2025-05-26T00:00:00"/>
    <d v="1899-12-30T17:47:00"/>
    <x v="0"/>
    <d v="2025-05-27T00:00:00"/>
    <d v="1899-12-30T08:22:00"/>
    <x v="1"/>
    <m/>
    <m/>
    <x v="0"/>
    <x v="1"/>
    <b v="0"/>
    <x v="0"/>
    <x v="1"/>
    <s v="No"/>
    <s v="Customer Onboarding Specialist"/>
    <x v="1"/>
    <x v="5"/>
  </r>
  <r>
    <s v="Melissa"/>
    <s v="Moore"/>
    <s v="mmoore1@almasecurity.com"/>
    <s v="Phish-1001"/>
    <d v="2025-05-26T00:00:00"/>
    <d v="1899-12-30T17:44:00"/>
    <x v="0"/>
    <d v="2025-05-27T00:00:00"/>
    <d v="1899-12-30T18:56:00"/>
    <x v="1"/>
    <m/>
    <m/>
    <x v="0"/>
    <x v="1"/>
    <b v="0"/>
    <x v="0"/>
    <x v="3"/>
    <s v="No"/>
    <s v="Customer Success Manager"/>
    <x v="1"/>
    <x v="5"/>
  </r>
  <r>
    <s v="Ruth"/>
    <s v="Baker"/>
    <s v="rbaker@almasecurity.com"/>
    <s v="Phish-1001"/>
    <d v="2025-05-26T00:00:00"/>
    <d v="1899-12-30T15:10:00"/>
    <x v="0"/>
    <d v="2025-05-27T00:00:00"/>
    <d v="1899-12-30T10:00:00"/>
    <x v="1"/>
    <m/>
    <m/>
    <x v="0"/>
    <x v="1"/>
    <b v="0"/>
    <x v="0"/>
    <x v="1"/>
    <s v="No"/>
    <s v="Customer Success Manager"/>
    <x v="1"/>
    <x v="5"/>
  </r>
  <r>
    <s v="Abigail"/>
    <s v="Alvarez"/>
    <s v="aalvarez@almasecurity.com"/>
    <s v="Phish-1001"/>
    <d v="2025-05-26T00:00:00"/>
    <d v="1899-12-30T09:28:00"/>
    <x v="0"/>
    <d v="2025-05-27T00:00:00"/>
    <d v="1899-12-30T12:59:00"/>
    <x v="1"/>
    <m/>
    <m/>
    <x v="0"/>
    <x v="1"/>
    <b v="0"/>
    <x v="0"/>
    <x v="2"/>
    <s v="No"/>
    <s v="Customer Support Representative"/>
    <x v="1"/>
    <x v="5"/>
  </r>
  <r>
    <s v="Dennis"/>
    <s v="Chavez"/>
    <s v="dchavez@almasecurity.com"/>
    <s v="Phish-1001"/>
    <d v="2025-05-26T00:00:00"/>
    <d v="1899-12-30T16:46:00"/>
    <x v="0"/>
    <d v="2025-05-27T00:00:00"/>
    <d v="1899-12-30T15:16:00"/>
    <x v="1"/>
    <m/>
    <m/>
    <x v="0"/>
    <x v="1"/>
    <b v="0"/>
    <x v="0"/>
    <x v="2"/>
    <s v="No"/>
    <s v="Customer Support Representative"/>
    <x v="1"/>
    <x v="5"/>
  </r>
  <r>
    <s v="Jason"/>
    <s v="Murphy"/>
    <s v="jmurphy@almasecurity.com"/>
    <s v="Phish-1001"/>
    <d v="2025-05-26T00:00:00"/>
    <d v="1899-12-30T09:10:00"/>
    <x v="0"/>
    <d v="2025-05-27T00:00:00"/>
    <d v="1899-12-30T10:40:00"/>
    <x v="1"/>
    <m/>
    <m/>
    <x v="0"/>
    <x v="1"/>
    <b v="0"/>
    <x v="0"/>
    <x v="2"/>
    <s v="No"/>
    <s v="Customer Support Representative"/>
    <x v="1"/>
    <x v="5"/>
  </r>
  <r>
    <s v="Zachary"/>
    <s v="Harris"/>
    <s v="zharris@almasecurity.com"/>
    <s v="Phish-1001"/>
    <d v="2025-05-26T00:00:00"/>
    <d v="1899-12-30T12:12:00"/>
    <x v="0"/>
    <d v="2025-05-27T00:00:00"/>
    <d v="1899-12-30T15:44:00"/>
    <x v="1"/>
    <m/>
    <m/>
    <x v="0"/>
    <x v="1"/>
    <b v="0"/>
    <x v="0"/>
    <x v="1"/>
    <s v="No"/>
    <s v="Customer Support Representative"/>
    <x v="1"/>
    <x v="5"/>
  </r>
  <r>
    <s v="Helen"/>
    <s v="King"/>
    <s v="hking@almasecurity.com"/>
    <s v="Phish-1001"/>
    <d v="2025-05-26T00:00:00"/>
    <d v="1899-12-30T11:21:00"/>
    <x v="0"/>
    <d v="2025-05-27T00:00:00"/>
    <d v="1899-12-30T13:22:00"/>
    <x v="1"/>
    <m/>
    <m/>
    <x v="0"/>
    <x v="1"/>
    <b v="0"/>
    <x v="0"/>
    <x v="0"/>
    <s v="No"/>
    <s v="Cybersecurity Specialist"/>
    <x v="2"/>
    <x v="9"/>
  </r>
  <r>
    <s v="Maria"/>
    <s v="Sanchez"/>
    <s v="msanchez@almasecurity.com"/>
    <s v="Phish-1001"/>
    <d v="2025-05-26T00:00:00"/>
    <d v="1899-12-30T11:18:00"/>
    <x v="0"/>
    <d v="2025-05-27T00:00:00"/>
    <d v="1899-12-30T12:05:00"/>
    <x v="1"/>
    <m/>
    <m/>
    <x v="0"/>
    <x v="1"/>
    <b v="0"/>
    <x v="0"/>
    <x v="0"/>
    <s v="No"/>
    <s v="Cybersecurity Specialist"/>
    <x v="2"/>
    <x v="9"/>
  </r>
  <r>
    <s v="Jacqueline"/>
    <s v="Lewis"/>
    <s v="jlewis1@almasecurity.com"/>
    <s v="Phish-1001"/>
    <d v="2025-05-26T00:00:00"/>
    <d v="1899-12-30T12:33:00"/>
    <x v="0"/>
    <d v="2025-05-27T00:00:00"/>
    <d v="1899-12-30T09:26:00"/>
    <x v="1"/>
    <m/>
    <m/>
    <x v="0"/>
    <x v="1"/>
    <b v="0"/>
    <x v="0"/>
    <x v="0"/>
    <s v="No"/>
    <s v="Data Engineer"/>
    <x v="0"/>
    <x v="2"/>
  </r>
  <r>
    <s v="Kimberly"/>
    <s v="Kelly"/>
    <s v="kkelly@almasecurity.com"/>
    <s v="Phish-1001"/>
    <d v="2025-05-26T00:00:00"/>
    <d v="1899-12-30T09:55:00"/>
    <x v="0"/>
    <d v="2025-05-27T00:00:00"/>
    <d v="1899-12-30T13:07:00"/>
    <x v="1"/>
    <m/>
    <m/>
    <x v="0"/>
    <x v="1"/>
    <b v="0"/>
    <x v="0"/>
    <x v="3"/>
    <s v="No"/>
    <s v="Data Engineer"/>
    <x v="0"/>
    <x v="2"/>
  </r>
  <r>
    <s v="Ruth"/>
    <s v="Bennett"/>
    <s v="rbennett@almasecurity.com"/>
    <s v="Phish-1001"/>
    <d v="2025-05-26T00:00:00"/>
    <d v="1899-12-30T11:42:00"/>
    <x v="0"/>
    <d v="2025-05-27T00:00:00"/>
    <d v="1899-12-30T13:29:00"/>
    <x v="1"/>
    <m/>
    <m/>
    <x v="0"/>
    <x v="1"/>
    <b v="0"/>
    <x v="0"/>
    <x v="3"/>
    <s v="No"/>
    <s v="Data Engineer"/>
    <x v="0"/>
    <x v="2"/>
  </r>
  <r>
    <s v="Kimberly"/>
    <s v="Carter"/>
    <s v="kcarter@almasecurity.com"/>
    <s v="Phish-1001"/>
    <d v="2025-05-26T00:00:00"/>
    <d v="1899-12-30T13:40:00"/>
    <x v="0"/>
    <d v="2025-05-27T00:00:00"/>
    <d v="1899-12-30T13:46:00"/>
    <x v="1"/>
    <m/>
    <m/>
    <x v="0"/>
    <x v="1"/>
    <b v="0"/>
    <x v="0"/>
    <x v="2"/>
    <s v="No"/>
    <s v="DevOps Engineer"/>
    <x v="0"/>
    <x v="2"/>
  </r>
  <r>
    <s v="Rachel"/>
    <s v="James"/>
    <s v="rjames@almasecurity.com"/>
    <s v="Phish-1001"/>
    <d v="2025-05-26T00:00:00"/>
    <d v="1899-12-30T17:08:00"/>
    <x v="0"/>
    <d v="2025-05-27T00:00:00"/>
    <d v="1899-12-30T17:55:00"/>
    <x v="1"/>
    <m/>
    <m/>
    <x v="0"/>
    <x v="1"/>
    <b v="0"/>
    <x v="0"/>
    <x v="1"/>
    <s v="No"/>
    <s v="DevOps Engineer"/>
    <x v="0"/>
    <x v="2"/>
  </r>
  <r>
    <s v="Scott"/>
    <s v="Roberts"/>
    <s v="sroberts@almasecurity.com"/>
    <s v="Phish-1001"/>
    <d v="2025-05-26T00:00:00"/>
    <d v="1899-12-30T16:48:00"/>
    <x v="0"/>
    <d v="2025-05-27T00:00:00"/>
    <d v="1899-12-30T11:28:00"/>
    <x v="1"/>
    <m/>
    <m/>
    <x v="0"/>
    <x v="1"/>
    <b v="0"/>
    <x v="0"/>
    <x v="3"/>
    <s v="No"/>
    <s v="DevOps Engineer"/>
    <x v="0"/>
    <x v="2"/>
  </r>
  <r>
    <s v="Douglas"/>
    <s v="Bennett"/>
    <s v="dbennett@almasecurity.com"/>
    <s v="Phish-1001"/>
    <d v="2025-05-26T00:00:00"/>
    <d v="1899-12-30T14:49:00"/>
    <x v="0"/>
    <d v="2025-05-27T00:00:00"/>
    <d v="1899-12-30T15:55:00"/>
    <x v="1"/>
    <m/>
    <m/>
    <x v="0"/>
    <x v="1"/>
    <b v="0"/>
    <x v="0"/>
    <x v="0"/>
    <s v="No"/>
    <s v="Digital Marketing Coordinator"/>
    <x v="1"/>
    <x v="6"/>
  </r>
  <r>
    <s v="Tyler"/>
    <s v="Perez"/>
    <s v="tperez@almasecurity.com"/>
    <s v="Phish-1001"/>
    <d v="2025-05-26T00:00:00"/>
    <d v="1899-12-30T13:03:00"/>
    <x v="0"/>
    <d v="2025-05-27T00:00:00"/>
    <d v="1899-12-30T11:07:00"/>
    <x v="1"/>
    <m/>
    <m/>
    <x v="0"/>
    <x v="1"/>
    <b v="0"/>
    <x v="0"/>
    <x v="1"/>
    <s v="No"/>
    <s v="Digital Marketing Coordinator"/>
    <x v="1"/>
    <x v="6"/>
  </r>
  <r>
    <s v="Paul"/>
    <s v="Diaz"/>
    <s v="pdiaz@almasecurity.com"/>
    <s v="Phish-1001"/>
    <d v="2025-05-26T00:00:00"/>
    <d v="1899-12-30T17:46:00"/>
    <x v="0"/>
    <d v="2025-05-27T00:00:00"/>
    <d v="1899-12-30T12:39:00"/>
    <x v="1"/>
    <m/>
    <m/>
    <x v="0"/>
    <x v="1"/>
    <b v="0"/>
    <x v="0"/>
    <x v="3"/>
    <s v="No"/>
    <s v="Employee Relations Specialist"/>
    <x v="0"/>
    <x v="2"/>
  </r>
  <r>
    <s v="Raymond"/>
    <s v="Jackson"/>
    <s v="rjackson@almasecurity.com"/>
    <s v="Phish-1001"/>
    <d v="2025-05-26T00:00:00"/>
    <d v="1899-12-30T12:40:00"/>
    <x v="0"/>
    <d v="2025-05-27T00:00:00"/>
    <d v="1899-12-30T11:58:00"/>
    <x v="1"/>
    <m/>
    <m/>
    <x v="0"/>
    <x v="1"/>
    <b v="0"/>
    <x v="0"/>
    <x v="0"/>
    <s v="No"/>
    <s v="Employee Relations Specialist"/>
    <x v="0"/>
    <x v="2"/>
  </r>
  <r>
    <s v="Patrick"/>
    <s v="Watson"/>
    <s v="pwatson@almasecurity.com"/>
    <s v="Phish-1001"/>
    <d v="2025-05-26T00:00:00"/>
    <d v="1899-12-30T10:42:00"/>
    <x v="0"/>
    <d v="2025-05-27T00:00:00"/>
    <d v="1899-12-30T14:45:00"/>
    <x v="1"/>
    <m/>
    <m/>
    <x v="0"/>
    <x v="1"/>
    <b v="0"/>
    <x v="0"/>
    <x v="2"/>
    <s v="No"/>
    <s v="Employee Relations Specialist"/>
    <x v="5"/>
    <x v="8"/>
  </r>
  <r>
    <s v="Kelly"/>
    <s v="Peterson"/>
    <s v="kpeterson@almasecurity.com"/>
    <s v="Phish-1001"/>
    <d v="2025-05-26T00:00:00"/>
    <d v="1899-12-30T08:18:00"/>
    <x v="0"/>
    <d v="2025-05-27T00:00:00"/>
    <d v="1899-12-30T14:32:00"/>
    <x v="1"/>
    <m/>
    <m/>
    <x v="0"/>
    <x v="0"/>
    <b v="0"/>
    <x v="0"/>
    <x v="0"/>
    <s v="No"/>
    <s v="Financial Analyst"/>
    <x v="3"/>
    <x v="10"/>
  </r>
  <r>
    <s v="Andrea"/>
    <s v="Anderson"/>
    <s v="aanderson@almasecurity.com"/>
    <s v="Phish-1001"/>
    <d v="2025-05-26T00:00:00"/>
    <d v="1899-12-30T16:18:00"/>
    <x v="0"/>
    <d v="2025-05-27T00:00:00"/>
    <d v="1899-12-30T13:35:00"/>
    <x v="1"/>
    <m/>
    <m/>
    <x v="0"/>
    <x v="0"/>
    <b v="0"/>
    <x v="0"/>
    <x v="2"/>
    <s v="No"/>
    <s v="Frontend Developer"/>
    <x v="0"/>
    <x v="2"/>
  </r>
  <r>
    <s v="Helen"/>
    <s v="Campbell"/>
    <s v="hcampbell@almasecurity.com"/>
    <s v="Phish-1001"/>
    <d v="2025-05-26T00:00:00"/>
    <d v="1899-12-30T11:12:00"/>
    <x v="0"/>
    <d v="2025-05-27T00:00:00"/>
    <d v="1899-12-30T09:11:00"/>
    <x v="1"/>
    <m/>
    <m/>
    <x v="0"/>
    <x v="0"/>
    <b v="0"/>
    <x v="0"/>
    <x v="2"/>
    <s v="No"/>
    <s v="Frontend Developer"/>
    <x v="0"/>
    <x v="2"/>
  </r>
  <r>
    <s v="Kathryn"/>
    <s v="Nelson"/>
    <s v="knelson@almasecurity.com"/>
    <s v="Phish-1001"/>
    <d v="2025-05-26T00:00:00"/>
    <d v="1899-12-30T17:15:00"/>
    <x v="0"/>
    <d v="2025-05-27T00:00:00"/>
    <d v="1899-12-30T09:58:00"/>
    <x v="1"/>
    <m/>
    <m/>
    <x v="0"/>
    <x v="0"/>
    <b v="0"/>
    <x v="0"/>
    <x v="2"/>
    <s v="No"/>
    <s v="Full Stack Developer"/>
    <x v="0"/>
    <x v="2"/>
  </r>
  <r>
    <s v="Maria"/>
    <s v="Jimenez"/>
    <s v="mjimenez1@almasecurity.com"/>
    <s v="Phish-1001"/>
    <d v="2025-05-26T00:00:00"/>
    <d v="1899-12-30T16:26:00"/>
    <x v="0"/>
    <d v="2025-05-27T00:00:00"/>
    <d v="1899-12-30T17:02:00"/>
    <x v="1"/>
    <m/>
    <m/>
    <x v="0"/>
    <x v="0"/>
    <b v="0"/>
    <x v="0"/>
    <x v="0"/>
    <s v="No"/>
    <s v="Full Stack Developer"/>
    <x v="0"/>
    <x v="2"/>
  </r>
  <r>
    <s v="Anthony"/>
    <s v="Carter"/>
    <s v="acarter@almasecurity.com"/>
    <s v="Phish-1001"/>
    <d v="2025-05-26T00:00:00"/>
    <d v="1899-12-30T13:21:00"/>
    <x v="0"/>
    <d v="2025-05-27T00:00:00"/>
    <d v="1899-12-30T08:22:00"/>
    <x v="1"/>
    <m/>
    <m/>
    <x v="0"/>
    <x v="0"/>
    <b v="0"/>
    <x v="0"/>
    <x v="2"/>
    <s v="No"/>
    <s v="Growth Marketing Manager"/>
    <x v="1"/>
    <x v="6"/>
  </r>
  <r>
    <s v="Maria"/>
    <s v="Williams"/>
    <s v="mwilliams1@almasecurity.com"/>
    <s v="Phish-1001"/>
    <d v="2025-05-26T00:00:00"/>
    <d v="1899-12-30T13:57:00"/>
    <x v="0"/>
    <d v="2025-05-27T00:00:00"/>
    <d v="1899-12-30T18:56:00"/>
    <x v="1"/>
    <m/>
    <m/>
    <x v="0"/>
    <x v="0"/>
    <b v="0"/>
    <x v="0"/>
    <x v="1"/>
    <s v="No"/>
    <s v="Growth Marketing Manager"/>
    <x v="1"/>
    <x v="6"/>
  </r>
  <r>
    <s v="Alexander"/>
    <s v="Cooper"/>
    <s v="acooper@almasecurity.com"/>
    <s v="Phish-1001"/>
    <d v="2025-05-26T00:00:00"/>
    <d v="1899-12-30T15:20:00"/>
    <x v="0"/>
    <d v="2025-05-27T00:00:00"/>
    <d v="1899-12-30T10:00:00"/>
    <x v="1"/>
    <m/>
    <m/>
    <x v="0"/>
    <x v="0"/>
    <b v="0"/>
    <x v="0"/>
    <x v="3"/>
    <s v="No"/>
    <s v="HR Business Partner"/>
    <x v="0"/>
    <x v="2"/>
  </r>
  <r>
    <s v="Kelly"/>
    <s v="Smith"/>
    <s v="ksmith@almasecurity.com"/>
    <s v="Phish-1001"/>
    <d v="2025-05-26T00:00:00"/>
    <d v="1899-12-30T14:51:00"/>
    <x v="0"/>
    <d v="2025-05-27T00:00:00"/>
    <d v="1899-12-30T12:59:00"/>
    <x v="1"/>
    <m/>
    <m/>
    <x v="0"/>
    <x v="0"/>
    <b v="0"/>
    <x v="0"/>
    <x v="1"/>
    <s v="No"/>
    <s v="HR Business Partner"/>
    <x v="0"/>
    <x v="2"/>
  </r>
  <r>
    <s v="Helen"/>
    <s v="Johnson"/>
    <s v="hjohnson@almasecurity.com"/>
    <s v="Phish-1001"/>
    <d v="2025-05-26T00:00:00"/>
    <d v="1899-12-30T08:59:00"/>
    <x v="0"/>
    <d v="2025-05-27T00:00:00"/>
    <d v="1899-12-30T15:16:00"/>
    <x v="1"/>
    <m/>
    <m/>
    <x v="0"/>
    <x v="0"/>
    <b v="0"/>
    <x v="0"/>
    <x v="3"/>
    <s v="No"/>
    <s v="HR Coordinator"/>
    <x v="0"/>
    <x v="2"/>
  </r>
  <r>
    <s v="Jacqueline"/>
    <s v="Rivera"/>
    <s v="jrivera1@almasecurity.com"/>
    <s v="Phish-1001"/>
    <d v="2025-05-26T00:00:00"/>
    <d v="1899-12-30T16:19:00"/>
    <x v="0"/>
    <d v="2025-05-27T00:00:00"/>
    <d v="1899-12-30T10:40:00"/>
    <x v="1"/>
    <m/>
    <m/>
    <x v="0"/>
    <x v="0"/>
    <b v="0"/>
    <x v="0"/>
    <x v="0"/>
    <s v="No"/>
    <s v="HR Coordinator"/>
    <x v="5"/>
    <x v="8"/>
  </r>
  <r>
    <s v="Jason"/>
    <s v="Rivera"/>
    <s v="jrivera2@almasecurity.com"/>
    <s v="Phish-1001"/>
    <d v="2025-05-26T00:00:00"/>
    <d v="1899-12-30T09:35:00"/>
    <x v="0"/>
    <d v="2025-05-27T00:00:00"/>
    <d v="1899-12-30T15:44:00"/>
    <x v="1"/>
    <m/>
    <m/>
    <x v="0"/>
    <x v="0"/>
    <b v="0"/>
    <x v="0"/>
    <x v="0"/>
    <s v="No"/>
    <s v="HR Coordinator"/>
    <x v="5"/>
    <x v="8"/>
  </r>
  <r>
    <s v="James"/>
    <s v="Thompson"/>
    <s v="jthompson@almasecurity.com"/>
    <s v="Phish-1001"/>
    <d v="2025-05-26T00:00:00"/>
    <d v="1899-12-30T08:13:00"/>
    <x v="0"/>
    <d v="2025-05-27T00:00:00"/>
    <d v="1899-12-30T13:22:00"/>
    <x v="1"/>
    <m/>
    <m/>
    <x v="0"/>
    <x v="0"/>
    <b v="0"/>
    <x v="0"/>
    <x v="1"/>
    <s v="No"/>
    <s v="HR Generalist"/>
    <x v="0"/>
    <x v="2"/>
  </r>
  <r>
    <s v="Matthew"/>
    <s v="Williams"/>
    <s v="mwilliams@almasecurity.com"/>
    <s v="Phish-1001"/>
    <d v="2025-05-26T00:00:00"/>
    <d v="1899-12-30T08:56:00"/>
    <x v="0"/>
    <d v="2025-05-27T00:00:00"/>
    <d v="1899-12-30T12:05:00"/>
    <x v="1"/>
    <m/>
    <m/>
    <x v="0"/>
    <x v="0"/>
    <b v="0"/>
    <x v="0"/>
    <x v="2"/>
    <s v="No"/>
    <s v="HR Generalist"/>
    <x v="0"/>
    <x v="2"/>
  </r>
  <r>
    <s v="Amanda"/>
    <s v="Thomas"/>
    <s v="athomas@almasecurity.com"/>
    <s v="Phish-1001"/>
    <d v="2025-05-26T00:00:00"/>
    <d v="1899-12-30T16:18:00"/>
    <x v="0"/>
    <d v="2025-05-27T00:00:00"/>
    <d v="1899-12-30T09:26:00"/>
    <x v="1"/>
    <m/>
    <m/>
    <x v="0"/>
    <x v="0"/>
    <b v="0"/>
    <x v="0"/>
    <x v="3"/>
    <s v="No"/>
    <s v="HR Generalist"/>
    <x v="5"/>
    <x v="8"/>
  </r>
  <r>
    <s v="Rachel"/>
    <s v="Murphy"/>
    <s v="rmurphy@almasecurity.com"/>
    <s v="Phish-1001"/>
    <d v="2025-05-26T00:00:00"/>
    <d v="1899-12-30T15:50:00"/>
    <x v="0"/>
    <d v="2025-05-27T00:00:00"/>
    <d v="1899-12-30T13:07:00"/>
    <x v="1"/>
    <m/>
    <m/>
    <x v="0"/>
    <x v="0"/>
    <b v="0"/>
    <x v="0"/>
    <x v="1"/>
    <s v="No"/>
    <s v="HR Generalist"/>
    <x v="5"/>
    <x v="8"/>
  </r>
  <r>
    <s v="David"/>
    <s v="Harris"/>
    <s v="dharris1@almasecurity.com"/>
    <s v="Phish-1001"/>
    <d v="2025-05-26T00:00:00"/>
    <d v="1899-12-30T09:48:00"/>
    <x v="0"/>
    <d v="2025-05-27T00:00:00"/>
    <d v="1899-12-30T13:29:00"/>
    <x v="1"/>
    <m/>
    <m/>
    <x v="0"/>
    <x v="0"/>
    <b v="0"/>
    <x v="0"/>
    <x v="3"/>
    <s v="No"/>
    <s v="Incident Response Specialist"/>
    <x v="2"/>
    <x v="9"/>
  </r>
  <r>
    <s v="Jonathan"/>
    <s v="Garcia"/>
    <s v="jgarcia@almasecurity.com"/>
    <s v="Phish-1001"/>
    <d v="2025-05-26T00:00:00"/>
    <d v="1899-12-30T15:15:00"/>
    <x v="0"/>
    <d v="2025-05-27T00:00:00"/>
    <d v="1899-12-30T13:46:00"/>
    <x v="1"/>
    <m/>
    <m/>
    <x v="0"/>
    <x v="0"/>
    <b v="0"/>
    <x v="0"/>
    <x v="0"/>
    <s v="No"/>
    <s v="Information Security Analyst"/>
    <x v="2"/>
    <x v="9"/>
  </r>
  <r>
    <s v="Shirley"/>
    <s v="Castillo"/>
    <s v="scastillo@almasecurity.com"/>
    <s v="Phish-1001"/>
    <d v="2025-05-26T00:00:00"/>
    <d v="1899-12-30T12:07:00"/>
    <x v="0"/>
    <d v="2025-05-27T00:00:00"/>
    <d v="1899-12-30T17:55:00"/>
    <x v="1"/>
    <m/>
    <m/>
    <x v="0"/>
    <x v="0"/>
    <b v="0"/>
    <x v="0"/>
    <x v="1"/>
    <s v="No"/>
    <s v="Information Security Analyst"/>
    <x v="2"/>
    <x v="9"/>
  </r>
  <r>
    <s v="Helen"/>
    <s v="Ramos"/>
    <s v="hramos@almasecurity.com"/>
    <s v="Phish-1001"/>
    <d v="2025-05-26T00:00:00"/>
    <d v="1899-12-30T12:26:00"/>
    <x v="0"/>
    <d v="2025-05-27T00:00:00"/>
    <d v="1899-12-30T11:28:00"/>
    <x v="1"/>
    <m/>
    <m/>
    <x v="0"/>
    <x v="0"/>
    <b v="0"/>
    <x v="0"/>
    <x v="1"/>
    <s v="No"/>
    <s v="Inside Sales Rep"/>
    <x v="1"/>
    <x v="1"/>
  </r>
  <r>
    <s v="Jacob"/>
    <s v="Miller"/>
    <s v="jmiller1@almasecurity.com"/>
    <s v="Phish-1001"/>
    <d v="2025-05-26T00:00:00"/>
    <d v="1899-12-30T12:41:00"/>
    <x v="0"/>
    <d v="2025-05-27T00:00:00"/>
    <d v="1899-12-30T15:55:00"/>
    <x v="1"/>
    <m/>
    <m/>
    <x v="0"/>
    <x v="0"/>
    <b v="0"/>
    <x v="0"/>
    <x v="2"/>
    <s v="No"/>
    <s v="Inside Sales Rep"/>
    <x v="1"/>
    <x v="1"/>
  </r>
  <r>
    <s v="Sophia"/>
    <s v="Campbell"/>
    <s v="scampbell@almasecurity.com"/>
    <s v="Phish-1001"/>
    <d v="2025-05-26T00:00:00"/>
    <d v="1899-12-30T17:19:00"/>
    <x v="0"/>
    <d v="2025-05-27T00:00:00"/>
    <d v="1899-12-30T11:07:00"/>
    <x v="1"/>
    <m/>
    <m/>
    <x v="0"/>
    <x v="0"/>
    <b v="0"/>
    <x v="0"/>
    <x v="3"/>
    <s v="No"/>
    <s v="Inside Sales Rep"/>
    <x v="1"/>
    <x v="1"/>
  </r>
  <r>
    <s v="Jerry"/>
    <s v="Wright"/>
    <s v="jwright2@almasecurity.com"/>
    <s v="Phish-1001"/>
    <d v="2025-05-26T00:00:00"/>
    <d v="1899-12-30T10:40:00"/>
    <x v="0"/>
    <d v="2025-05-27T00:00:00"/>
    <d v="1899-12-30T12:39:00"/>
    <x v="1"/>
    <m/>
    <m/>
    <x v="0"/>
    <x v="0"/>
    <b v="0"/>
    <x v="0"/>
    <x v="2"/>
    <s v="No"/>
    <s v="Junior Software Engineer"/>
    <x v="0"/>
    <x v="2"/>
  </r>
  <r>
    <s v="Shirley"/>
    <s v="Wilson"/>
    <s v="swilson@almasecurity.com"/>
    <s v="Phish-1001"/>
    <d v="2025-05-26T00:00:00"/>
    <d v="1899-12-30T11:02:00"/>
    <x v="0"/>
    <d v="2025-05-27T00:00:00"/>
    <d v="1899-12-30T11:58:00"/>
    <x v="1"/>
    <m/>
    <m/>
    <x v="0"/>
    <x v="0"/>
    <b v="0"/>
    <x v="0"/>
    <x v="3"/>
    <s v="No"/>
    <s v="Junior Software Engineer"/>
    <x v="0"/>
    <x v="2"/>
  </r>
  <r>
    <s v="Sophia"/>
    <s v="Gray"/>
    <s v="sgray@almasecurity.com"/>
    <s v="Phish-1001"/>
    <d v="2025-05-26T00:00:00"/>
    <d v="1899-12-30T12:25:00"/>
    <x v="0"/>
    <d v="2025-05-27T00:00:00"/>
    <d v="1899-12-30T14:45:00"/>
    <x v="1"/>
    <m/>
    <m/>
    <x v="0"/>
    <x v="0"/>
    <b v="0"/>
    <x v="0"/>
    <x v="2"/>
    <s v="No"/>
    <s v="Junior Software Engineer"/>
    <x v="0"/>
    <x v="2"/>
  </r>
  <r>
    <s v="Ashley"/>
    <s v="Hill"/>
    <s v="ahill@almasecurity.com"/>
    <s v="Phish-1001"/>
    <d v="2025-05-26T00:00:00"/>
    <d v="1899-12-30T15:55:00"/>
    <x v="0"/>
    <d v="2025-05-27T00:00:00"/>
    <d v="1899-12-30T14:32:00"/>
    <x v="1"/>
    <m/>
    <m/>
    <x v="0"/>
    <x v="0"/>
    <b v="0"/>
    <x v="0"/>
    <x v="0"/>
    <s v="No"/>
    <s v="Key Account Manager"/>
    <x v="1"/>
    <x v="1"/>
  </r>
  <r>
    <s v="Emily"/>
    <s v="Howard"/>
    <s v="ehoward@almasecurity.com"/>
    <s v="Phish-1001"/>
    <d v="2025-05-26T00:00:00"/>
    <d v="1899-12-30T12:03:00"/>
    <x v="0"/>
    <d v="2025-05-27T00:00:00"/>
    <d v="1899-12-30T13:35:00"/>
    <x v="1"/>
    <m/>
    <m/>
    <x v="0"/>
    <x v="0"/>
    <b v="0"/>
    <x v="0"/>
    <x v="3"/>
    <s v="No"/>
    <s v="Key Account Manager"/>
    <x v="1"/>
    <x v="1"/>
  </r>
  <r>
    <s v="Scott"/>
    <s v="Phillips"/>
    <s v="sphillips@almasecurity.com"/>
    <s v="Phish-1001"/>
    <d v="2025-05-26T00:00:00"/>
    <d v="1899-12-30T14:21:00"/>
    <x v="0"/>
    <d v="2025-05-27T00:00:00"/>
    <d v="1899-12-30T09:11:00"/>
    <x v="1"/>
    <m/>
    <m/>
    <x v="0"/>
    <x v="0"/>
    <b v="0"/>
    <x v="0"/>
    <x v="2"/>
    <s v="No"/>
    <s v="Legal Assistant"/>
    <x v="5"/>
    <x v="11"/>
  </r>
  <r>
    <s v="Lauren"/>
    <s v="Jackson"/>
    <s v="ljackson@almasecurity.com"/>
    <s v="Phish-1001"/>
    <d v="2025-05-26T00:00:00"/>
    <d v="1899-12-30T13:43:00"/>
    <x v="0"/>
    <d v="2025-05-27T00:00:00"/>
    <d v="1899-12-30T09:58:00"/>
    <x v="1"/>
    <m/>
    <m/>
    <x v="0"/>
    <x v="0"/>
    <b v="0"/>
    <x v="0"/>
    <x v="3"/>
    <s v="No"/>
    <s v="Legal Counsel"/>
    <x v="5"/>
    <x v="11"/>
  </r>
  <r>
    <s v="Jane"/>
    <s v="Torres"/>
    <s v="jtorres@almasecurity.com"/>
    <s v="Phish-1001"/>
    <d v="2025-05-26T00:00:00"/>
    <d v="1899-12-30T13:49:00"/>
    <x v="0"/>
    <d v="2025-05-27T00:00:00"/>
    <d v="1899-12-30T17:02:00"/>
    <x v="1"/>
    <m/>
    <m/>
    <x v="0"/>
    <x v="0"/>
    <b v="0"/>
    <x v="0"/>
    <x v="0"/>
    <s v="No"/>
    <s v="Logistics Coordinator"/>
    <x v="0"/>
    <x v="2"/>
  </r>
  <r>
    <s v="Janice"/>
    <s v="Rogers"/>
    <s v="jrogers@almasecurity.com"/>
    <s v="Phish-1001"/>
    <d v="2025-05-26T00:00:00"/>
    <d v="1899-12-30T12:37:00"/>
    <x v="0"/>
    <d v="2025-05-27T00:00:00"/>
    <d v="1899-12-30T08:22:00"/>
    <x v="1"/>
    <m/>
    <m/>
    <x v="0"/>
    <x v="0"/>
    <b v="0"/>
    <x v="0"/>
    <x v="0"/>
    <s v="No"/>
    <s v="Logistics Coordinator"/>
    <x v="3"/>
    <x v="4"/>
  </r>
  <r>
    <s v="Amanda"/>
    <s v="Watson"/>
    <s v="awatson@almasecurity.com"/>
    <s v="Phish-1001"/>
    <d v="2025-05-26T00:00:00"/>
    <d v="1899-12-30T12:01:00"/>
    <x v="0"/>
    <d v="2025-05-27T00:00:00"/>
    <d v="1899-12-30T18:56:00"/>
    <x v="1"/>
    <m/>
    <m/>
    <x v="0"/>
    <x v="0"/>
    <b v="0"/>
    <x v="0"/>
    <x v="0"/>
    <s v="No"/>
    <s v="Marketing Analyst"/>
    <x v="1"/>
    <x v="6"/>
  </r>
  <r>
    <s v="Pamela"/>
    <s v="Wright"/>
    <s v="pwright@almasecurity.com"/>
    <s v="Phish-1001"/>
    <d v="2025-05-26T00:00:00"/>
    <d v="1899-12-30T08:02:00"/>
    <x v="0"/>
    <d v="2025-05-27T00:00:00"/>
    <d v="1899-12-30T10:00:00"/>
    <x v="1"/>
    <m/>
    <m/>
    <x v="0"/>
    <x v="0"/>
    <b v="0"/>
    <x v="0"/>
    <x v="0"/>
    <s v="No"/>
    <s v="Marketing Analyst"/>
    <x v="1"/>
    <x v="6"/>
  </r>
  <r>
    <s v="Amanda"/>
    <s v="Brooks"/>
    <s v="abrooks@almasecurity.com"/>
    <s v="Phish-1001"/>
    <d v="2025-05-26T00:00:00"/>
    <d v="1899-12-30T17:27:00"/>
    <x v="0"/>
    <d v="2025-05-27T00:00:00"/>
    <d v="1899-12-30T12:59:00"/>
    <x v="1"/>
    <m/>
    <m/>
    <x v="0"/>
    <x v="0"/>
    <b v="0"/>
    <x v="0"/>
    <x v="1"/>
    <s v="No"/>
    <s v="Marketing Specialist"/>
    <x v="1"/>
    <x v="6"/>
  </r>
  <r>
    <s v="Helen"/>
    <s v="Gutierrez"/>
    <s v="hgutierrez@almasecurity.com"/>
    <s v="Phish-1001"/>
    <d v="2025-05-26T00:00:00"/>
    <d v="1899-12-30T09:57:00"/>
    <x v="0"/>
    <d v="2025-05-27T00:00:00"/>
    <d v="1899-12-30T15:16:00"/>
    <x v="1"/>
    <m/>
    <m/>
    <x v="0"/>
    <x v="0"/>
    <b v="0"/>
    <x v="0"/>
    <x v="3"/>
    <s v="No"/>
    <s v="Marketing Specialist"/>
    <x v="1"/>
    <x v="6"/>
  </r>
  <r>
    <s v="Virginia"/>
    <s v="Sanchez"/>
    <s v="vsanchez@almasecurity.com"/>
    <s v="Phish-1001"/>
    <d v="2025-05-26T00:00:00"/>
    <d v="1899-12-30T12:53:00"/>
    <x v="0"/>
    <d v="2025-05-27T00:00:00"/>
    <d v="1899-12-30T10:40:00"/>
    <x v="1"/>
    <m/>
    <m/>
    <x v="0"/>
    <x v="0"/>
    <b v="0"/>
    <x v="0"/>
    <x v="0"/>
    <s v="No"/>
    <s v="Marketing Specialist"/>
    <x v="1"/>
    <x v="6"/>
  </r>
  <r>
    <s v="Jane"/>
    <s v="Doe"/>
    <s v="jadoe@almasecurity.com"/>
    <s v="Phish-1001"/>
    <d v="2025-05-26T00:00:00"/>
    <d v="1899-12-30T09:05:00"/>
    <x v="0"/>
    <d v="2025-05-27T00:00:00"/>
    <d v="1899-12-30T15:44:00"/>
    <x v="1"/>
    <m/>
    <m/>
    <x v="0"/>
    <x v="0"/>
    <b v="0"/>
    <x v="0"/>
    <x v="0"/>
    <s v="No"/>
    <s v="No"/>
    <x v="2"/>
    <x v="3"/>
  </r>
  <r>
    <s v="Eric"/>
    <s v="James"/>
    <s v="ejames@almasecurity.com"/>
    <s v="Phish-1001"/>
    <d v="2025-05-26T00:00:00"/>
    <d v="1899-12-30T15:04:00"/>
    <x v="0"/>
    <d v="2025-05-27T00:00:00"/>
    <d v="1899-12-30T13:22:00"/>
    <x v="1"/>
    <m/>
    <m/>
    <x v="0"/>
    <x v="0"/>
    <b v="0"/>
    <x v="0"/>
    <x v="2"/>
    <s v="No"/>
    <s v="Operations Analyst"/>
    <x v="0"/>
    <x v="2"/>
  </r>
  <r>
    <s v="Gregory"/>
    <s v="Parker"/>
    <s v="gparker@almasecurity.com"/>
    <s v="Phish-1001"/>
    <d v="2025-05-26T00:00:00"/>
    <d v="1899-12-30T11:38:00"/>
    <x v="0"/>
    <d v="2025-05-27T00:00:00"/>
    <d v="1899-12-30T12:05:00"/>
    <x v="1"/>
    <m/>
    <m/>
    <x v="0"/>
    <x v="0"/>
    <b v="0"/>
    <x v="0"/>
    <x v="3"/>
    <s v="No"/>
    <s v="Operations Analyst"/>
    <x v="3"/>
    <x v="4"/>
  </r>
  <r>
    <s v="Teresa"/>
    <s v="Ramos"/>
    <s v="tramos@almasecurity.com"/>
    <s v="Phish-1001"/>
    <d v="2025-05-26T00:00:00"/>
    <d v="1899-12-30T08:37:00"/>
    <x v="0"/>
    <d v="2025-05-27T00:00:00"/>
    <d v="1899-12-30T09:26:00"/>
    <x v="1"/>
    <m/>
    <m/>
    <x v="0"/>
    <x v="0"/>
    <b v="0"/>
    <x v="0"/>
    <x v="0"/>
    <s v="No"/>
    <s v="Operations Analyst"/>
    <x v="3"/>
    <x v="4"/>
  </r>
  <r>
    <s v="James"/>
    <s v="Nguyen"/>
    <s v="jnguyen@almasecurity.com"/>
    <s v="Phish-1001"/>
    <d v="2025-05-26T00:00:00"/>
    <d v="1899-12-30T11:09:00"/>
    <x v="0"/>
    <d v="2025-05-27T00:00:00"/>
    <d v="1899-12-30T13:07:00"/>
    <x v="1"/>
    <m/>
    <m/>
    <x v="0"/>
    <x v="0"/>
    <b v="0"/>
    <x v="0"/>
    <x v="0"/>
    <s v="No"/>
    <s v="Operations Coordinator"/>
    <x v="0"/>
    <x v="2"/>
  </r>
  <r>
    <s v="Jean"/>
    <s v="Cooper"/>
    <s v="jcooper@almasecurity.com"/>
    <s v="Phish-1001"/>
    <d v="2025-05-26T00:00:00"/>
    <d v="1899-12-30T13:42:00"/>
    <x v="0"/>
    <d v="2025-05-27T00:00:00"/>
    <d v="1899-12-30T13:29:00"/>
    <x v="1"/>
    <m/>
    <m/>
    <x v="0"/>
    <x v="0"/>
    <b v="0"/>
    <x v="0"/>
    <x v="1"/>
    <s v="No"/>
    <s v="Operations Coordinator"/>
    <x v="3"/>
    <x v="4"/>
  </r>
  <r>
    <s v="Melissa"/>
    <s v="Torres"/>
    <s v="mtorres@almasecurity.com"/>
    <s v="Phish-1001"/>
    <d v="2025-05-26T00:00:00"/>
    <d v="1899-12-30T17:57:00"/>
    <x v="0"/>
    <d v="2025-05-27T00:00:00"/>
    <d v="1899-12-30T13:46:00"/>
    <x v="1"/>
    <m/>
    <m/>
    <x v="0"/>
    <x v="0"/>
    <b v="0"/>
    <x v="0"/>
    <x v="2"/>
    <s v="No"/>
    <s v="Paralegal"/>
    <x v="5"/>
    <x v="11"/>
  </r>
  <r>
    <s v="Joan"/>
    <s v="Lewis"/>
    <s v="jlewis@almasecurity.com"/>
    <s v="Phish-1001"/>
    <d v="2025-05-26T00:00:00"/>
    <d v="1899-12-30T10:04:00"/>
    <x v="0"/>
    <d v="2025-05-27T00:00:00"/>
    <d v="1899-12-30T17:55:00"/>
    <x v="1"/>
    <m/>
    <m/>
    <x v="0"/>
    <x v="0"/>
    <b v="0"/>
    <x v="0"/>
    <x v="2"/>
    <s v="No"/>
    <s v="Penetration Tester"/>
    <x v="2"/>
    <x v="9"/>
  </r>
  <r>
    <s v="Jacob"/>
    <s v="Cook"/>
    <s v="jcook@almasecurity.com"/>
    <s v="Phish-1001"/>
    <d v="2025-05-26T00:00:00"/>
    <d v="1899-12-30T13:03:00"/>
    <x v="0"/>
    <d v="2025-05-27T00:00:00"/>
    <d v="1899-12-30T11:28:00"/>
    <x v="1"/>
    <m/>
    <m/>
    <x v="0"/>
    <x v="0"/>
    <b v="0"/>
    <x v="0"/>
    <x v="1"/>
    <s v="No"/>
    <s v="Process Improvement Specialist"/>
    <x v="0"/>
    <x v="2"/>
  </r>
  <r>
    <s v="Mark"/>
    <s v="Collins"/>
    <s v="mcollins@almasecurity.com"/>
    <s v="Phish-1001"/>
    <d v="2025-05-26T00:00:00"/>
    <d v="1899-12-30T10:27:00"/>
    <x v="0"/>
    <d v="2025-05-27T00:00:00"/>
    <d v="1899-12-30T15:55:00"/>
    <x v="1"/>
    <m/>
    <m/>
    <x v="0"/>
    <x v="0"/>
    <b v="0"/>
    <x v="0"/>
    <x v="0"/>
    <s v="No"/>
    <s v="Process Improvement Specialist"/>
    <x v="0"/>
    <x v="2"/>
  </r>
  <r>
    <s v="Michelle"/>
    <s v="Peterson"/>
    <s v="mpeterson@almasecurity.com"/>
    <s v="Phish-1001"/>
    <d v="2025-05-26T00:00:00"/>
    <d v="1899-12-30T14:42:00"/>
    <x v="0"/>
    <d v="2025-05-27T00:00:00"/>
    <d v="1899-12-30T11:07:00"/>
    <x v="1"/>
    <m/>
    <m/>
    <x v="0"/>
    <x v="0"/>
    <b v="0"/>
    <x v="0"/>
    <x v="0"/>
    <s v="No"/>
    <s v="Process Improvement Specialist"/>
    <x v="0"/>
    <x v="2"/>
  </r>
  <r>
    <s v="Sophia"/>
    <s v="Howard"/>
    <s v="showard@almasecurity.com"/>
    <s v="Phish-1001"/>
    <d v="2025-05-26T00:00:00"/>
    <d v="1899-12-30T08:46:00"/>
    <x v="0"/>
    <d v="2025-05-27T00:00:00"/>
    <d v="1899-12-30T12:39:00"/>
    <x v="1"/>
    <m/>
    <m/>
    <x v="0"/>
    <x v="0"/>
    <b v="0"/>
    <x v="0"/>
    <x v="3"/>
    <s v="No"/>
    <s v="Process Improvement Specialist"/>
    <x v="3"/>
    <x v="4"/>
  </r>
  <r>
    <s v="Jacqueline"/>
    <s v="Patel"/>
    <s v="jpatel@almasecurity.com"/>
    <s v="Phish-1001"/>
    <d v="2025-05-26T00:00:00"/>
    <d v="1899-12-30T11:53:00"/>
    <x v="0"/>
    <d v="2025-05-27T00:00:00"/>
    <d v="1899-12-30T11:58:00"/>
    <x v="1"/>
    <m/>
    <m/>
    <x v="0"/>
    <x v="0"/>
    <b v="0"/>
    <x v="0"/>
    <x v="2"/>
    <s v="No"/>
    <s v="Product Analyst"/>
    <x v="0"/>
    <x v="0"/>
  </r>
  <r>
    <s v="Joyce"/>
    <s v="Morales"/>
    <s v="jmorales@almasecurity.com"/>
    <s v="Phish-1001"/>
    <d v="2025-05-26T00:00:00"/>
    <d v="1899-12-30T08:47:00"/>
    <x v="0"/>
    <d v="2025-05-27T00:00:00"/>
    <d v="1899-12-30T14:45:00"/>
    <x v="1"/>
    <m/>
    <m/>
    <x v="0"/>
    <x v="0"/>
    <b v="0"/>
    <x v="0"/>
    <x v="2"/>
    <s v="No"/>
    <s v="Product Analyst"/>
    <x v="0"/>
    <x v="0"/>
  </r>
  <r>
    <s v="Jacob"/>
    <s v="Chavez"/>
    <s v="jchavez@almasecurity.com"/>
    <s v="Phish-1001"/>
    <d v="2025-05-26T00:00:00"/>
    <d v="1899-12-30T13:07:00"/>
    <x v="0"/>
    <d v="2025-05-27T00:00:00"/>
    <d v="1899-12-30T14:32:00"/>
    <x v="1"/>
    <m/>
    <m/>
    <x v="0"/>
    <x v="0"/>
    <b v="0"/>
    <x v="0"/>
    <x v="2"/>
    <s v="No"/>
    <s v="Product Coordinator"/>
    <x v="0"/>
    <x v="0"/>
  </r>
  <r>
    <s v="Melissa"/>
    <s v="Hernandez"/>
    <s v="mhernandez@almasecurity.com"/>
    <s v="Phish-1001"/>
    <d v="2025-05-26T00:00:00"/>
    <d v="1899-12-30T14:10:00"/>
    <x v="0"/>
    <d v="2025-05-27T00:00:00"/>
    <d v="1899-12-30T13:35:00"/>
    <x v="1"/>
    <m/>
    <m/>
    <x v="0"/>
    <x v="0"/>
    <b v="0"/>
    <x v="0"/>
    <x v="1"/>
    <s v="No"/>
    <s v="Product Coordinator"/>
    <x v="0"/>
    <x v="0"/>
  </r>
  <r>
    <s v="Jeffrey"/>
    <s v="Harris"/>
    <s v="jharris@almasecurity.com"/>
    <s v="Phish-1001"/>
    <d v="2025-05-26T00:00:00"/>
    <d v="1899-12-30T10:10:00"/>
    <x v="0"/>
    <d v="2025-05-27T00:00:00"/>
    <d v="1899-12-30T09:11:00"/>
    <x v="1"/>
    <m/>
    <m/>
    <x v="0"/>
    <x v="0"/>
    <b v="0"/>
    <x v="0"/>
    <x v="1"/>
    <s v="No"/>
    <s v="Product Manager"/>
    <x v="0"/>
    <x v="0"/>
  </r>
  <r>
    <s v="Ryan"/>
    <s v="Thomas"/>
    <s v="rthomas@almasecurity.com"/>
    <s v="Phish-1001"/>
    <d v="2025-05-26T00:00:00"/>
    <d v="1899-12-30T10:42:00"/>
    <x v="0"/>
    <d v="2025-05-27T00:00:00"/>
    <d v="1899-12-30T09:58:00"/>
    <x v="1"/>
    <m/>
    <m/>
    <x v="0"/>
    <x v="0"/>
    <b v="0"/>
    <x v="0"/>
    <x v="3"/>
    <s v="No"/>
    <s v="Product Manager"/>
    <x v="0"/>
    <x v="0"/>
  </r>
  <r>
    <s v="Adam"/>
    <s v="Rodriguez"/>
    <s v="arodriguez@almasecurity.com"/>
    <s v="Phish-1001"/>
    <d v="2025-05-26T00:00:00"/>
    <d v="1899-12-30T14:53:00"/>
    <x v="0"/>
    <d v="2025-05-27T00:00:00"/>
    <d v="1899-12-30T17:02:00"/>
    <x v="1"/>
    <m/>
    <m/>
    <x v="0"/>
    <x v="0"/>
    <b v="0"/>
    <x v="0"/>
    <x v="0"/>
    <s v="No"/>
    <s v="Product Marketing Manager"/>
    <x v="0"/>
    <x v="0"/>
  </r>
  <r>
    <s v="Kathryn"/>
    <s v="Cox"/>
    <s v="kcox@almasecurity.com"/>
    <s v="Phish-1001"/>
    <d v="2025-05-26T00:00:00"/>
    <d v="1899-12-30T09:42:00"/>
    <x v="0"/>
    <d v="2025-05-27T00:00:00"/>
    <d v="1899-12-30T08:22:00"/>
    <x v="1"/>
    <m/>
    <m/>
    <x v="0"/>
    <x v="0"/>
    <b v="0"/>
    <x v="0"/>
    <x v="2"/>
    <s v="No"/>
    <s v="Product Marketing Manager"/>
    <x v="0"/>
    <x v="0"/>
  </r>
  <r>
    <s v="Kimberly"/>
    <s v="Martin"/>
    <s v="kmartin@almasecurity.com"/>
    <s v="Phish-1001"/>
    <d v="2025-05-26T00:00:00"/>
    <d v="1899-12-30T13:28:00"/>
    <x v="0"/>
    <d v="2025-05-27T00:00:00"/>
    <d v="1899-12-30T18:56:00"/>
    <x v="1"/>
    <m/>
    <m/>
    <x v="0"/>
    <x v="0"/>
    <b v="0"/>
    <x v="0"/>
    <x v="1"/>
    <s v="No"/>
    <s v="Product Marketing Manager"/>
    <x v="0"/>
    <x v="0"/>
  </r>
  <r>
    <s v="Adam"/>
    <s v="Foster"/>
    <s v="afoster@almasecurity.com"/>
    <s v="Phish-1001"/>
    <d v="2025-05-26T00:00:00"/>
    <d v="1899-12-30T14:32:00"/>
    <x v="0"/>
    <d v="2025-05-27T00:00:00"/>
    <d v="1899-12-30T10:00:00"/>
    <x v="1"/>
    <m/>
    <m/>
    <x v="0"/>
    <x v="0"/>
    <b v="0"/>
    <x v="0"/>
    <x v="0"/>
    <s v="No"/>
    <s v="Product Owner"/>
    <x v="0"/>
    <x v="0"/>
  </r>
  <r>
    <s v="Steven"/>
    <s v="Morris"/>
    <s v="smorris@almasecurity.com"/>
    <s v="Phish-1001"/>
    <d v="2025-05-26T00:00:00"/>
    <d v="1899-12-30T16:08:00"/>
    <x v="0"/>
    <d v="2025-05-27T00:00:00"/>
    <d v="1899-12-30T12:59:00"/>
    <x v="1"/>
    <m/>
    <m/>
    <x v="0"/>
    <x v="0"/>
    <b v="0"/>
    <x v="0"/>
    <x v="0"/>
    <s v="No"/>
    <s v="Product Owner"/>
    <x v="0"/>
    <x v="0"/>
  </r>
  <r>
    <s v="Megan"/>
    <s v="Jimenez"/>
    <s v="mjimenez@almasecurity.com"/>
    <s v="Phish-1001"/>
    <d v="2025-05-26T00:00:00"/>
    <d v="1899-12-30T10:31:00"/>
    <x v="0"/>
    <d v="2025-05-27T00:00:00"/>
    <d v="1899-12-30T15:16:00"/>
    <x v="1"/>
    <m/>
    <m/>
    <x v="0"/>
    <x v="0"/>
    <b v="0"/>
    <x v="0"/>
    <x v="0"/>
    <s v="No"/>
    <s v="Project Coordinator"/>
    <x v="0"/>
    <x v="2"/>
  </r>
  <r>
    <s v="Joshua"/>
    <s v="Evans"/>
    <s v="jevans2@almasecurity.com"/>
    <s v="Phish-1001"/>
    <d v="2025-05-26T00:00:00"/>
    <d v="1899-12-30T16:40:00"/>
    <x v="0"/>
    <d v="2025-05-27T00:00:00"/>
    <d v="1899-12-30T10:40:00"/>
    <x v="1"/>
    <m/>
    <m/>
    <x v="0"/>
    <x v="0"/>
    <b v="0"/>
    <x v="0"/>
    <x v="3"/>
    <s v="No"/>
    <s v="Project Coordinator"/>
    <x v="3"/>
    <x v="4"/>
  </r>
  <r>
    <s v="Lauren"/>
    <s v="Cox"/>
    <s v="lcox@almasecurity.com"/>
    <s v="Phish-1001"/>
    <d v="2025-05-26T00:00:00"/>
    <d v="1899-12-30T16:50:00"/>
    <x v="0"/>
    <d v="2025-05-27T00:00:00"/>
    <d v="1899-12-30T15:44:00"/>
    <x v="1"/>
    <m/>
    <m/>
    <x v="0"/>
    <x v="0"/>
    <b v="0"/>
    <x v="0"/>
    <x v="1"/>
    <s v="No"/>
    <s v="QA Engineer"/>
    <x v="0"/>
    <x v="2"/>
  </r>
  <r>
    <s v="Mark"/>
    <s v="Hernandez"/>
    <s v="mhernandez1@almasecurity.com"/>
    <s v="Phish-1001"/>
    <d v="2025-05-26T00:00:00"/>
    <d v="1899-12-30T13:41:00"/>
    <x v="0"/>
    <d v="2025-05-27T00:00:00"/>
    <d v="1899-12-30T13:22:00"/>
    <x v="1"/>
    <m/>
    <m/>
    <x v="0"/>
    <x v="0"/>
    <b v="0"/>
    <x v="0"/>
    <x v="2"/>
    <s v="No"/>
    <s v="QA Engineer"/>
    <x v="0"/>
    <x v="2"/>
  </r>
  <r>
    <s v="Peter"/>
    <s v="Morales"/>
    <s v="pmorales@almasecurity.com"/>
    <s v="Phish-1001"/>
    <d v="2025-05-26T00:00:00"/>
    <d v="1899-12-30T14:04:00"/>
    <x v="0"/>
    <d v="2025-05-27T00:00:00"/>
    <d v="1899-12-30T12:05:00"/>
    <x v="1"/>
    <m/>
    <m/>
    <x v="0"/>
    <x v="0"/>
    <b v="0"/>
    <x v="0"/>
    <x v="2"/>
    <s v="No"/>
    <s v="QA Engineer"/>
    <x v="0"/>
    <x v="2"/>
  </r>
  <r>
    <s v="George"/>
    <s v="Turner"/>
    <s v="gturner@almasecurity.com"/>
    <s v="Phish-1001"/>
    <d v="2025-05-26T00:00:00"/>
    <d v="1899-12-30T09:52:00"/>
    <x v="0"/>
    <d v="2025-05-27T00:00:00"/>
    <d v="1899-12-30T09:26:00"/>
    <x v="1"/>
    <m/>
    <m/>
    <x v="0"/>
    <x v="0"/>
    <b v="0"/>
    <x v="0"/>
    <x v="2"/>
    <s v="No"/>
    <s v="Recruiter"/>
    <x v="0"/>
    <x v="2"/>
  </r>
  <r>
    <s v="Jason"/>
    <s v="Martinez"/>
    <s v="jmartinez@almasecurity.com"/>
    <s v="Phish-1001"/>
    <d v="2025-05-26T00:00:00"/>
    <d v="1899-12-30T09:21:00"/>
    <x v="0"/>
    <d v="2025-05-27T00:00:00"/>
    <d v="1899-12-30T13:07:00"/>
    <x v="1"/>
    <m/>
    <m/>
    <x v="0"/>
    <x v="0"/>
    <b v="0"/>
    <x v="0"/>
    <x v="3"/>
    <s v="No"/>
    <s v="Recruiter"/>
    <x v="0"/>
    <x v="2"/>
  </r>
  <r>
    <s v="Gloria"/>
    <s v="Cook"/>
    <s v="gcook@almasecurity.com"/>
    <s v="Phish-1001"/>
    <d v="2025-05-26T00:00:00"/>
    <d v="1899-12-30T10:46:00"/>
    <x v="0"/>
    <d v="2025-05-27T00:00:00"/>
    <d v="1899-12-30T13:29:00"/>
    <x v="1"/>
    <m/>
    <m/>
    <x v="0"/>
    <x v="0"/>
    <b v="0"/>
    <x v="0"/>
    <x v="2"/>
    <s v="No"/>
    <s v="Recruiter"/>
    <x v="5"/>
    <x v="8"/>
  </r>
  <r>
    <s v="Ronald"/>
    <s v="Gomez"/>
    <s v="rgomez@almasecurity.com"/>
    <s v="Phish-1001"/>
    <d v="2025-05-26T00:00:00"/>
    <d v="1899-12-30T16:55:00"/>
    <x v="0"/>
    <d v="2025-05-27T00:00:00"/>
    <d v="1899-12-30T13:46:00"/>
    <x v="1"/>
    <m/>
    <m/>
    <x v="0"/>
    <x v="0"/>
    <b v="0"/>
    <x v="0"/>
    <x v="0"/>
    <s v="No"/>
    <s v="Risk Analyst"/>
    <x v="2"/>
    <x v="9"/>
  </r>
  <r>
    <s v="Tyler"/>
    <s v="Baker"/>
    <s v="tbaker@almasecurity.com"/>
    <s v="Phish-1001"/>
    <d v="2025-05-26T00:00:00"/>
    <d v="1899-12-30T14:25:00"/>
    <x v="0"/>
    <d v="2025-05-27T00:00:00"/>
    <d v="1899-12-30T17:55:00"/>
    <x v="1"/>
    <m/>
    <m/>
    <x v="0"/>
    <x v="0"/>
    <b v="0"/>
    <x v="0"/>
    <x v="0"/>
    <s v="No"/>
    <s v="Sales Analyst"/>
    <x v="1"/>
    <x v="1"/>
  </r>
  <r>
    <s v="Kenneth"/>
    <s v="Chavez"/>
    <s v="kchavez1@almasecurity.com"/>
    <s v="Phish-1001"/>
    <d v="2025-05-26T00:00:00"/>
    <d v="1899-12-30T16:56:00"/>
    <x v="0"/>
    <d v="2025-05-27T00:00:00"/>
    <d v="1899-12-30T11:28:00"/>
    <x v="1"/>
    <m/>
    <m/>
    <x v="0"/>
    <x v="0"/>
    <b v="0"/>
    <x v="0"/>
    <x v="2"/>
    <s v="No"/>
    <s v="Sales Coordinator"/>
    <x v="1"/>
    <x v="1"/>
  </r>
  <r>
    <s v="William"/>
    <s v="Jackson"/>
    <s v="wjackson@almasecurity.com"/>
    <s v="Phish-1001"/>
    <d v="2025-05-26T00:00:00"/>
    <d v="1899-12-30T15:20:00"/>
    <x v="0"/>
    <d v="2025-05-27T00:00:00"/>
    <d v="1899-12-30T15:55:00"/>
    <x v="1"/>
    <m/>
    <m/>
    <x v="0"/>
    <x v="0"/>
    <b v="0"/>
    <x v="0"/>
    <x v="1"/>
    <s v="No"/>
    <s v="Sales Coordinator"/>
    <x v="1"/>
    <x v="1"/>
  </r>
  <r>
    <s v="Christopher"/>
    <s v="Wood"/>
    <s v="cwood@almasecurity.com"/>
    <s v="Phish-1001"/>
    <d v="2025-05-26T00:00:00"/>
    <d v="1899-12-30T15:04:00"/>
    <x v="0"/>
    <d v="2025-05-27T00:00:00"/>
    <d v="1899-12-30T11:07:00"/>
    <x v="1"/>
    <m/>
    <m/>
    <x v="0"/>
    <x v="0"/>
    <b v="0"/>
    <x v="0"/>
    <x v="3"/>
    <s v="No"/>
    <s v="Sales Representative"/>
    <x v="1"/>
    <x v="1"/>
  </r>
  <r>
    <s v="John"/>
    <s v="Evans"/>
    <s v="jevans@almasecurity.com"/>
    <s v="Phish-1001"/>
    <d v="2025-05-26T00:00:00"/>
    <d v="1899-12-30T15:15:00"/>
    <x v="0"/>
    <d v="2025-05-27T00:00:00"/>
    <d v="1899-12-30T12:39:00"/>
    <x v="1"/>
    <m/>
    <m/>
    <x v="0"/>
    <x v="0"/>
    <b v="0"/>
    <x v="0"/>
    <x v="2"/>
    <s v="No"/>
    <s v="Sales Representative"/>
    <x v="1"/>
    <x v="1"/>
  </r>
  <r>
    <s v="Kelly"/>
    <s v="Jimenez"/>
    <s v="kjimenez@almasecurity.com"/>
    <s v="Phish-1001"/>
    <d v="2025-05-26T00:00:00"/>
    <d v="1899-12-30T09:12:00"/>
    <x v="0"/>
    <d v="2025-05-27T00:00:00"/>
    <d v="1899-12-30T11:58:00"/>
    <x v="1"/>
    <m/>
    <m/>
    <x v="0"/>
    <x v="0"/>
    <b v="0"/>
    <x v="0"/>
    <x v="2"/>
    <s v="No"/>
    <s v="Sales Representative"/>
    <x v="1"/>
    <x v="1"/>
  </r>
  <r>
    <s v="Christopher"/>
    <s v="Mendoza"/>
    <s v="cmendoza@almasecurity.com"/>
    <s v="Phish-1001"/>
    <d v="2025-05-26T00:00:00"/>
    <d v="1899-12-30T08:29:00"/>
    <x v="0"/>
    <d v="2025-05-27T00:00:00"/>
    <d v="1899-12-30T14:45:00"/>
    <x v="1"/>
    <m/>
    <m/>
    <x v="0"/>
    <x v="1"/>
    <b v="0"/>
    <x v="0"/>
    <x v="1"/>
    <s v="No"/>
    <s v="Security Engineer"/>
    <x v="2"/>
    <x v="9"/>
  </r>
  <r>
    <s v="Patrick"/>
    <s v="Taylor"/>
    <s v="ptaylor@almasecurity.com"/>
    <s v="Phish-1001"/>
    <d v="2025-05-26T00:00:00"/>
    <d v="1899-12-30T13:15:00"/>
    <x v="0"/>
    <d v="2025-05-27T00:00:00"/>
    <d v="1899-12-30T14:32:00"/>
    <x v="1"/>
    <m/>
    <m/>
    <x v="0"/>
    <x v="1"/>
    <b v="0"/>
    <x v="0"/>
    <x v="0"/>
    <s v="No"/>
    <s v="Security Engineer"/>
    <x v="2"/>
    <x v="9"/>
  </r>
  <r>
    <s v="Christopher"/>
    <s v="Watson"/>
    <s v="cwatson@almasecurity.com"/>
    <s v="Phish-1001"/>
    <d v="2025-05-26T00:00:00"/>
    <d v="1899-12-30T09:35:00"/>
    <x v="0"/>
    <d v="2025-05-27T00:00:00"/>
    <d v="1899-12-30T13:35:00"/>
    <x v="1"/>
    <m/>
    <m/>
    <x v="0"/>
    <x v="1"/>
    <b v="0"/>
    <x v="0"/>
    <x v="1"/>
    <s v="No"/>
    <s v="Senior Account Manager"/>
    <x v="1"/>
    <x v="1"/>
  </r>
  <r>
    <s v="Douglas"/>
    <s v="Martinez"/>
    <s v="dmartinez@almasecurity.com"/>
    <s v="Phish-1001"/>
    <d v="2025-05-26T00:00:00"/>
    <d v="1899-12-30T09:38:00"/>
    <x v="0"/>
    <d v="2025-05-27T00:00:00"/>
    <d v="1899-12-30T09:11:00"/>
    <x v="1"/>
    <m/>
    <m/>
    <x v="0"/>
    <x v="1"/>
    <b v="0"/>
    <x v="0"/>
    <x v="1"/>
    <s v="No"/>
    <s v="Senior Account Manager"/>
    <x v="1"/>
    <x v="1"/>
  </r>
  <r>
    <s v="Jessica"/>
    <s v="Robinson"/>
    <s v="jrobinson2@almasecurity.com"/>
    <s v="Phish-1001"/>
    <d v="2025-05-26T00:00:00"/>
    <d v="1899-12-30T11:05:00"/>
    <x v="0"/>
    <d v="2025-05-27T00:00:00"/>
    <d v="1899-12-30T09:58:00"/>
    <x v="1"/>
    <m/>
    <m/>
    <x v="0"/>
    <x v="1"/>
    <b v="0"/>
    <x v="0"/>
    <x v="1"/>
    <s v="No"/>
    <s v="Senior Accountant"/>
    <x v="3"/>
    <x v="10"/>
  </r>
  <r>
    <s v="Alice"/>
    <s v="Collins"/>
    <s v="acollins@almasecurity.com"/>
    <s v="Phish-1001"/>
    <d v="2025-05-26T00:00:00"/>
    <d v="1899-12-30T11:23:00"/>
    <x v="0"/>
    <d v="2025-05-27T00:00:00"/>
    <d v="1899-12-30T17:02:00"/>
    <x v="1"/>
    <m/>
    <m/>
    <x v="0"/>
    <x v="1"/>
    <b v="0"/>
    <x v="0"/>
    <x v="0"/>
    <s v="No"/>
    <s v="SEO Specialist"/>
    <x v="1"/>
    <x v="6"/>
  </r>
  <r>
    <s v="Joyce"/>
    <s v="Young"/>
    <s v="jyoung@almasecurity.com"/>
    <s v="Phish-1001"/>
    <d v="2025-05-26T00:00:00"/>
    <d v="1899-12-30T09:26:00"/>
    <x v="0"/>
    <d v="2025-05-27T00:00:00"/>
    <d v="1899-12-30T08:22:00"/>
    <x v="1"/>
    <m/>
    <m/>
    <x v="0"/>
    <x v="1"/>
    <b v="0"/>
    <x v="0"/>
    <x v="2"/>
    <s v="No"/>
    <s v="SEO Specialist"/>
    <x v="1"/>
    <x v="6"/>
  </r>
  <r>
    <s v="Rachel"/>
    <s v="Ortiz"/>
    <s v="rortiz@almasecurity.com"/>
    <s v="Phish-1001"/>
    <d v="2025-05-26T00:00:00"/>
    <d v="1899-12-30T11:29:00"/>
    <x v="0"/>
    <d v="2025-05-27T00:00:00"/>
    <d v="1899-12-30T08:22:00"/>
    <x v="1"/>
    <m/>
    <m/>
    <x v="0"/>
    <x v="1"/>
    <b v="0"/>
    <x v="0"/>
    <x v="3"/>
    <s v="No"/>
    <s v="SOC Analyst"/>
    <x v="2"/>
    <x v="9"/>
  </r>
  <r>
    <s v="Douglas"/>
    <s v="Ross"/>
    <s v="dross@almasecurity.com"/>
    <s v="Phish-1001"/>
    <d v="2025-05-26T00:00:00"/>
    <d v="1899-12-30T15:34:00"/>
    <x v="0"/>
    <d v="2025-05-27T00:00:00"/>
    <d v="1899-12-30T08:22:00"/>
    <x v="1"/>
    <m/>
    <m/>
    <x v="0"/>
    <x v="1"/>
    <b v="0"/>
    <x v="0"/>
    <x v="1"/>
    <s v="No"/>
    <s v="Social Media Specialist"/>
    <x v="1"/>
    <x v="6"/>
  </r>
  <r>
    <s v="Matthew"/>
    <s v="Martinez"/>
    <s v="mmartinez@almasecurity.com"/>
    <s v="Phish-1001"/>
    <d v="2025-05-26T00:00:00"/>
    <d v="1899-12-30T10:14:00"/>
    <x v="0"/>
    <d v="2025-05-27T00:00:00"/>
    <d v="1899-12-30T08:22:00"/>
    <x v="1"/>
    <m/>
    <m/>
    <x v="0"/>
    <x v="1"/>
    <b v="0"/>
    <x v="0"/>
    <x v="1"/>
    <s v="No"/>
    <s v="Social Media Specialist"/>
    <x v="1"/>
    <x v="6"/>
  </r>
  <r>
    <s v="Raymond"/>
    <s v="Rodriguez"/>
    <s v="rrodriguez2@almasecurity.com"/>
    <s v="Phish-1001"/>
    <d v="2025-05-26T00:00:00"/>
    <d v="1899-12-30T11:52:00"/>
    <x v="0"/>
    <d v="2025-05-27T00:00:00"/>
    <d v="1899-12-30T08:22:00"/>
    <x v="1"/>
    <m/>
    <m/>
    <x v="0"/>
    <x v="1"/>
    <b v="0"/>
    <x v="0"/>
    <x v="0"/>
    <s v="No"/>
    <s v="Social Media Specialist"/>
    <x v="1"/>
    <x v="6"/>
  </r>
  <r>
    <s v="Ryan"/>
    <s v="Alvarez"/>
    <s v="ralvarez@almasecurity.com"/>
    <s v="Phish-1001"/>
    <d v="2025-05-26T00:00:00"/>
    <d v="1899-12-30T14:14:00"/>
    <x v="0"/>
    <d v="2025-05-27T00:00:00"/>
    <d v="1899-12-30T08:22:00"/>
    <x v="1"/>
    <m/>
    <m/>
    <x v="0"/>
    <x v="1"/>
    <b v="0"/>
    <x v="0"/>
    <x v="1"/>
    <s v="No"/>
    <s v="Software Engineer"/>
    <x v="0"/>
    <x v="2"/>
  </r>
  <r>
    <s v="Gloria"/>
    <s v="Moore"/>
    <s v="gmoore@almasecurity.com"/>
    <s v="Phish-1001"/>
    <d v="2025-05-26T00:00:00"/>
    <d v="1899-12-30T14:58:00"/>
    <x v="0"/>
    <d v="2025-05-27T00:00:00"/>
    <d v="1899-12-30T08:22:00"/>
    <x v="1"/>
    <m/>
    <m/>
    <x v="0"/>
    <x v="1"/>
    <b v="0"/>
    <x v="0"/>
    <x v="2"/>
    <s v="No"/>
    <s v="Supply Chain Analyst"/>
    <x v="0"/>
    <x v="2"/>
  </r>
  <r>
    <s v="Martha"/>
    <s v="Martin"/>
    <s v="mmartin@almasecurity.com"/>
    <s v="Phish-1001"/>
    <d v="2025-05-26T00:00:00"/>
    <d v="1899-12-30T08:42:00"/>
    <x v="0"/>
    <d v="2025-05-27T00:00:00"/>
    <d v="1899-12-30T08:22:00"/>
    <x v="1"/>
    <m/>
    <m/>
    <x v="0"/>
    <x v="1"/>
    <b v="0"/>
    <x v="0"/>
    <x v="2"/>
    <s v="No"/>
    <s v="Supply Chain Analyst"/>
    <x v="0"/>
    <x v="2"/>
  </r>
  <r>
    <s v="Sarah"/>
    <s v="Rodriguez"/>
    <s v="srodriguez@almasecurity.com"/>
    <s v="Phish-1001"/>
    <d v="2025-05-26T00:00:00"/>
    <d v="1899-12-30T10:29:00"/>
    <x v="0"/>
    <d v="2025-05-27T00:00:00"/>
    <d v="1899-12-30T08:22:00"/>
    <x v="1"/>
    <m/>
    <m/>
    <x v="0"/>
    <x v="1"/>
    <b v="0"/>
    <x v="0"/>
    <x v="1"/>
    <s v="No"/>
    <s v="Supply Chain Analyst"/>
    <x v="0"/>
    <x v="2"/>
  </r>
  <r>
    <s v="James"/>
    <s v="Stewart"/>
    <s v="jstewart@almasecurity.com"/>
    <s v="Phish-1001"/>
    <d v="2025-05-26T00:00:00"/>
    <d v="1899-12-30T17:38:00"/>
    <x v="0"/>
    <d v="2025-05-27T00:00:00"/>
    <d v="1899-12-30T08:22:00"/>
    <x v="1"/>
    <m/>
    <m/>
    <x v="0"/>
    <x v="1"/>
    <b v="0"/>
    <x v="0"/>
    <x v="3"/>
    <s v="No"/>
    <s v="Supply Chain Analyst"/>
    <x v="3"/>
    <x v="4"/>
  </r>
  <r>
    <s v="Joshua"/>
    <s v="Jimenez"/>
    <s v="jjimenez@almasecurity.com"/>
    <s v="Phish-1001"/>
    <d v="2025-05-26T00:00:00"/>
    <d v="1899-12-30T11:03:00"/>
    <x v="0"/>
    <d v="2025-05-27T00:00:00"/>
    <d v="1899-12-30T08:22:00"/>
    <x v="1"/>
    <m/>
    <m/>
    <x v="0"/>
    <x v="1"/>
    <b v="0"/>
    <x v="0"/>
    <x v="1"/>
    <s v="No"/>
    <s v="Supply Chain Analyst"/>
    <x v="3"/>
    <x v="4"/>
  </r>
  <r>
    <s v="Anna"/>
    <s v="Diaz"/>
    <s v="adiaz@almasecurity.com"/>
    <s v="Phish-1001"/>
    <d v="2025-05-26T00:00:00"/>
    <d v="1899-12-30T09:44:00"/>
    <x v="0"/>
    <d v="2025-05-27T00:00:00"/>
    <d v="1899-12-30T08:22:00"/>
    <x v="1"/>
    <m/>
    <m/>
    <x v="0"/>
    <x v="1"/>
    <b v="0"/>
    <x v="0"/>
    <x v="1"/>
    <s v="No"/>
    <s v="Support Analyst"/>
    <x v="1"/>
    <x v="5"/>
  </r>
  <r>
    <s v="Janet"/>
    <s v="Moore"/>
    <s v="jmoore@almasecurity.com"/>
    <s v="Phish-1001"/>
    <d v="2025-05-26T00:00:00"/>
    <d v="1899-12-30T10:12:00"/>
    <x v="0"/>
    <d v="2025-05-27T00:00:00"/>
    <d v="1899-12-30T08:22:00"/>
    <x v="1"/>
    <m/>
    <m/>
    <x v="0"/>
    <x v="1"/>
    <b v="0"/>
    <x v="0"/>
    <x v="1"/>
    <s v="No"/>
    <s v="Support Analyst"/>
    <x v="1"/>
    <x v="5"/>
  </r>
  <r>
    <s v="Andrew"/>
    <s v="Reyes"/>
    <s v="areyes@almasecurity.com"/>
    <s v="Phish-1001"/>
    <d v="2025-05-26T00:00:00"/>
    <d v="1899-12-30T15:23:00"/>
    <x v="0"/>
    <d v="2025-05-27T00:00:00"/>
    <d v="1899-12-30T08:22:00"/>
    <x v="1"/>
    <m/>
    <m/>
    <x v="0"/>
    <x v="1"/>
    <b v="0"/>
    <x v="0"/>
    <x v="2"/>
    <s v="No"/>
    <s v="Systems Architect"/>
    <x v="0"/>
    <x v="2"/>
  </r>
  <r>
    <s v="Jean"/>
    <s v="Gonzalez"/>
    <s v="jgonzalez@almasecurity.com"/>
    <s v="Phish-1001"/>
    <d v="2025-05-26T00:00:00"/>
    <d v="1899-12-30T17:46:00"/>
    <x v="0"/>
    <d v="2025-05-27T00:00:00"/>
    <d v="1899-12-30T08:22:00"/>
    <x v="1"/>
    <m/>
    <m/>
    <x v="0"/>
    <x v="1"/>
    <b v="0"/>
    <x v="0"/>
    <x v="1"/>
    <s v="No"/>
    <s v="Systems Architect"/>
    <x v="0"/>
    <x v="2"/>
  </r>
  <r>
    <s v="Jason"/>
    <s v="King"/>
    <s v="jking@almasecurity.com"/>
    <s v="Phish-1001"/>
    <d v="2025-05-26T00:00:00"/>
    <d v="1899-12-30T17:47:00"/>
    <x v="0"/>
    <d v="2025-05-27T00:00:00"/>
    <d v="1899-12-30T08:22:00"/>
    <x v="1"/>
    <m/>
    <m/>
    <x v="0"/>
    <x v="1"/>
    <b v="0"/>
    <x v="0"/>
    <x v="1"/>
    <s v="No"/>
    <s v="Talent Acquisition Specialist"/>
    <x v="0"/>
    <x v="2"/>
  </r>
  <r>
    <s v="Kelly"/>
    <s v="Chavez"/>
    <s v="kchavez@almasecurity.com"/>
    <s v="Phish-1001"/>
    <d v="2025-05-26T00:00:00"/>
    <d v="1899-12-30T16:57:00"/>
    <x v="0"/>
    <d v="2025-05-27T00:00:00"/>
    <d v="1899-12-30T08:22:00"/>
    <x v="1"/>
    <m/>
    <m/>
    <x v="0"/>
    <x v="1"/>
    <b v="0"/>
    <x v="0"/>
    <x v="2"/>
    <s v="No"/>
    <s v="Talent Acquisition Specialist"/>
    <x v="0"/>
    <x v="2"/>
  </r>
  <r>
    <s v="Kathryn"/>
    <s v="Rogers"/>
    <s v="krogers@almasecurity.com"/>
    <s v="Phish-1001"/>
    <d v="2025-05-26T00:00:00"/>
    <d v="1899-12-30T11:19:00"/>
    <x v="0"/>
    <d v="2025-05-27T00:00:00"/>
    <d v="1899-12-30T08:22:00"/>
    <x v="1"/>
    <m/>
    <m/>
    <x v="0"/>
    <x v="1"/>
    <b v="0"/>
    <x v="0"/>
    <x v="1"/>
    <s v="No"/>
    <s v="Talent Acquisition Specialist"/>
    <x v="5"/>
    <x v="8"/>
  </r>
  <r>
    <s v="Kevin"/>
    <s v="Garcia"/>
    <s v="kgarcia@almasecurity.com"/>
    <s v="Phish-1001"/>
    <d v="2025-05-26T00:00:00"/>
    <d v="1899-12-30T11:24:00"/>
    <x v="0"/>
    <d v="2025-05-27T00:00:00"/>
    <d v="1899-12-30T08:22:00"/>
    <x v="1"/>
    <m/>
    <m/>
    <x v="0"/>
    <x v="1"/>
    <b v="0"/>
    <x v="0"/>
    <x v="0"/>
    <s v="No"/>
    <s v="Tax Specialist"/>
    <x v="3"/>
    <x v="10"/>
  </r>
  <r>
    <s v="Diane"/>
    <s v="Phillips"/>
    <s v="dphillips@almasecurity.com"/>
    <s v="Phish-1001"/>
    <d v="2025-05-26T00:00:00"/>
    <d v="1899-12-30T09:18:00"/>
    <x v="0"/>
    <d v="2025-05-27T00:00:00"/>
    <d v="1899-12-30T08:22:00"/>
    <x v="1"/>
    <m/>
    <m/>
    <x v="0"/>
    <x v="1"/>
    <b v="0"/>
    <x v="0"/>
    <x v="3"/>
    <s v="No"/>
    <s v="Technical Product Manager"/>
    <x v="0"/>
    <x v="0"/>
  </r>
  <r>
    <s v="Donald"/>
    <s v="Foster"/>
    <s v="dfoster@almasecurity.com"/>
    <s v="Phish-1001"/>
    <d v="2025-05-26T00:00:00"/>
    <d v="1899-12-30T12:44:00"/>
    <x v="0"/>
    <d v="2025-05-27T00:00:00"/>
    <d v="1899-12-30T08:22:00"/>
    <x v="1"/>
    <m/>
    <m/>
    <x v="0"/>
    <x v="0"/>
    <b v="0"/>
    <x v="0"/>
    <x v="1"/>
    <s v="No"/>
    <s v="Technical Product Manager"/>
    <x v="0"/>
    <x v="0"/>
  </r>
  <r>
    <s v="Raymond"/>
    <s v="Jimenez"/>
    <s v="rjimenez@almasecurity.com"/>
    <s v="Phish-1001"/>
    <d v="2025-05-26T00:00:00"/>
    <d v="1899-12-30T14:05:00"/>
    <x v="0"/>
    <d v="2025-05-27T00:00:00"/>
    <d v="1899-12-30T08:22:00"/>
    <x v="1"/>
    <m/>
    <m/>
    <x v="0"/>
    <x v="1"/>
    <b v="0"/>
    <x v="0"/>
    <x v="0"/>
    <s v="No"/>
    <s v="Technical Product Manager"/>
    <x v="0"/>
    <x v="0"/>
  </r>
  <r>
    <s v="Zachary"/>
    <s v="Lewis"/>
    <s v="zlewis@almasecurity.com"/>
    <s v="Phish-1001"/>
    <d v="2025-05-26T00:00:00"/>
    <d v="1899-12-30T15:17:00"/>
    <x v="1"/>
    <m/>
    <m/>
    <x v="1"/>
    <m/>
    <m/>
    <x v="0"/>
    <x v="0"/>
    <b v="0"/>
    <x v="0"/>
    <x v="1"/>
    <s v="No"/>
    <s v="Technical Product Manager"/>
    <x v="0"/>
    <x v="0"/>
  </r>
  <r>
    <s v="Jean"/>
    <s v="Wright"/>
    <s v="jwright1@almasecurity.com"/>
    <s v="Phish-1001"/>
    <d v="2025-05-26T00:00:00"/>
    <d v="1899-12-30T09:02:00"/>
    <x v="1"/>
    <m/>
    <m/>
    <x v="1"/>
    <m/>
    <m/>
    <x v="0"/>
    <x v="0"/>
    <b v="0"/>
    <x v="0"/>
    <x v="2"/>
    <s v="No"/>
    <s v="Technical Support Specialist"/>
    <x v="1"/>
    <x v="5"/>
  </r>
  <r>
    <s v="Kenneth"/>
    <s v="Hill"/>
    <s v="khill@almasecurity.com"/>
    <s v="Phish-1001"/>
    <d v="2025-05-26T00:00:00"/>
    <d v="1899-12-30T12:25:00"/>
    <x v="1"/>
    <m/>
    <m/>
    <x v="1"/>
    <m/>
    <m/>
    <x v="0"/>
    <x v="0"/>
    <b v="0"/>
    <x v="0"/>
    <x v="1"/>
    <s v="No"/>
    <s v="Technical Support Specialist"/>
    <x v="1"/>
    <x v="5"/>
  </r>
  <r>
    <s v="Steven"/>
    <s v="Miller"/>
    <s v="smiller@almasecurity.com"/>
    <s v="Phish-1001"/>
    <d v="2025-05-26T00:00:00"/>
    <d v="1899-12-30T08:04:00"/>
    <x v="1"/>
    <m/>
    <m/>
    <x v="1"/>
    <m/>
    <m/>
    <x v="0"/>
    <x v="0"/>
    <b v="0"/>
    <x v="0"/>
    <x v="3"/>
    <s v="No"/>
    <s v="Technical Support Specialist"/>
    <x v="1"/>
    <x v="5"/>
  </r>
  <r>
    <s v="Daniel"/>
    <s v="Nguyen"/>
    <s v="dnguyen@almasecurity.com"/>
    <s v="Phish-1001"/>
    <d v="2025-05-26T00:00:00"/>
    <d v="1899-12-30T17:07:00"/>
    <x v="1"/>
    <m/>
    <m/>
    <x v="1"/>
    <m/>
    <m/>
    <x v="0"/>
    <x v="0"/>
    <b v="0"/>
    <x v="0"/>
    <x v="1"/>
    <s v="No"/>
    <s v="Territory Manager"/>
    <x v="1"/>
    <x v="1"/>
  </r>
  <r>
    <s v="Henry"/>
    <s v="Kelly"/>
    <s v="hkelly@almasecurity.com"/>
    <s v="Phish-1001"/>
    <d v="2025-05-26T00:00:00"/>
    <d v="1899-12-30T13:46:00"/>
    <x v="1"/>
    <m/>
    <m/>
    <x v="1"/>
    <m/>
    <m/>
    <x v="0"/>
    <x v="0"/>
    <b v="0"/>
    <x v="0"/>
    <x v="0"/>
    <s v="No"/>
    <s v="Territory Manager"/>
    <x v="1"/>
    <x v="1"/>
  </r>
  <r>
    <s v="Scott"/>
    <s v="Cox"/>
    <s v="scox@almasecurity.com"/>
    <s v="Phish-1001"/>
    <d v="2025-05-26T00:00:00"/>
    <d v="1899-12-30T10:37:00"/>
    <x v="1"/>
    <m/>
    <m/>
    <x v="1"/>
    <m/>
    <m/>
    <x v="0"/>
    <x v="0"/>
    <b v="0"/>
    <x v="0"/>
    <x v="0"/>
    <s v="No"/>
    <s v="Territory Manager"/>
    <x v="1"/>
    <x v="1"/>
  </r>
  <r>
    <s v="Betty"/>
    <s v="Wilson"/>
    <s v="bwilson@almasecurity.com"/>
    <s v="Phish-1001"/>
    <d v="2025-05-26T00:00:00"/>
    <d v="1899-12-30T13:21:00"/>
    <x v="1"/>
    <m/>
    <m/>
    <x v="1"/>
    <m/>
    <m/>
    <x v="0"/>
    <x v="0"/>
    <b v="0"/>
    <x v="0"/>
    <x v="3"/>
    <s v="No"/>
    <s v="Training Coordinator"/>
    <x v="0"/>
    <x v="2"/>
  </r>
  <r>
    <s v="Maria"/>
    <s v="Johnson"/>
    <s v="mjohnson@almasecurity.com"/>
    <s v="Phish-1001"/>
    <d v="2025-05-26T00:00:00"/>
    <d v="1899-12-30T08:02:00"/>
    <x v="1"/>
    <m/>
    <m/>
    <x v="1"/>
    <m/>
    <m/>
    <x v="0"/>
    <x v="0"/>
    <b v="0"/>
    <x v="0"/>
    <x v="2"/>
    <s v="No"/>
    <s v="Training Coordinator"/>
    <x v="0"/>
    <x v="2"/>
  </r>
  <r>
    <s v="Nicholas"/>
    <s v="Foster"/>
    <s v="nfoster@almasecurity.com"/>
    <s v="Phish-1001"/>
    <d v="2025-05-26T00:00:00"/>
    <d v="1899-12-30T17:27:00"/>
    <x v="1"/>
    <m/>
    <m/>
    <x v="1"/>
    <m/>
    <m/>
    <x v="0"/>
    <x v="0"/>
    <b v="0"/>
    <x v="0"/>
    <x v="2"/>
    <s v="No"/>
    <s v="UX Designer"/>
    <x v="0"/>
    <x v="0"/>
  </r>
  <r>
    <s v="Sophia"/>
    <s v="Baker"/>
    <s v="sbaker@almasecurity.com"/>
    <s v="Phish-1001"/>
    <d v="2025-05-26T00:00:00"/>
    <d v="1899-12-30T09:31:00"/>
    <x v="1"/>
    <m/>
    <m/>
    <x v="1"/>
    <m/>
    <m/>
    <x v="0"/>
    <x v="0"/>
    <b v="0"/>
    <x v="0"/>
    <x v="1"/>
    <s v="No"/>
    <s v="UX Designer"/>
    <x v="0"/>
    <x v="0"/>
  </r>
  <r>
    <s v="Abigail"/>
    <s v="Brooks"/>
    <s v="abrooks1@almasecurity.com"/>
    <s v="Phish-1001"/>
    <d v="2025-05-26T00:00:00"/>
    <d v="1899-12-30T17:20:00"/>
    <x v="1"/>
    <m/>
    <m/>
    <x v="1"/>
    <m/>
    <m/>
    <x v="0"/>
    <x v="0"/>
    <b v="0"/>
    <x v="0"/>
    <x v="2"/>
    <s v="No"/>
    <s v="Part-time Senior Sales Representative"/>
    <x v="1"/>
    <x v="1"/>
  </r>
  <r>
    <s v="Alexander"/>
    <s v="Mendoza"/>
    <s v="amendoza@almasecurity.com"/>
    <s v="Phish-1001"/>
    <d v="2025-05-26T00:00:00"/>
    <d v="1899-12-30T10:38:00"/>
    <x v="1"/>
    <m/>
    <m/>
    <x v="1"/>
    <m/>
    <m/>
    <x v="0"/>
    <x v="0"/>
    <b v="0"/>
    <x v="0"/>
    <x v="1"/>
    <s v="No"/>
    <s v="Customer Success Manager"/>
    <x v="1"/>
    <x v="5"/>
  </r>
  <r>
    <s v="Amanda"/>
    <s v="Martin"/>
    <s v="amartin@almasecurity.com"/>
    <s v="Phish-1001"/>
    <d v="2025-05-26T00:00:00"/>
    <d v="1899-12-30T08:51:00"/>
    <x v="1"/>
    <m/>
    <m/>
    <x v="1"/>
    <m/>
    <m/>
    <x v="0"/>
    <x v="0"/>
    <b v="0"/>
    <x v="0"/>
    <x v="1"/>
    <s v="No"/>
    <s v="Technical Account Manager"/>
    <x v="1"/>
    <x v="5"/>
  </r>
  <r>
    <s v="Andrea"/>
    <s v="Ward"/>
    <s v="award@almasecurity.com"/>
    <s v="Phish-1001"/>
    <d v="2025-05-26T00:00:00"/>
    <d v="1899-12-30T13:41:00"/>
    <x v="1"/>
    <m/>
    <m/>
    <x v="1"/>
    <m/>
    <m/>
    <x v="0"/>
    <x v="0"/>
    <b v="0"/>
    <x v="0"/>
    <x v="0"/>
    <s v="No"/>
    <s v="Contract Account Executive"/>
    <x v="1"/>
    <x v="1"/>
  </r>
  <r>
    <s v="Deborah"/>
    <s v="Campbell"/>
    <s v="dcampbell@almasecurity.com"/>
    <s v="Phish-1001"/>
    <d v="2025-05-26T00:00:00"/>
    <d v="1899-12-30T17:08:00"/>
    <x v="1"/>
    <m/>
    <m/>
    <x v="1"/>
    <m/>
    <m/>
    <x v="0"/>
    <x v="0"/>
    <b v="0"/>
    <x v="0"/>
    <x v="1"/>
    <s v="No"/>
    <s v="Customer Support Specialist"/>
    <x v="1"/>
    <x v="5"/>
  </r>
  <r>
    <s v="Diane"/>
    <s v="Clark"/>
    <s v="dclark@almasecurity.com"/>
    <s v="Phish-1001"/>
    <d v="2025-05-26T00:00:00"/>
    <d v="1899-12-30T11:38:00"/>
    <x v="1"/>
    <m/>
    <m/>
    <x v="1"/>
    <m/>
    <m/>
    <x v="0"/>
    <x v="0"/>
    <b v="0"/>
    <x v="0"/>
    <x v="3"/>
    <s v="No"/>
    <s v="Inside Sales Representative Intern"/>
    <x v="1"/>
    <x v="1"/>
  </r>
  <r>
    <s v="Frances"/>
    <s v="Morgan"/>
    <s v="fmorgan@almasecurity.com"/>
    <s v="Phish-1001"/>
    <d v="2025-05-26T00:00:00"/>
    <d v="1899-12-30T13:54:00"/>
    <x v="1"/>
    <m/>
    <m/>
    <x v="1"/>
    <m/>
    <m/>
    <x v="0"/>
    <x v="0"/>
    <b v="0"/>
    <x v="0"/>
    <x v="1"/>
    <s v="No"/>
    <s v="Territory Sales Manager"/>
    <x v="1"/>
    <x v="1"/>
  </r>
  <r>
    <s v="Gary"/>
    <s v="Evans"/>
    <s v="gevans@almasecurity.com"/>
    <s v="Phish-1001"/>
    <d v="2025-05-26T00:00:00"/>
    <d v="1899-12-30T08:01:00"/>
    <x v="1"/>
    <m/>
    <m/>
    <x v="1"/>
    <m/>
    <m/>
    <x v="0"/>
    <x v="0"/>
    <b v="0"/>
    <x v="0"/>
    <x v="0"/>
    <s v="No"/>
    <s v="Contract Key Account Manager"/>
    <x v="1"/>
    <x v="1"/>
  </r>
  <r>
    <s v="Hannah"/>
    <s v="Davis"/>
    <s v="hdavis@almasecurity.com"/>
    <s v="Phish-1001"/>
    <d v="2025-05-26T00:00:00"/>
    <d v="1899-12-30T13:37:00"/>
    <x v="1"/>
    <m/>
    <m/>
    <x v="1"/>
    <m/>
    <m/>
    <x v="0"/>
    <x v="0"/>
    <b v="0"/>
    <x v="0"/>
    <x v="1"/>
    <s v="No"/>
    <s v="Business Development Representative"/>
    <x v="1"/>
    <x v="1"/>
  </r>
  <r>
    <s v="Jerry"/>
    <s v="Bennett"/>
    <s v="jbennett@almasecurity.com"/>
    <s v="Phish-1001"/>
    <d v="2025-05-26T00:00:00"/>
    <d v="1899-12-30T13:29:00"/>
    <x v="1"/>
    <m/>
    <m/>
    <x v="1"/>
    <m/>
    <m/>
    <x v="0"/>
    <x v="0"/>
    <b v="0"/>
    <x v="0"/>
    <x v="2"/>
    <s v="No"/>
    <s v="Part-time Implementation Specialist"/>
    <x v="1"/>
    <x v="5"/>
  </r>
  <r>
    <s v="Kelly"/>
    <s v="Cruz"/>
    <s v="kcruz@almasecurity.com"/>
    <s v="Phish-1001"/>
    <d v="2025-05-26T00:00:00"/>
    <d v="1899-12-30T14:39:00"/>
    <x v="1"/>
    <m/>
    <m/>
    <x v="1"/>
    <m/>
    <m/>
    <x v="0"/>
    <x v="0"/>
    <b v="0"/>
    <x v="0"/>
    <x v="3"/>
    <s v="No"/>
    <s v="Sales Operations Specialist Intern"/>
    <x v="1"/>
    <x v="1"/>
  </r>
  <r>
    <s v="Mark"/>
    <s v="Moore"/>
    <s v="mmoore@almasecurity.com"/>
    <s v="Phish-1001"/>
    <d v="2025-05-26T00:00:00"/>
    <d v="1899-12-30T16:21:00"/>
    <x v="1"/>
    <m/>
    <m/>
    <x v="1"/>
    <m/>
    <m/>
    <x v="0"/>
    <x v="0"/>
    <b v="0"/>
    <x v="0"/>
    <x v="2"/>
    <s v="No"/>
    <s v="Regional Sales Manager"/>
    <x v="1"/>
    <x v="1"/>
  </r>
  <r>
    <s v="Nicholas"/>
    <s v="Chavez"/>
    <s v="nchavez@almasecurity.com"/>
    <s v="Phish-1001"/>
    <d v="2025-05-26T00:00:00"/>
    <d v="1899-12-30T10:45:00"/>
    <x v="1"/>
    <m/>
    <m/>
    <x v="1"/>
    <m/>
    <m/>
    <x v="0"/>
    <x v="0"/>
    <b v="0"/>
    <x v="0"/>
    <x v="1"/>
    <s v="No"/>
    <s v="Success Operations Analyst"/>
    <x v="1"/>
    <x v="1"/>
  </r>
  <r>
    <s v="Rachel"/>
    <s v="Kelly"/>
    <s v="rkelly1@almasecurity.com"/>
    <s v="Phish-1001"/>
    <d v="2025-05-26T00:00:00"/>
    <d v="1899-12-30T13:24:00"/>
    <x v="1"/>
    <m/>
    <m/>
    <x v="1"/>
    <m/>
    <m/>
    <x v="0"/>
    <x v="0"/>
    <b v="0"/>
    <x v="0"/>
    <x v="3"/>
    <s v="No"/>
    <s v="Regional Sales Manager"/>
    <x v="1"/>
    <x v="1"/>
  </r>
  <r>
    <s v="Rachel"/>
    <s v="Alvarez"/>
    <s v="ralvarez1@almasecurity.com"/>
    <s v="Phish-1001"/>
    <d v="2025-05-26T00:00:00"/>
    <d v="1899-12-30T15:46:00"/>
    <x v="1"/>
    <m/>
    <m/>
    <x v="1"/>
    <m/>
    <m/>
    <x v="0"/>
    <x v="0"/>
    <b v="0"/>
    <x v="0"/>
    <x v="2"/>
    <s v="No"/>
    <s v="Success Operations Analyst"/>
    <x v="1"/>
    <x v="5"/>
  </r>
  <r>
    <s v="Abigail"/>
    <s v="Alvarez"/>
    <s v="aalvarez1@almasecurity.com"/>
    <s v="Phish-1001"/>
    <d v="2025-05-26T00:00:00"/>
    <d v="1899-12-30T09:52:00"/>
    <x v="1"/>
    <m/>
    <m/>
    <x v="1"/>
    <m/>
    <m/>
    <x v="0"/>
    <x v="0"/>
    <b v="0"/>
    <x v="0"/>
    <x v="1"/>
    <s v="No"/>
    <s v="Systems Administrator"/>
    <x v="2"/>
    <x v="3"/>
  </r>
  <r>
    <s v="Alexander"/>
    <s v="Turner"/>
    <s v="aturner@almasecurity.com"/>
    <s v="Phish-1001"/>
    <d v="2025-05-26T00:00:00"/>
    <d v="1899-12-30T08:57:00"/>
    <x v="1"/>
    <m/>
    <m/>
    <x v="1"/>
    <m/>
    <m/>
    <x v="0"/>
    <x v="0"/>
    <b v="0"/>
    <x v="0"/>
    <x v="3"/>
    <s v="No"/>
    <s v="Network Engineer"/>
    <x v="2"/>
    <x v="3"/>
  </r>
  <r>
    <s v="Amanda"/>
    <s v="Castillo"/>
    <s v="acastillo@almasecurity.com"/>
    <s v="Phish-1001"/>
    <d v="2025-05-26T00:00:00"/>
    <d v="1899-12-30T14:55:00"/>
    <x v="1"/>
    <m/>
    <m/>
    <x v="1"/>
    <m/>
    <m/>
    <x v="0"/>
    <x v="0"/>
    <b v="0"/>
    <x v="0"/>
    <x v="0"/>
    <s v="No"/>
    <s v="Database Administrator"/>
    <x v="2"/>
    <x v="3"/>
  </r>
  <r>
    <s v="Ashley"/>
    <s v="Scott"/>
    <s v="ascott@almasecurity.com"/>
    <s v="Phish-1001"/>
    <d v="2025-05-26T00:00:00"/>
    <d v="1899-12-30T08:05:00"/>
    <x v="1"/>
    <m/>
    <m/>
    <x v="1"/>
    <m/>
    <m/>
    <x v="0"/>
    <x v="0"/>
    <b v="0"/>
    <x v="0"/>
    <x v="2"/>
    <s v="No"/>
    <s v="DevOps Engineer"/>
    <x v="2"/>
    <x v="3"/>
  </r>
  <r>
    <s v="Brian"/>
    <s v="Long"/>
    <s v="blong@almasecurity.com"/>
    <s v="Phish-1001"/>
    <d v="2025-05-26T00:00:00"/>
    <d v="1899-12-30T13:00:00"/>
    <x v="1"/>
    <m/>
    <m/>
    <x v="1"/>
    <m/>
    <m/>
    <x v="0"/>
    <x v="0"/>
    <b v="0"/>
    <x v="0"/>
    <x v="2"/>
    <s v="No"/>
    <s v="Infrastructure Engineer"/>
    <x v="2"/>
    <x v="3"/>
  </r>
  <r>
    <s v="Christina"/>
    <s v="Ramirez"/>
    <s v="cramirez@almasecurity.com"/>
    <s v="Phish-1001"/>
    <d v="2025-05-26T00:00:00"/>
    <d v="1899-12-30T17:37:00"/>
    <x v="1"/>
    <m/>
    <m/>
    <x v="1"/>
    <m/>
    <m/>
    <x v="0"/>
    <x v="0"/>
    <b v="0"/>
    <x v="0"/>
    <x v="0"/>
    <s v="No"/>
    <s v="Help Desk Technician"/>
    <x v="2"/>
    <x v="3"/>
  </r>
  <r>
    <s v="George"/>
    <s v="Long"/>
    <s v="glong@almasecurity.com"/>
    <s v="Phish-1001"/>
    <d v="2025-05-26T00:00:00"/>
    <d v="1899-12-30T15:09:00"/>
    <x v="1"/>
    <m/>
    <m/>
    <x v="1"/>
    <m/>
    <m/>
    <x v="0"/>
    <x v="0"/>
    <b v="0"/>
    <x v="0"/>
    <x v="0"/>
    <s v="No"/>
    <s v="Cloud Solutions Architect"/>
    <x v="2"/>
    <x v="3"/>
  </r>
  <r>
    <s v="Henry"/>
    <s v="Gray"/>
    <s v="hgray@almasecurity.com"/>
    <s v="Phish-1001"/>
    <d v="2025-05-26T00:00:00"/>
    <d v="1899-12-30T09:47:00"/>
    <x v="1"/>
    <m/>
    <m/>
    <x v="1"/>
    <m/>
    <m/>
    <x v="0"/>
    <x v="0"/>
    <b v="0"/>
    <x v="0"/>
    <x v="2"/>
    <s v="No"/>
    <s v="IT Operations Manager"/>
    <x v="2"/>
    <x v="3"/>
  </r>
  <r>
    <s v="James"/>
    <s v="Ruiz"/>
    <s v="jruiz@almasecurity.com"/>
    <s v="Phish-1001"/>
    <d v="2025-05-26T00:00:00"/>
    <d v="1899-12-30T14:37:00"/>
    <x v="1"/>
    <m/>
    <m/>
    <x v="1"/>
    <m/>
    <m/>
    <x v="0"/>
    <x v="0"/>
    <b v="0"/>
    <x v="0"/>
    <x v="3"/>
    <s v="No"/>
    <s v="Security Operations Analyst"/>
    <x v="2"/>
    <x v="3"/>
  </r>
  <r>
    <s v="Janet"/>
    <s v="Janet"/>
    <s v="jwright@almasecurity.com"/>
    <s v="Phish-1001"/>
    <d v="2025-05-26T00:00:00"/>
    <d v="1899-12-30T11:26:00"/>
    <x v="1"/>
    <m/>
    <m/>
    <x v="1"/>
    <m/>
    <m/>
    <x v="0"/>
    <x v="0"/>
    <b v="0"/>
    <x v="0"/>
    <x v="1"/>
    <s v="No"/>
    <s v="Network Security Engineer"/>
    <x v="2"/>
    <x v="3"/>
  </r>
  <r>
    <s v="Jean"/>
    <s v="Evans"/>
    <s v="jevans1@almasecurity.com"/>
    <s v="Phish-1001"/>
    <d v="2025-05-26T00:00:00"/>
    <d v="1899-12-30T08:47:00"/>
    <x v="1"/>
    <m/>
    <m/>
    <x v="1"/>
    <m/>
    <m/>
    <x v="0"/>
    <x v="0"/>
    <b v="0"/>
    <x v="0"/>
    <x v="1"/>
    <s v="No"/>
    <s v="System Security Specialist"/>
    <x v="2"/>
    <x v="3"/>
  </r>
  <r>
    <s v="Joshua"/>
    <s v="Sanchez"/>
    <s v="jsanchez1@almasecurity.com"/>
    <s v="Phish-1001"/>
    <d v="2025-05-26T00:00:00"/>
    <d v="1899-12-30T11:46:00"/>
    <x v="1"/>
    <m/>
    <m/>
    <x v="1"/>
    <m/>
    <m/>
    <x v="0"/>
    <x v="0"/>
    <b v="0"/>
    <x v="0"/>
    <x v="1"/>
    <s v="No"/>
    <s v="IT Compliance Officer"/>
    <x v="2"/>
    <x v="3"/>
  </r>
  <r>
    <s v="Joyce"/>
    <s v="Robinson"/>
    <s v="jrobinson@almasecurity.com"/>
    <s v="Phish-1001"/>
    <d v="2025-05-26T00:00:00"/>
    <d v="1899-12-30T13:23:00"/>
    <x v="1"/>
    <m/>
    <m/>
    <x v="1"/>
    <m/>
    <m/>
    <x v="0"/>
    <x v="0"/>
    <b v="0"/>
    <x v="0"/>
    <x v="0"/>
    <s v="No"/>
    <s v="Cybersecurity Analyst"/>
    <x v="2"/>
    <x v="3"/>
  </r>
  <r>
    <s v="Julie"/>
    <s v="Moore"/>
    <s v="jmoore2@almasecurity.com"/>
    <s v="Phish-1001"/>
    <d v="2025-05-26T00:00:00"/>
    <d v="1899-12-30T10:06:00"/>
    <x v="1"/>
    <m/>
    <m/>
    <x v="1"/>
    <m/>
    <m/>
    <x v="0"/>
    <x v="0"/>
    <b v="0"/>
    <x v="0"/>
    <x v="2"/>
    <s v="No"/>
    <s v="Incident Response Specialist"/>
    <x v="2"/>
    <x v="3"/>
  </r>
  <r>
    <s v="Kelly"/>
    <s v="Lewis"/>
    <s v="klewis@almasecurity.com"/>
    <s v="Phish-1001"/>
    <d v="2025-05-26T00:00:00"/>
    <d v="1899-12-30T15:37:00"/>
    <x v="1"/>
    <m/>
    <m/>
    <x v="1"/>
    <m/>
    <m/>
    <x v="0"/>
    <x v="0"/>
    <b v="0"/>
    <x v="0"/>
    <x v="0"/>
    <s v="No"/>
    <s v="Vulnerability Assessment Specialist"/>
    <x v="2"/>
    <x v="3"/>
  </r>
  <r>
    <s v="Kimberly"/>
    <s v="Bailey"/>
    <s v="kbailey@almasecurity.com"/>
    <s v="Phish-1001"/>
    <d v="2025-05-26T00:00:00"/>
    <d v="1899-12-30T14:01:00"/>
    <x v="1"/>
    <m/>
    <m/>
    <x v="1"/>
    <m/>
    <m/>
    <x v="0"/>
    <x v="0"/>
    <b v="0"/>
    <x v="0"/>
    <x v="1"/>
    <s v="No"/>
    <s v="Security Auditor"/>
    <x v="2"/>
    <x v="3"/>
  </r>
  <r>
    <s v="Larry"/>
    <s v="Brooks"/>
    <s v="lbrooks@almasecurity.com"/>
    <s v="Phish-1001"/>
    <d v="2025-05-26T00:00:00"/>
    <d v="1899-12-30T10:00:00"/>
    <x v="1"/>
    <m/>
    <m/>
    <x v="1"/>
    <m/>
    <m/>
    <x v="0"/>
    <x v="0"/>
    <b v="0"/>
    <x v="0"/>
    <x v="1"/>
    <s v="No"/>
    <s v="Identity Access Management Specialist"/>
    <x v="2"/>
    <x v="3"/>
  </r>
  <r>
    <s v="Rachel"/>
    <s v="Allen"/>
    <s v="rallen@almasecurity.com"/>
    <s v="Phish-1001"/>
    <d v="2025-05-26T00:00:00"/>
    <d v="1899-12-30T17:43:00"/>
    <x v="1"/>
    <m/>
    <m/>
    <x v="1"/>
    <m/>
    <m/>
    <x v="0"/>
    <x v="0"/>
    <b v="0"/>
    <x v="0"/>
    <x v="1"/>
    <s v="No"/>
    <s v="Penetration Tester"/>
    <x v="2"/>
    <x v="3"/>
  </r>
  <r>
    <s v="Rachel"/>
    <s v="Morris"/>
    <s v="rmorris@almasecurity.com"/>
    <s v="Phish-1001"/>
    <d v="2025-05-26T00:00:00"/>
    <d v="1899-12-30T14:34:00"/>
    <x v="1"/>
    <m/>
    <m/>
    <x v="1"/>
    <m/>
    <m/>
    <x v="0"/>
    <x v="0"/>
    <b v="0"/>
    <x v="0"/>
    <x v="1"/>
    <s v="No"/>
    <s v="Security Engineer"/>
    <x v="2"/>
    <x v="3"/>
  </r>
  <r>
    <s v="Ryan"/>
    <s v="Rodriguez"/>
    <s v="rrodriguez@almasecurity.com"/>
    <s v="Phish-1001"/>
    <d v="2025-05-26T00:00:00"/>
    <d v="1899-12-30T15:09:00"/>
    <x v="1"/>
    <m/>
    <m/>
    <x v="1"/>
    <m/>
    <m/>
    <x v="0"/>
    <x v="0"/>
    <b v="0"/>
    <x v="0"/>
    <x v="0"/>
    <s v="No"/>
    <s v="Security Policy Analyst"/>
    <x v="2"/>
    <x v="3"/>
  </r>
  <r>
    <s v="Sara"/>
    <s v="Reyes"/>
    <s v="sreyes@almasecurity.com"/>
    <s v="Phish-1001"/>
    <d v="2025-05-26T00:00:00"/>
    <d v="1899-12-30T08:38:00"/>
    <x v="1"/>
    <m/>
    <m/>
    <x v="1"/>
    <m/>
    <m/>
    <x v="0"/>
    <x v="0"/>
    <b v="0"/>
    <x v="0"/>
    <x v="1"/>
    <s v="No"/>
    <s v="Threat Intelligence Analyst"/>
    <x v="2"/>
    <x v="3"/>
  </r>
  <r>
    <s v="Steven"/>
    <s v="Lopez"/>
    <s v="slopez1@almasecurity.com"/>
    <s v="Phish-1001"/>
    <d v="2025-05-26T00:00:00"/>
    <d v="1899-12-30T10:40:00"/>
    <x v="1"/>
    <m/>
    <m/>
    <x v="1"/>
    <m/>
    <m/>
    <x v="0"/>
    <x v="0"/>
    <b v="0"/>
    <x v="0"/>
    <x v="1"/>
    <s v="No"/>
    <s v="Digital Forensics Specialist"/>
    <x v="2"/>
    <x v="3"/>
  </r>
  <r>
    <s v="Tyler"/>
    <s v="Turner"/>
    <s v="tturner@almasecurity.com"/>
    <s v="Phish-1001"/>
    <d v="2025-05-26T00:00:00"/>
    <d v="1899-12-30T17:56:00"/>
    <x v="1"/>
    <m/>
    <m/>
    <x v="1"/>
    <m/>
    <m/>
    <x v="0"/>
    <x v="0"/>
    <b v="0"/>
    <x v="0"/>
    <x v="1"/>
    <s v="No"/>
    <s v="Security Training Coordinator"/>
    <x v="2"/>
    <x v="3"/>
  </r>
  <r>
    <s v="Alexander"/>
    <s v="Ramos"/>
    <s v="aramos@almasecurity.com"/>
    <s v="Phish-1001"/>
    <d v="2025-05-26T00:00:00"/>
    <d v="1899-12-30T10:12:00"/>
    <x v="1"/>
    <m/>
    <m/>
    <x v="1"/>
    <m/>
    <m/>
    <x v="0"/>
    <x v="0"/>
    <b v="0"/>
    <x v="0"/>
    <x v="1"/>
    <s v="No"/>
    <s v="Senior Software Engineer"/>
    <x v="0"/>
    <x v="2"/>
  </r>
  <r>
    <s v="Douglas"/>
    <s v="Ramos"/>
    <s v="dramos1@almasecurity.com"/>
    <s v="Phish-1001"/>
    <d v="2025-05-26T00:00:00"/>
    <d v="1899-12-30T11:12:00"/>
    <x v="1"/>
    <m/>
    <m/>
    <x v="1"/>
    <m/>
    <m/>
    <x v="0"/>
    <x v="0"/>
    <b v="0"/>
    <x v="0"/>
    <x v="1"/>
    <s v="No"/>
    <s v="Backend Developer"/>
    <x v="0"/>
    <x v="2"/>
  </r>
  <r>
    <s v="Eric"/>
    <s v="Murphy"/>
    <s v="emurphy@almasecurity.com"/>
    <s v="Phish-1001"/>
    <d v="2025-05-26T00:00:00"/>
    <d v="1899-12-30T16:57:00"/>
    <x v="1"/>
    <m/>
    <m/>
    <x v="1"/>
    <m/>
    <m/>
    <x v="0"/>
    <x v="0"/>
    <b v="0"/>
    <x v="0"/>
    <x v="0"/>
    <s v="No"/>
    <s v="Full Stack Developer"/>
    <x v="0"/>
    <x v="2"/>
  </r>
  <r>
    <s v="Kenneth"/>
    <s v="Ruiz"/>
    <s v="kruiz@almasecurity.com"/>
    <s v="Phish-1001"/>
    <d v="2025-05-26T00:00:00"/>
    <d v="1899-12-30T17:49:00"/>
    <x v="1"/>
    <m/>
    <m/>
    <x v="1"/>
    <m/>
    <m/>
    <x v="0"/>
    <x v="0"/>
    <b v="0"/>
    <x v="0"/>
    <x v="1"/>
    <s v="No"/>
    <s v="Mobile Application Developer"/>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57F674-D738-2F4B-AA75-983F4A9BF924}" name="PivotTable2"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B6" firstHeaderRow="1" firstDataRow="1" firstDataCol="1"/>
  <pivotFields count="21">
    <pivotField showAll="0"/>
    <pivotField showAll="0"/>
    <pivotField dataField="1" showAll="0"/>
    <pivotField showAll="0"/>
    <pivotField numFmtId="15" showAll="0"/>
    <pivotField numFmtId="20"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5F9963-9FCC-254E-9D61-845DD964F1DC}" name="PivotTable6"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M3:N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15"/>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B2A47B-7FA4-964E-8E0E-721BF3129684}" name="PivotTable5"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J3:K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s>
  <rowFields count="1">
    <field x="13"/>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40F09-01D2-7E4F-8218-4511B64F325C}" name="PivotTable4"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3:H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128A3E-D263-BC4C-ACDD-DAC790E20C55}" name="PivotTable3"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D3:E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A87895-F4BF-4C47-97B4-AABD23A2A4A4}" name="PivotTable2"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3:H24"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axis="axisCol" showAll="0">
      <items count="3">
        <item sd="0" x="1"/>
        <item x="0"/>
        <item t="default"/>
      </items>
    </pivotField>
    <pivotField showAll="0"/>
    <pivotField showAll="0"/>
    <pivotField showAll="0"/>
    <pivotField showAll="0"/>
    <pivotField showAll="0"/>
    <pivotField showAll="0"/>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9"/>
    <field x="16"/>
  </colFields>
  <colItems count="7">
    <i>
      <x/>
    </i>
    <i>
      <x v="1"/>
      <x/>
    </i>
    <i r="1">
      <x v="1"/>
    </i>
    <i r="1">
      <x v="2"/>
    </i>
    <i r="1">
      <x v="3"/>
    </i>
    <i t="default">
      <x v="1"/>
    </i>
    <i t="grand">
      <x/>
    </i>
  </colItems>
  <dataFields count="1">
    <dataField name="Count of Email" fld="2" subtotal="count" baseField="0" baseItem="0"/>
  </dataFields>
  <formats count="40">
    <format dxfId="46">
      <pivotArea collapsedLevelsAreSubtotals="1" fieldPosition="0">
        <references count="2">
          <reference field="9" count="1" selected="0">
            <x v="0"/>
          </reference>
          <reference field="19" count="1">
            <x v="0"/>
          </reference>
        </references>
      </pivotArea>
    </format>
    <format dxfId="45">
      <pivotArea collapsedLevelsAreSubtotals="1" fieldPosition="0">
        <references count="3">
          <reference field="9" count="1" selected="0">
            <x v="0"/>
          </reference>
          <reference field="19" count="1" selected="0">
            <x v="0"/>
          </reference>
          <reference field="20" count="1">
            <x v="15"/>
          </reference>
        </references>
      </pivotArea>
    </format>
    <format dxfId="44">
      <pivotArea collapsedLevelsAreSubtotals="1" fieldPosition="0">
        <references count="2">
          <reference field="9" count="1" selected="0">
            <x v="0"/>
          </reference>
          <reference field="19" count="1">
            <x v="1"/>
          </reference>
        </references>
      </pivotArea>
    </format>
    <format dxfId="43">
      <pivotArea collapsedLevelsAreSubtotals="1" fieldPosition="0">
        <references count="3">
          <reference field="9" count="1" selected="0">
            <x v="0"/>
          </reference>
          <reference field="19" count="1" selected="0">
            <x v="1"/>
          </reference>
          <reference field="20" count="3">
            <x v="2"/>
            <x v="3"/>
            <x v="8"/>
          </reference>
        </references>
      </pivotArea>
    </format>
    <format dxfId="42">
      <pivotArea collapsedLevelsAreSubtotals="1" fieldPosition="0">
        <references count="2">
          <reference field="9" count="1" selected="0">
            <x v="0"/>
          </reference>
          <reference field="19" count="1">
            <x v="2"/>
          </reference>
        </references>
      </pivotArea>
    </format>
    <format dxfId="41">
      <pivotArea collapsedLevelsAreSubtotals="1" fieldPosition="0">
        <references count="3">
          <reference field="9" count="1" selected="0">
            <x v="0"/>
          </reference>
          <reference field="19" count="1" selected="0">
            <x v="2"/>
          </reference>
          <reference field="20" count="2">
            <x v="0"/>
            <x v="5"/>
          </reference>
        </references>
      </pivotArea>
    </format>
    <format dxfId="40">
      <pivotArea collapsedLevelsAreSubtotals="1" fieldPosition="0">
        <references count="2">
          <reference field="9" count="1" selected="0">
            <x v="0"/>
          </reference>
          <reference field="19" count="1">
            <x v="3"/>
          </reference>
        </references>
      </pivotArea>
    </format>
    <format dxfId="39">
      <pivotArea collapsedLevelsAreSubtotals="1" fieldPosition="0">
        <references count="3">
          <reference field="9" count="1" selected="0">
            <x v="0"/>
          </reference>
          <reference field="19" count="1" selected="0">
            <x v="3"/>
          </reference>
          <reference field="20" count="2">
            <x v="7"/>
            <x v="9"/>
          </reference>
        </references>
      </pivotArea>
    </format>
    <format dxfId="38">
      <pivotArea collapsedLevelsAreSubtotals="1" fieldPosition="0">
        <references count="2">
          <reference field="9" count="1" selected="0">
            <x v="0"/>
          </reference>
          <reference field="19" count="1">
            <x v="4"/>
          </reference>
        </references>
      </pivotArea>
    </format>
    <format dxfId="37">
      <pivotArea collapsedLevelsAreSubtotals="1" fieldPosition="0">
        <references count="3">
          <reference field="9" count="1" selected="0">
            <x v="0"/>
          </reference>
          <reference field="19" count="1" selected="0">
            <x v="4"/>
          </reference>
          <reference field="20" count="2">
            <x v="1"/>
            <x v="6"/>
          </reference>
        </references>
      </pivotArea>
    </format>
    <format dxfId="36">
      <pivotArea collapsedLevelsAreSubtotals="1" fieldPosition="0">
        <references count="2">
          <reference field="9" count="1" selected="0">
            <x v="0"/>
          </reference>
          <reference field="19" count="1">
            <x v="7"/>
          </reference>
        </references>
      </pivotArea>
    </format>
    <format dxfId="35">
      <pivotArea collapsedLevelsAreSubtotals="1" fieldPosition="0">
        <references count="3">
          <reference field="9" count="1" selected="0">
            <x v="0"/>
          </reference>
          <reference field="19" count="1" selected="0">
            <x v="7"/>
          </reference>
          <reference field="20" count="2">
            <x v="13"/>
            <x v="14"/>
          </reference>
        </references>
      </pivotArea>
    </format>
    <format dxfId="34">
      <pivotArea dataOnly="0" labelOnly="1" fieldPosition="0">
        <references count="1">
          <reference field="9" count="1">
            <x v="0"/>
          </reference>
        </references>
      </pivotArea>
    </format>
    <format dxfId="33">
      <pivotArea dataOnly="0" labelOnly="1" offset="IV256" fieldPosition="0">
        <references count="1">
          <reference field="9" count="1">
            <x v="0"/>
          </reference>
        </references>
      </pivotArea>
    </format>
    <format dxfId="32">
      <pivotArea collapsedLevelsAreSubtotals="1" fieldPosition="0">
        <references count="2">
          <reference field="9" count="1" selected="0">
            <x v="0"/>
          </reference>
          <reference field="19" count="1">
            <x v="0"/>
          </reference>
        </references>
      </pivotArea>
    </format>
    <format dxfId="31">
      <pivotArea collapsedLevelsAreSubtotals="1" fieldPosition="0">
        <references count="3">
          <reference field="9" count="1" selected="0">
            <x v="0"/>
          </reference>
          <reference field="19" count="1" selected="0">
            <x v="0"/>
          </reference>
          <reference field="20" count="1">
            <x v="15"/>
          </reference>
        </references>
      </pivotArea>
    </format>
    <format dxfId="30">
      <pivotArea collapsedLevelsAreSubtotals="1" fieldPosition="0">
        <references count="2">
          <reference field="9" count="1" selected="0">
            <x v="0"/>
          </reference>
          <reference field="19" count="1">
            <x v="1"/>
          </reference>
        </references>
      </pivotArea>
    </format>
    <format dxfId="29">
      <pivotArea collapsedLevelsAreSubtotals="1" fieldPosition="0">
        <references count="3">
          <reference field="9" count="1" selected="0">
            <x v="0"/>
          </reference>
          <reference field="19" count="1" selected="0">
            <x v="1"/>
          </reference>
          <reference field="20" count="3">
            <x v="2"/>
            <x v="3"/>
            <x v="8"/>
          </reference>
        </references>
      </pivotArea>
    </format>
    <format dxfId="28">
      <pivotArea collapsedLevelsAreSubtotals="1" fieldPosition="0">
        <references count="2">
          <reference field="9" count="1" selected="0">
            <x v="0"/>
          </reference>
          <reference field="19" count="1">
            <x v="2"/>
          </reference>
        </references>
      </pivotArea>
    </format>
    <format dxfId="27">
      <pivotArea collapsedLevelsAreSubtotals="1" fieldPosition="0">
        <references count="3">
          <reference field="9" count="1" selected="0">
            <x v="0"/>
          </reference>
          <reference field="19" count="1" selected="0">
            <x v="2"/>
          </reference>
          <reference field="20" count="2">
            <x v="0"/>
            <x v="5"/>
          </reference>
        </references>
      </pivotArea>
    </format>
    <format dxfId="26">
      <pivotArea collapsedLevelsAreSubtotals="1" fieldPosition="0">
        <references count="2">
          <reference field="9" count="1" selected="0">
            <x v="0"/>
          </reference>
          <reference field="19" count="1">
            <x v="3"/>
          </reference>
        </references>
      </pivotArea>
    </format>
    <format dxfId="25">
      <pivotArea collapsedLevelsAreSubtotals="1" fieldPosition="0">
        <references count="3">
          <reference field="9" count="1" selected="0">
            <x v="0"/>
          </reference>
          <reference field="19" count="1" selected="0">
            <x v="3"/>
          </reference>
          <reference field="20" count="2">
            <x v="7"/>
            <x v="9"/>
          </reference>
        </references>
      </pivotArea>
    </format>
    <format dxfId="24">
      <pivotArea collapsedLevelsAreSubtotals="1" fieldPosition="0">
        <references count="2">
          <reference field="9" count="1" selected="0">
            <x v="0"/>
          </reference>
          <reference field="19" count="1">
            <x v="4"/>
          </reference>
        </references>
      </pivotArea>
    </format>
    <format dxfId="23">
      <pivotArea collapsedLevelsAreSubtotals="1" fieldPosition="0">
        <references count="3">
          <reference field="9" count="1" selected="0">
            <x v="0"/>
          </reference>
          <reference field="19" count="1" selected="0">
            <x v="4"/>
          </reference>
          <reference field="20" count="2">
            <x v="1"/>
            <x v="6"/>
          </reference>
        </references>
      </pivotArea>
    </format>
    <format dxfId="22">
      <pivotArea collapsedLevelsAreSubtotals="1" fieldPosition="0">
        <references count="2">
          <reference field="9" count="1" selected="0">
            <x v="0"/>
          </reference>
          <reference field="19" count="1">
            <x v="7"/>
          </reference>
        </references>
      </pivotArea>
    </format>
    <format dxfId="21">
      <pivotArea collapsedLevelsAreSubtotals="1" fieldPosition="0">
        <references count="3">
          <reference field="9" count="1" selected="0">
            <x v="0"/>
          </reference>
          <reference field="19" count="1" selected="0">
            <x v="7"/>
          </reference>
          <reference field="20" count="2">
            <x v="13"/>
            <x v="14"/>
          </reference>
        </references>
      </pivotArea>
    </format>
    <format dxfId="20">
      <pivotArea dataOnly="0" labelOnly="1" fieldPosition="0">
        <references count="1">
          <reference field="9" count="1">
            <x v="0"/>
          </reference>
        </references>
      </pivotArea>
    </format>
    <format dxfId="19">
      <pivotArea collapsedLevelsAreSubtotals="1" fieldPosition="0">
        <references count="2">
          <reference field="9" count="1" selected="0" defaultSubtotal="1">
            <x v="1"/>
          </reference>
          <reference field="19" count="1">
            <x v="0"/>
          </reference>
        </references>
      </pivotArea>
    </format>
    <format dxfId="18">
      <pivotArea collapsedLevelsAreSubtotals="1" fieldPosition="0">
        <references count="3">
          <reference field="9" count="1" selected="0" defaultSubtotal="1">
            <x v="1"/>
          </reference>
          <reference field="19" count="1" selected="0">
            <x v="0"/>
          </reference>
          <reference field="20" count="1">
            <x v="15"/>
          </reference>
        </references>
      </pivotArea>
    </format>
    <format dxfId="17">
      <pivotArea collapsedLevelsAreSubtotals="1" fieldPosition="0">
        <references count="2">
          <reference field="9" count="1" selected="0" defaultSubtotal="1">
            <x v="1"/>
          </reference>
          <reference field="19" count="1">
            <x v="1"/>
          </reference>
        </references>
      </pivotArea>
    </format>
    <format dxfId="16">
      <pivotArea collapsedLevelsAreSubtotals="1" fieldPosition="0">
        <references count="3">
          <reference field="9" count="1" selected="0" defaultSubtotal="1">
            <x v="1"/>
          </reference>
          <reference field="19" count="1" selected="0">
            <x v="1"/>
          </reference>
          <reference field="20" count="3">
            <x v="2"/>
            <x v="3"/>
            <x v="8"/>
          </reference>
        </references>
      </pivotArea>
    </format>
    <format dxfId="15">
      <pivotArea collapsedLevelsAreSubtotals="1" fieldPosition="0">
        <references count="2">
          <reference field="9" count="1" selected="0" defaultSubtotal="1">
            <x v="1"/>
          </reference>
          <reference field="19" count="1">
            <x v="2"/>
          </reference>
        </references>
      </pivotArea>
    </format>
    <format dxfId="14">
      <pivotArea collapsedLevelsAreSubtotals="1" fieldPosition="0">
        <references count="3">
          <reference field="9" count="1" selected="0" defaultSubtotal="1">
            <x v="1"/>
          </reference>
          <reference field="19" count="1" selected="0">
            <x v="2"/>
          </reference>
          <reference field="20" count="2">
            <x v="0"/>
            <x v="5"/>
          </reference>
        </references>
      </pivotArea>
    </format>
    <format dxfId="13">
      <pivotArea collapsedLevelsAreSubtotals="1" fieldPosition="0">
        <references count="2">
          <reference field="9" count="1" selected="0" defaultSubtotal="1">
            <x v="1"/>
          </reference>
          <reference field="19" count="1">
            <x v="3"/>
          </reference>
        </references>
      </pivotArea>
    </format>
    <format dxfId="12">
      <pivotArea collapsedLevelsAreSubtotals="1" fieldPosition="0">
        <references count="3">
          <reference field="9" count="1" selected="0" defaultSubtotal="1">
            <x v="1"/>
          </reference>
          <reference field="19" count="1" selected="0">
            <x v="3"/>
          </reference>
          <reference field="20" count="2">
            <x v="7"/>
            <x v="9"/>
          </reference>
        </references>
      </pivotArea>
    </format>
    <format dxfId="11">
      <pivotArea collapsedLevelsAreSubtotals="1" fieldPosition="0">
        <references count="2">
          <reference field="9" count="1" selected="0" defaultSubtotal="1">
            <x v="1"/>
          </reference>
          <reference field="19" count="1">
            <x v="4"/>
          </reference>
        </references>
      </pivotArea>
    </format>
    <format dxfId="10">
      <pivotArea collapsedLevelsAreSubtotals="1" fieldPosition="0">
        <references count="3">
          <reference field="9" count="1" selected="0" defaultSubtotal="1">
            <x v="1"/>
          </reference>
          <reference field="19" count="1" selected="0">
            <x v="4"/>
          </reference>
          <reference field="20" count="2">
            <x v="1"/>
            <x v="6"/>
          </reference>
        </references>
      </pivotArea>
    </format>
    <format dxfId="9">
      <pivotArea collapsedLevelsAreSubtotals="1" fieldPosition="0">
        <references count="2">
          <reference field="9" count="1" selected="0" defaultSubtotal="1">
            <x v="1"/>
          </reference>
          <reference field="19" count="1">
            <x v="7"/>
          </reference>
        </references>
      </pivotArea>
    </format>
    <format dxfId="8">
      <pivotArea collapsedLevelsAreSubtotals="1" fieldPosition="0">
        <references count="3">
          <reference field="9" count="1" selected="0" defaultSubtotal="1">
            <x v="1"/>
          </reference>
          <reference field="19" count="1" selected="0">
            <x v="7"/>
          </reference>
          <reference field="20" count="2">
            <x v="13"/>
            <x v="14"/>
          </reference>
        </references>
      </pivotArea>
    </format>
    <format dxfId="7">
      <pivotArea dataOnly="0" labelOnly="1" fieldPosition="0">
        <references count="1">
          <reference field="9" count="1" defaultSubtotal="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81680E-04D6-3B47-B2A9-E3A166FF21EF}" name="PivotTable9"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75:H96"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showAll="0">
      <items count="3">
        <item sd="0" x="0"/>
        <item x="1"/>
        <item t="default"/>
      </items>
    </pivotField>
    <pivotField axis="axisCol" showAll="0">
      <items count="3">
        <item sd="0" x="0"/>
        <item x="1"/>
        <item t="default"/>
      </items>
    </pivotField>
    <pivotField showAll="0"/>
    <pivotField showAll="0">
      <items count="3">
        <item sd="0" x="0"/>
        <item x="1"/>
        <item t="default"/>
      </items>
    </pivotField>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3"/>
    <field x="16"/>
  </colFields>
  <colItems count="7">
    <i>
      <x/>
    </i>
    <i>
      <x v="1"/>
      <x/>
    </i>
    <i r="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B21B3-690F-5C45-9793-CC9A63BC25C1}" name="PivotTable8"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51:G72"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showAll="0">
      <items count="3">
        <item sd="0" x="0"/>
        <item x="1"/>
        <item t="default"/>
      </items>
    </pivotField>
    <pivotField showAll="0"/>
    <pivotField showAll="0"/>
    <pivotField axis="axisCol" showAll="0">
      <items count="3">
        <item sd="0" x="0"/>
        <item x="1"/>
        <item t="default"/>
      </items>
    </pivotField>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5"/>
    <field x="16"/>
  </colFields>
  <colItems count="6">
    <i>
      <x/>
    </i>
    <i>
      <x v="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19A17B-D69F-5B46-B492-63639091CAE4}" name="PivotTable7" cacheId="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27:H48"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axis="axisCol" showAll="0">
      <items count="3">
        <item sd="0" x="0"/>
        <item x="1"/>
        <item t="default"/>
      </items>
    </pivotField>
    <pivotField showAll="0"/>
    <pivotField showAll="0"/>
    <pivotField showAll="0"/>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2"/>
    <field x="16"/>
  </colFields>
  <colItems count="7">
    <i>
      <x/>
    </i>
    <i>
      <x v="1"/>
      <x/>
    </i>
    <i r="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Opened?" xr10:uid="{D4B50C30-AE3C-514A-B996-D8EE471D9723}" sourceName="Email Opened">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cked?" xr10:uid="{CCC6BF58-8D31-EB46-BF1A-2747B21E3518}" sourceName="Clicked Link">
  <extLst>
    <x:ext xmlns:x15="http://schemas.microsoft.com/office/spreadsheetml/2010/11/main" uri="{2F2917AC-EB37-4324-AD4E-5DD8C200BD13}">
      <x15:tableSlicerCache tableId="1" column="10"/>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mitted_Data?" xr10:uid="{39B81B18-B0FF-AF49-9D35-1B830AE5AF8E}" sourceName="Submitted Data">
  <extLst>
    <x:ext xmlns:x15="http://schemas.microsoft.com/office/spreadsheetml/2010/11/main" uri="{2F2917AC-EB37-4324-AD4E-5DD8C200BD13}">
      <x15:tableSlicerCache tableId="1" column="2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orted" xr10:uid="{60CA7039-27E6-3742-951D-D484894929AA}" sourceName="Email Reported">
  <extLst>
    <x:ext xmlns:x15="http://schemas.microsoft.com/office/spreadsheetml/2010/11/main" uri="{2F2917AC-EB37-4324-AD4E-5DD8C200BD13}">
      <x15:tableSlicerCache tableId="1" column="1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eat_Clicker?" xr10:uid="{1F75E81E-FC1E-E843-B0B1-F7AF51DF6E14}" sourceName="Repeat Clicker?">
  <extLst>
    <x:ext xmlns:x15="http://schemas.microsoft.com/office/spreadsheetml/2010/11/main" uri="{2F2917AC-EB37-4324-AD4E-5DD8C200BD13}">
      <x15:tableSlicerCache tableId="1" column="1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9BC3E408-01CB-494E-A220-01EFF25FC1D3}" sourceName="Employee Type">
  <extLst>
    <x:ext xmlns:x15="http://schemas.microsoft.com/office/spreadsheetml/2010/11/main" uri="{2F2917AC-EB37-4324-AD4E-5DD8C200BD13}">
      <x15:tableSlicerCache tableId="1" column="1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_Leave?" xr10:uid="{94158CB1-B02B-9248-ACB4-6CC746394272}" sourceName="On Leave?">
  <extLst>
    <x:ext xmlns:x15="http://schemas.microsoft.com/office/spreadsheetml/2010/11/main" uri="{2F2917AC-EB37-4324-AD4E-5DD8C200BD13}">
      <x15:tableSlicerCache tableId="1" column="1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ail Opened?" xr10:uid="{70188CAD-389E-E343-A906-EA04E4B4B625}" cache="Slicer_Email_Opened?" caption="Email Opened" rowHeight="251883"/>
  <slicer name="Clicked?" xr10:uid="{23496652-C4EA-344E-9251-AFFA573D0062}" cache="Slicer_Clicked?" caption="Clicked Link" rowHeight="251883"/>
  <slicer name="Submitted Data?" xr10:uid="{29642FDF-72B4-6346-A077-2A924603AFCF}" cache="Slicer_Submitted_Data?" caption="Submitted Data" rowHeight="251883"/>
  <slicer name="Reported" xr10:uid="{D68239E8-383D-A349-A477-4B67F1A8C23E}" cache="Slicer_Reported" caption="Email Reported" rowHeight="251883"/>
  <slicer name="Repeat Clicker?" xr10:uid="{2A88A41D-A5D3-8245-A46F-04E5F8D053D5}" cache="Slicer_Repeat_Clicker?" caption="Repeat Clicker?" rowHeight="251883"/>
  <slicer name="Employee Type" xr10:uid="{266B1201-F8F8-4649-85DE-96F6BA859396}" cache="Slicer_Employee_Type" caption="Employee Type" columnCount="2" rowHeight="251883"/>
  <slicer name="On Leave?" xr10:uid="{7E690133-71DD-F04A-B956-268E729676F9}" cache="Slicer_On_Leave?" caption="On Leav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0093B5-1875-E84E-856D-C92286355745}" name="tblHRIS" displayName="tblHRIS" ref="A1:F301" totalsRowShown="0">
  <autoFilter ref="A1:F301" xr:uid="{580093B5-1875-E84E-856D-C92286355745}"/>
  <tableColumns count="6">
    <tableColumn id="1" xr3:uid="{901D2CC0-B36F-114E-9BE7-061A38F1C04A}" name="Email"/>
    <tableColumn id="15" xr3:uid="{13A49863-373C-1240-B73D-EE011CD8205D}" name="Employee Type"/>
    <tableColumn id="16" xr3:uid="{165A04D2-CF4B-8644-82AF-714E28DD3E61}" name="On Leave?"/>
    <tableColumn id="17" xr3:uid="{2DC128FD-1829-B448-B6DF-82ACE981F061}" name="Job Title"/>
    <tableColumn id="18" xr3:uid="{E5620980-9AE6-C94F-88A0-35C1DFD21FE5}" name="Budget L1"/>
    <tableColumn id="19" xr3:uid="{637CC5A4-EE47-0849-B12C-7ED90F90677C}" name="Budget L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0047CF-EA15-B442-8AEE-6C419FDCEA83}" name="tblGoPhish" displayName="tblGoPhish" ref="A6:U306" totalsRowShown="0">
  <autoFilter ref="A6:U306" xr:uid="{CA0047CF-EA15-B442-8AEE-6C419FDCEA83}"/>
  <tableColumns count="21">
    <tableColumn id="1" xr3:uid="{1CD0C8B1-7B70-B941-9AF3-FDC694BDD2EE}" name="First Name"/>
    <tableColumn id="2" xr3:uid="{E381CF09-9418-2945-98C9-8276DFA328A7}" name="Last Name"/>
    <tableColumn id="3" xr3:uid="{7BB9B181-7D40-344E-8251-8216208EF637}" name="Email"/>
    <tableColumn id="4" xr3:uid="{238A888C-958F-064F-BBB5-94B2899E47EE}" name="Campaign ID"/>
    <tableColumn id="5" xr3:uid="{42857165-F953-0C4F-9C23-3DC213921DB3}" name="Date Sent" dataDxfId="53"/>
    <tableColumn id="6" xr3:uid="{0423DCCA-5394-3542-BE7B-0492D0AB4CCA}" name="Time Sent" dataDxfId="52"/>
    <tableColumn id="7" xr3:uid="{8DE84758-A889-2B4E-AB2E-AD545222DCE1}" name="Email Opened"/>
    <tableColumn id="8" xr3:uid="{3376C8AD-B7E8-BE45-95CC-AAA4E3C42BA1}" name="Date Email Opened"/>
    <tableColumn id="9" xr3:uid="{5E2A900A-25CC-E540-93FB-9F48C33E107C}" name="Time Email Opened"/>
    <tableColumn id="10" xr3:uid="{C4B87B1C-6536-494E-8B7F-94A2D02EE58D}" name="Clicked Link"/>
    <tableColumn id="11" xr3:uid="{90AED2EC-EBC0-684D-94D5-423275DFDB25}" name="Date Clicked"/>
    <tableColumn id="12" xr3:uid="{FCDB91EF-EBE1-D34A-8892-4B2788934963}" name="Time Clicked"/>
    <tableColumn id="21" xr3:uid="{CCB12111-50CC-AD45-A11F-FE1E1C16F2D3}" name="Submitted Data"/>
    <tableColumn id="13" xr3:uid="{8B5F133C-0514-1D4A-8A6F-D3A65EFB9138}" name="Email Reported"/>
    <tableColumn id="14" xr3:uid="{EAE065F9-FD11-9349-9AA0-E5D607443B12}" name="Teachable Moment Sent?"/>
    <tableColumn id="15" xr3:uid="{FB7F08FF-3F71-DE4B-900A-CD8935251AAF}" name="Repeat Clicker?"/>
    <tableColumn id="16" xr3:uid="{47E99973-0A61-8E4F-BABC-94D4648301F2}" name="Employee Type" dataDxfId="51">
      <calculatedColumnFormula array="1">_xlfn.XLOOKUP(tblGoPhish[[#This Row],[Email]], tblHRIS[[#All],[Email]], tblHRIS[[#All],[Employee Type]], "No Match")</calculatedColumnFormula>
    </tableColumn>
    <tableColumn id="17" xr3:uid="{4B4B1186-876D-5D4D-8518-3BDB1C9EE1A2}" name="On Leave?" dataDxfId="50">
      <calculatedColumnFormula array="1">_xlfn.XLOOKUP(tblGoPhish[[#This Row],[Email]], tblHRIS[[#All],[Email]], tblHRIS[[#All],[On Leave?]], "No Match")</calculatedColumnFormula>
    </tableColumn>
    <tableColumn id="18" xr3:uid="{7E674EF7-7AF6-BB44-82BB-EF6780D7654F}" name="Job Title" dataDxfId="49">
      <calculatedColumnFormula array="1">_xlfn.XLOOKUP(tblGoPhish[[#This Row],[Email]], tblHRIS[[#All],[Email]], tblHRIS[[#All],[Job Title]], "No Match")</calculatedColumnFormula>
    </tableColumn>
    <tableColumn id="19" xr3:uid="{9820E8FE-B8E3-2040-9477-590E03571FEF}" name="Budget L1" dataDxfId="48">
      <calculatedColumnFormula array="1">_xlfn.XLOOKUP(tblGoPhish[[#This Row],[Email]], tblHRIS[[#All],[Email]], tblHRIS[[#All],[Budget L1]], "No Match")</calculatedColumnFormula>
    </tableColumn>
    <tableColumn id="20" xr3:uid="{3000C68B-1440-0B4F-B86B-68574D7A072D}" name="Budget L2" dataDxfId="47">
      <calculatedColumnFormula array="1">_xlfn.XLOOKUP(tblGoPhish[[#This Row],[Email]], tblHRIS[[#All],[Email]], tblHRIS[[#All],[Budget L2]], "No Match")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mrodriguez@almasecurity.com" TargetMode="External"/><Relationship Id="rId7" Type="http://schemas.openxmlformats.org/officeDocument/2006/relationships/drawing" Target="../drawings/drawing2.xml"/><Relationship Id="rId2" Type="http://schemas.openxmlformats.org/officeDocument/2006/relationships/hyperlink" Target="mailto:gguy@almasecurity.com" TargetMode="External"/><Relationship Id="rId1" Type="http://schemas.openxmlformats.org/officeDocument/2006/relationships/hyperlink" Target="mailto:cmeyers@almasecurity.com" TargetMode="External"/><Relationship Id="rId6" Type="http://schemas.openxmlformats.org/officeDocument/2006/relationships/hyperlink" Target="mailto:lthompson@almasecurity.com" TargetMode="External"/><Relationship Id="rId5" Type="http://schemas.openxmlformats.org/officeDocument/2006/relationships/hyperlink" Target="mailto:dkim@almasecurity.com" TargetMode="External"/><Relationship Id="rId4" Type="http://schemas.openxmlformats.org/officeDocument/2006/relationships/hyperlink" Target="mailto:jwalsh@almasecurity.com" TargetMode="Externa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AC34-4CAB-8049-A12B-431F2EB1C009}">
  <sheetPr>
    <tabColor theme="1"/>
  </sheetPr>
  <dimension ref="A1:W204"/>
  <sheetViews>
    <sheetView workbookViewId="0">
      <selection activeCell="F24" sqref="F24"/>
    </sheetView>
  </sheetViews>
  <sheetFormatPr baseColWidth="10" defaultRowHeight="15" x14ac:dyDescent="0.2"/>
  <cols>
    <col min="1" max="1" width="17.83203125" style="108" customWidth="1"/>
    <col min="2" max="2" width="38.1640625" style="108" customWidth="1"/>
    <col min="3" max="3" width="39.33203125" style="108" customWidth="1"/>
    <col min="4" max="6" width="10.83203125" style="105"/>
    <col min="7" max="7" width="10.83203125" style="105" customWidth="1"/>
    <col min="8" max="23" width="10.83203125" style="105"/>
    <col min="24" max="16384" width="10.83203125" style="108"/>
  </cols>
  <sheetData>
    <row r="1" spans="2:2" s="105" customFormat="1" x14ac:dyDescent="0.2"/>
    <row r="2" spans="2:2" s="105" customFormat="1" x14ac:dyDescent="0.2"/>
    <row r="3" spans="2:2" s="105" customFormat="1" x14ac:dyDescent="0.2"/>
    <row r="4" spans="2:2" s="105" customFormat="1" x14ac:dyDescent="0.2"/>
    <row r="5" spans="2:2" s="105" customFormat="1" x14ac:dyDescent="0.2"/>
    <row r="6" spans="2:2" s="105" customFormat="1" x14ac:dyDescent="0.2"/>
    <row r="7" spans="2:2" s="105" customFormat="1" ht="24" x14ac:dyDescent="0.3">
      <c r="B7" s="106"/>
    </row>
    <row r="8" spans="2:2" s="105" customFormat="1" x14ac:dyDescent="0.2"/>
    <row r="9" spans="2:2" s="105" customFormat="1" x14ac:dyDescent="0.2"/>
    <row r="10" spans="2:2" s="105" customFormat="1" x14ac:dyDescent="0.2"/>
    <row r="11" spans="2:2" s="105" customFormat="1" x14ac:dyDescent="0.2"/>
    <row r="12" spans="2:2" s="105" customFormat="1" x14ac:dyDescent="0.2"/>
    <row r="13" spans="2:2" s="105" customFormat="1" x14ac:dyDescent="0.2"/>
    <row r="14" spans="2:2" s="105" customFormat="1" x14ac:dyDescent="0.2"/>
    <row r="15" spans="2:2" s="105" customFormat="1" x14ac:dyDescent="0.2"/>
    <row r="16" spans="2:2" s="105" customFormat="1" x14ac:dyDescent="0.2"/>
    <row r="17" spans="1:1" s="105" customFormat="1" x14ac:dyDescent="0.2"/>
    <row r="18" spans="1:1" s="105" customFormat="1" x14ac:dyDescent="0.2"/>
    <row r="19" spans="1:1" s="105" customFormat="1" x14ac:dyDescent="0.2"/>
    <row r="20" spans="1:1" s="105" customFormat="1" x14ac:dyDescent="0.2"/>
    <row r="21" spans="1:1" s="105" customFormat="1" x14ac:dyDescent="0.2"/>
    <row r="22" spans="1:1" s="105" customFormat="1" x14ac:dyDescent="0.2"/>
    <row r="23" spans="1:1" s="105" customFormat="1" x14ac:dyDescent="0.2"/>
    <row r="24" spans="1:1" s="105" customFormat="1" x14ac:dyDescent="0.2"/>
    <row r="25" spans="1:1" s="105" customFormat="1" x14ac:dyDescent="0.2"/>
    <row r="26" spans="1:1" s="105" customFormat="1" x14ac:dyDescent="0.2"/>
    <row r="27" spans="1:1" s="105" customFormat="1" x14ac:dyDescent="0.2">
      <c r="A27" s="107"/>
    </row>
    <row r="28" spans="1:1" s="105" customFormat="1" x14ac:dyDescent="0.2"/>
    <row r="29" spans="1:1" s="105" customFormat="1" x14ac:dyDescent="0.2"/>
    <row r="30" spans="1:1" s="105" customFormat="1" x14ac:dyDescent="0.2"/>
    <row r="31" spans="1:1" s="105" customFormat="1" x14ac:dyDescent="0.2"/>
    <row r="32" spans="1:1" s="105" customFormat="1" x14ac:dyDescent="0.2"/>
    <row r="33" s="105" customFormat="1" x14ac:dyDescent="0.2"/>
    <row r="34" s="105" customFormat="1" x14ac:dyDescent="0.2"/>
    <row r="35" s="105" customFormat="1" x14ac:dyDescent="0.2"/>
    <row r="36" s="105" customFormat="1" x14ac:dyDescent="0.2"/>
    <row r="37" s="105" customFormat="1" x14ac:dyDescent="0.2"/>
    <row r="38" s="105" customFormat="1" x14ac:dyDescent="0.2"/>
    <row r="39" s="105" customFormat="1" x14ac:dyDescent="0.2"/>
    <row r="40" s="105" customFormat="1" x14ac:dyDescent="0.2"/>
    <row r="41" s="105" customFormat="1" x14ac:dyDescent="0.2"/>
    <row r="42" s="105" customFormat="1" x14ac:dyDescent="0.2"/>
    <row r="43" s="105" customFormat="1" x14ac:dyDescent="0.2"/>
    <row r="44" s="105" customFormat="1" x14ac:dyDescent="0.2"/>
    <row r="45" s="105" customFormat="1" x14ac:dyDescent="0.2"/>
    <row r="46" s="105" customFormat="1" x14ac:dyDescent="0.2"/>
    <row r="47" s="105" customFormat="1" x14ac:dyDescent="0.2"/>
    <row r="48" s="105" customFormat="1" x14ac:dyDescent="0.2"/>
    <row r="49" s="105" customFormat="1" x14ac:dyDescent="0.2"/>
    <row r="50" s="105" customFormat="1" x14ac:dyDescent="0.2"/>
    <row r="51" s="105" customFormat="1" x14ac:dyDescent="0.2"/>
    <row r="52" s="105" customFormat="1" x14ac:dyDescent="0.2"/>
    <row r="53" s="105" customFormat="1" x14ac:dyDescent="0.2"/>
    <row r="54" s="105" customFormat="1" x14ac:dyDescent="0.2"/>
    <row r="55" s="105" customFormat="1" x14ac:dyDescent="0.2"/>
    <row r="56" s="105" customFormat="1" x14ac:dyDescent="0.2"/>
    <row r="57" s="105" customFormat="1" x14ac:dyDescent="0.2"/>
    <row r="58" s="105" customFormat="1" x14ac:dyDescent="0.2"/>
    <row r="59" s="105" customFormat="1" x14ac:dyDescent="0.2"/>
    <row r="60" s="105" customFormat="1" x14ac:dyDescent="0.2"/>
    <row r="61" s="105" customFormat="1" x14ac:dyDescent="0.2"/>
    <row r="62" s="105" customFormat="1" x14ac:dyDescent="0.2"/>
    <row r="63" s="105" customFormat="1" x14ac:dyDescent="0.2"/>
    <row r="64" s="105" customFormat="1" x14ac:dyDescent="0.2"/>
    <row r="65" s="105" customFormat="1" x14ac:dyDescent="0.2"/>
    <row r="66" s="105" customFormat="1" x14ac:dyDescent="0.2"/>
    <row r="67" s="105" customFormat="1" x14ac:dyDescent="0.2"/>
    <row r="68" s="105" customFormat="1" x14ac:dyDescent="0.2"/>
    <row r="69" s="105" customFormat="1" x14ac:dyDescent="0.2"/>
    <row r="70" s="105" customFormat="1" x14ac:dyDescent="0.2"/>
    <row r="71" s="105" customFormat="1" x14ac:dyDescent="0.2"/>
    <row r="72" s="105" customFormat="1" x14ac:dyDescent="0.2"/>
    <row r="73" s="105" customFormat="1" x14ac:dyDescent="0.2"/>
    <row r="74" s="105" customFormat="1" x14ac:dyDescent="0.2"/>
    <row r="75" s="105" customFormat="1" x14ac:dyDescent="0.2"/>
    <row r="76" s="105" customFormat="1" x14ac:dyDescent="0.2"/>
    <row r="77" s="105" customFormat="1" x14ac:dyDescent="0.2"/>
    <row r="78" s="105" customFormat="1" x14ac:dyDescent="0.2"/>
    <row r="79" s="105" customFormat="1" x14ac:dyDescent="0.2"/>
    <row r="80" s="105" customFormat="1" x14ac:dyDescent="0.2"/>
    <row r="81" s="105" customFormat="1" x14ac:dyDescent="0.2"/>
    <row r="82" s="105" customFormat="1" x14ac:dyDescent="0.2"/>
    <row r="83" s="105" customFormat="1" x14ac:dyDescent="0.2"/>
    <row r="84" s="105" customFormat="1" x14ac:dyDescent="0.2"/>
    <row r="85" s="105" customFormat="1" x14ac:dyDescent="0.2"/>
    <row r="86" s="105" customFormat="1" x14ac:dyDescent="0.2"/>
    <row r="87" s="105" customFormat="1" x14ac:dyDescent="0.2"/>
    <row r="88" s="105" customFormat="1" x14ac:dyDescent="0.2"/>
    <row r="89" s="105" customFormat="1" x14ac:dyDescent="0.2"/>
    <row r="90" s="105" customFormat="1" x14ac:dyDescent="0.2"/>
    <row r="91" s="105" customFormat="1" x14ac:dyDescent="0.2"/>
    <row r="92" s="105" customFormat="1" x14ac:dyDescent="0.2"/>
    <row r="93" s="105" customFormat="1" x14ac:dyDescent="0.2"/>
    <row r="94" s="105" customFormat="1" x14ac:dyDescent="0.2"/>
    <row r="95" s="105" customFormat="1" x14ac:dyDescent="0.2"/>
    <row r="96" s="105" customFormat="1" x14ac:dyDescent="0.2"/>
    <row r="97" s="105" customFormat="1" x14ac:dyDescent="0.2"/>
    <row r="98" s="105" customFormat="1" x14ac:dyDescent="0.2"/>
    <row r="99" s="105" customFormat="1" x14ac:dyDescent="0.2"/>
    <row r="100" s="105" customFormat="1" x14ac:dyDescent="0.2"/>
    <row r="101" s="105" customFormat="1" x14ac:dyDescent="0.2"/>
    <row r="102" s="105" customFormat="1" x14ac:dyDescent="0.2"/>
    <row r="103" s="105" customFormat="1" x14ac:dyDescent="0.2"/>
    <row r="104" s="105" customFormat="1" x14ac:dyDescent="0.2"/>
    <row r="105" s="105" customFormat="1" x14ac:dyDescent="0.2"/>
    <row r="106" s="105" customFormat="1" x14ac:dyDescent="0.2"/>
    <row r="107" s="105" customFormat="1" x14ac:dyDescent="0.2"/>
    <row r="108" s="105" customFormat="1" x14ac:dyDescent="0.2"/>
    <row r="109" s="105" customFormat="1" x14ac:dyDescent="0.2"/>
    <row r="110" s="105" customFormat="1" x14ac:dyDescent="0.2"/>
    <row r="111" s="105" customFormat="1" x14ac:dyDescent="0.2"/>
    <row r="112" s="105" customFormat="1" x14ac:dyDescent="0.2"/>
    <row r="113" s="105" customFormat="1" x14ac:dyDescent="0.2"/>
    <row r="114" s="105" customFormat="1" x14ac:dyDescent="0.2"/>
    <row r="115" s="105" customFormat="1" x14ac:dyDescent="0.2"/>
    <row r="116" s="105" customFormat="1" x14ac:dyDescent="0.2"/>
    <row r="117" s="105" customFormat="1" x14ac:dyDescent="0.2"/>
    <row r="118" s="105" customFormat="1" x14ac:dyDescent="0.2"/>
    <row r="119" s="105" customFormat="1" x14ac:dyDescent="0.2"/>
    <row r="120" s="105" customFormat="1" x14ac:dyDescent="0.2"/>
    <row r="121" s="105" customFormat="1" x14ac:dyDescent="0.2"/>
    <row r="122" s="105" customFormat="1" x14ac:dyDescent="0.2"/>
    <row r="123" s="105" customFormat="1" x14ac:dyDescent="0.2"/>
    <row r="124" s="105" customFormat="1" x14ac:dyDescent="0.2"/>
    <row r="125" s="105" customFormat="1" x14ac:dyDescent="0.2"/>
    <row r="126" s="105" customFormat="1" x14ac:dyDescent="0.2"/>
    <row r="127" s="105" customFormat="1" x14ac:dyDescent="0.2"/>
    <row r="128" s="105" customFormat="1" x14ac:dyDescent="0.2"/>
    <row r="129" s="105" customFormat="1" x14ac:dyDescent="0.2"/>
    <row r="130" s="105" customFormat="1" x14ac:dyDescent="0.2"/>
    <row r="131" s="105" customFormat="1" x14ac:dyDescent="0.2"/>
    <row r="132" s="105" customFormat="1" x14ac:dyDescent="0.2"/>
    <row r="133" s="105" customFormat="1" x14ac:dyDescent="0.2"/>
    <row r="134" s="105" customFormat="1" x14ac:dyDescent="0.2"/>
    <row r="135" s="105" customFormat="1" x14ac:dyDescent="0.2"/>
    <row r="136" s="105" customFormat="1" x14ac:dyDescent="0.2"/>
    <row r="137" s="105" customFormat="1" x14ac:dyDescent="0.2"/>
    <row r="138" s="105" customFormat="1" x14ac:dyDescent="0.2"/>
    <row r="139" s="105" customFormat="1" x14ac:dyDescent="0.2"/>
    <row r="140" s="105" customFormat="1" x14ac:dyDescent="0.2"/>
    <row r="141" s="105" customFormat="1" x14ac:dyDescent="0.2"/>
    <row r="142" s="105" customFormat="1" x14ac:dyDescent="0.2"/>
    <row r="143" s="105" customFormat="1" x14ac:dyDescent="0.2"/>
    <row r="144" s="105" customFormat="1" x14ac:dyDescent="0.2"/>
    <row r="145" s="105" customFormat="1" x14ac:dyDescent="0.2"/>
    <row r="146" s="105" customFormat="1" x14ac:dyDescent="0.2"/>
    <row r="147" s="105" customFormat="1" x14ac:dyDescent="0.2"/>
    <row r="148" s="105" customFormat="1" x14ac:dyDescent="0.2"/>
    <row r="149" s="105" customFormat="1" x14ac:dyDescent="0.2"/>
    <row r="150" s="105" customFormat="1" x14ac:dyDescent="0.2"/>
    <row r="151" s="105" customFormat="1" x14ac:dyDescent="0.2"/>
    <row r="152" s="105" customFormat="1" x14ac:dyDescent="0.2"/>
    <row r="153" s="105" customFormat="1" x14ac:dyDescent="0.2"/>
    <row r="154" s="105" customFormat="1" x14ac:dyDescent="0.2"/>
    <row r="155" s="105" customFormat="1" x14ac:dyDescent="0.2"/>
    <row r="156" s="105" customFormat="1" x14ac:dyDescent="0.2"/>
    <row r="157" s="105" customFormat="1" x14ac:dyDescent="0.2"/>
    <row r="158" s="105" customFormat="1" x14ac:dyDescent="0.2"/>
    <row r="159" s="105" customFormat="1" x14ac:dyDescent="0.2"/>
    <row r="160" s="105" customFormat="1" x14ac:dyDescent="0.2"/>
    <row r="161" s="105" customFormat="1" x14ac:dyDescent="0.2"/>
    <row r="162" s="105" customFormat="1" x14ac:dyDescent="0.2"/>
    <row r="163" s="105" customFormat="1" x14ac:dyDescent="0.2"/>
    <row r="164" s="105" customFormat="1" x14ac:dyDescent="0.2"/>
    <row r="165" s="105" customFormat="1" x14ac:dyDescent="0.2"/>
    <row r="166" s="105" customFormat="1" x14ac:dyDescent="0.2"/>
    <row r="167" s="105" customFormat="1" x14ac:dyDescent="0.2"/>
    <row r="168" s="105" customFormat="1" x14ac:dyDescent="0.2"/>
    <row r="169" s="105" customFormat="1" x14ac:dyDescent="0.2"/>
    <row r="170" s="105" customFormat="1" x14ac:dyDescent="0.2"/>
    <row r="171" s="105" customFormat="1" x14ac:dyDescent="0.2"/>
    <row r="172" s="105" customFormat="1" x14ac:dyDescent="0.2"/>
    <row r="173" s="105" customFormat="1" x14ac:dyDescent="0.2"/>
    <row r="174" s="105" customFormat="1" x14ac:dyDescent="0.2"/>
    <row r="175" s="105" customFormat="1" x14ac:dyDescent="0.2"/>
    <row r="176" s="105" customFormat="1" x14ac:dyDescent="0.2"/>
    <row r="177" s="105" customFormat="1" x14ac:dyDescent="0.2"/>
    <row r="178" s="105" customFormat="1" x14ac:dyDescent="0.2"/>
    <row r="179" s="105" customFormat="1" x14ac:dyDescent="0.2"/>
    <row r="180" s="105" customFormat="1" x14ac:dyDescent="0.2"/>
    <row r="181" s="105" customFormat="1" x14ac:dyDescent="0.2"/>
    <row r="182" s="105" customFormat="1" x14ac:dyDescent="0.2"/>
    <row r="183" s="105" customFormat="1" x14ac:dyDescent="0.2"/>
    <row r="184" s="105" customFormat="1" x14ac:dyDescent="0.2"/>
    <row r="185" s="105" customFormat="1" x14ac:dyDescent="0.2"/>
    <row r="186" s="105" customFormat="1" x14ac:dyDescent="0.2"/>
    <row r="187" s="105" customFormat="1" x14ac:dyDescent="0.2"/>
    <row r="188" s="105" customFormat="1" x14ac:dyDescent="0.2"/>
    <row r="189" s="105" customFormat="1" x14ac:dyDescent="0.2"/>
    <row r="190" s="105" customFormat="1" x14ac:dyDescent="0.2"/>
    <row r="191" s="105" customFormat="1" x14ac:dyDescent="0.2"/>
    <row r="192" s="105" customFormat="1" x14ac:dyDescent="0.2"/>
    <row r="193" s="105" customFormat="1" x14ac:dyDescent="0.2"/>
    <row r="194" s="105" customFormat="1" x14ac:dyDescent="0.2"/>
    <row r="195" s="105" customFormat="1" x14ac:dyDescent="0.2"/>
    <row r="196" s="105" customFormat="1" x14ac:dyDescent="0.2"/>
    <row r="197" s="105" customFormat="1" x14ac:dyDescent="0.2"/>
    <row r="198" s="105" customFormat="1" x14ac:dyDescent="0.2"/>
    <row r="199" s="105" customFormat="1" x14ac:dyDescent="0.2"/>
    <row r="200" s="105" customFormat="1" x14ac:dyDescent="0.2"/>
    <row r="201" s="105" customFormat="1" x14ac:dyDescent="0.2"/>
    <row r="202" s="105" customFormat="1" x14ac:dyDescent="0.2"/>
    <row r="203" s="105" customFormat="1" x14ac:dyDescent="0.2"/>
    <row r="204" s="105" customForma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9D92-CD39-714C-B130-0C590BED443B}">
  <dimension ref="A1:F301"/>
  <sheetViews>
    <sheetView workbookViewId="0"/>
  </sheetViews>
  <sheetFormatPr baseColWidth="10" defaultRowHeight="16" x14ac:dyDescent="0.2"/>
  <cols>
    <col min="1" max="1" width="19.33203125" customWidth="1"/>
  </cols>
  <sheetData>
    <row r="1" spans="1:6" x14ac:dyDescent="0.2">
      <c r="A1" t="s">
        <v>2</v>
      </c>
      <c r="B1" t="s">
        <v>12</v>
      </c>
      <c r="C1" t="s">
        <v>13</v>
      </c>
      <c r="D1" t="s">
        <v>14</v>
      </c>
      <c r="E1" t="s">
        <v>15</v>
      </c>
      <c r="F1" t="s">
        <v>16</v>
      </c>
    </row>
    <row r="2" spans="1:6" x14ac:dyDescent="0.2">
      <c r="A2" t="s">
        <v>585</v>
      </c>
      <c r="B2" t="s">
        <v>27</v>
      </c>
      <c r="C2" t="s">
        <v>22</v>
      </c>
      <c r="D2" t="s">
        <v>228</v>
      </c>
      <c r="E2" t="s">
        <v>36</v>
      </c>
      <c r="F2" t="s">
        <v>68</v>
      </c>
    </row>
    <row r="3" spans="1:6" x14ac:dyDescent="0.2">
      <c r="A3" t="s">
        <v>308</v>
      </c>
      <c r="B3" t="s">
        <v>27</v>
      </c>
      <c r="C3" t="s">
        <v>22</v>
      </c>
      <c r="D3" t="s">
        <v>309</v>
      </c>
      <c r="E3" t="s">
        <v>46</v>
      </c>
      <c r="F3" t="s">
        <v>41</v>
      </c>
    </row>
    <row r="4" spans="1:6" x14ac:dyDescent="0.2">
      <c r="A4" t="s">
        <v>19</v>
      </c>
      <c r="B4" t="s">
        <v>21</v>
      </c>
      <c r="C4" t="s">
        <v>22</v>
      </c>
      <c r="D4" t="s">
        <v>23</v>
      </c>
      <c r="E4" t="s">
        <v>36</v>
      </c>
      <c r="F4" t="s">
        <v>24</v>
      </c>
    </row>
    <row r="5" spans="1:6" x14ac:dyDescent="0.2">
      <c r="A5" t="s">
        <v>567</v>
      </c>
      <c r="B5" t="s">
        <v>39</v>
      </c>
      <c r="C5" t="s">
        <v>22</v>
      </c>
      <c r="D5" t="s">
        <v>674</v>
      </c>
      <c r="E5" t="s">
        <v>619</v>
      </c>
      <c r="F5" t="s">
        <v>621</v>
      </c>
    </row>
    <row r="6" spans="1:6" x14ac:dyDescent="0.2">
      <c r="A6" t="s">
        <v>348</v>
      </c>
      <c r="B6" t="s">
        <v>39</v>
      </c>
      <c r="C6" t="s">
        <v>22</v>
      </c>
      <c r="D6" t="s">
        <v>153</v>
      </c>
      <c r="E6" t="s">
        <v>46</v>
      </c>
      <c r="F6" t="s">
        <v>41</v>
      </c>
    </row>
    <row r="7" spans="1:6" x14ac:dyDescent="0.2">
      <c r="A7" t="s">
        <v>223</v>
      </c>
      <c r="B7" t="s">
        <v>27</v>
      </c>
      <c r="C7" t="s">
        <v>22</v>
      </c>
      <c r="D7" t="s">
        <v>224</v>
      </c>
      <c r="E7" t="s">
        <v>36</v>
      </c>
      <c r="F7" t="s">
        <v>24</v>
      </c>
    </row>
    <row r="8" spans="1:6" x14ac:dyDescent="0.2">
      <c r="A8" t="s">
        <v>490</v>
      </c>
      <c r="B8" t="s">
        <v>34</v>
      </c>
      <c r="C8" t="s">
        <v>22</v>
      </c>
      <c r="D8" t="s">
        <v>224</v>
      </c>
      <c r="E8" t="s">
        <v>29</v>
      </c>
      <c r="F8" t="s">
        <v>52</v>
      </c>
    </row>
    <row r="9" spans="1:6" x14ac:dyDescent="0.2">
      <c r="A9" t="s">
        <v>457</v>
      </c>
      <c r="B9" t="s">
        <v>39</v>
      </c>
      <c r="C9" t="s">
        <v>22</v>
      </c>
      <c r="D9" t="s">
        <v>176</v>
      </c>
      <c r="E9" t="s">
        <v>46</v>
      </c>
      <c r="F9" t="s">
        <v>73</v>
      </c>
    </row>
    <row r="10" spans="1:6" x14ac:dyDescent="0.2">
      <c r="A10" t="s">
        <v>525</v>
      </c>
      <c r="B10" t="s">
        <v>34</v>
      </c>
      <c r="C10" t="s">
        <v>22</v>
      </c>
      <c r="D10" t="s">
        <v>248</v>
      </c>
      <c r="E10" t="s">
        <v>36</v>
      </c>
      <c r="F10" t="s">
        <v>24</v>
      </c>
    </row>
    <row r="11" spans="1:6" x14ac:dyDescent="0.2">
      <c r="A11" t="s">
        <v>563</v>
      </c>
      <c r="B11" t="s">
        <v>34</v>
      </c>
      <c r="C11" t="s">
        <v>22</v>
      </c>
      <c r="D11" t="s">
        <v>118</v>
      </c>
      <c r="E11" t="s">
        <v>46</v>
      </c>
      <c r="F11" t="s">
        <v>41</v>
      </c>
    </row>
    <row r="12" spans="1:6" x14ac:dyDescent="0.2">
      <c r="A12" t="s">
        <v>575</v>
      </c>
      <c r="B12" t="s">
        <v>21</v>
      </c>
      <c r="C12" t="s">
        <v>22</v>
      </c>
      <c r="D12" t="s">
        <v>128</v>
      </c>
      <c r="E12" t="s">
        <v>36</v>
      </c>
      <c r="F12" t="s">
        <v>68</v>
      </c>
    </row>
    <row r="13" spans="1:6" x14ac:dyDescent="0.2">
      <c r="A13" t="s">
        <v>467</v>
      </c>
      <c r="B13" t="s">
        <v>34</v>
      </c>
      <c r="C13" t="s">
        <v>22</v>
      </c>
      <c r="D13" t="s">
        <v>128</v>
      </c>
      <c r="E13" t="s">
        <v>36</v>
      </c>
      <c r="F13" t="s">
        <v>68</v>
      </c>
    </row>
    <row r="14" spans="1:6" x14ac:dyDescent="0.2">
      <c r="A14" t="s">
        <v>127</v>
      </c>
      <c r="B14" t="s">
        <v>27</v>
      </c>
      <c r="C14" t="s">
        <v>22</v>
      </c>
      <c r="D14" t="s">
        <v>128</v>
      </c>
      <c r="E14" t="s">
        <v>36</v>
      </c>
      <c r="F14" t="s">
        <v>68</v>
      </c>
    </row>
    <row r="15" spans="1:6" x14ac:dyDescent="0.2">
      <c r="A15" t="s">
        <v>87</v>
      </c>
      <c r="B15" t="s">
        <v>27</v>
      </c>
      <c r="C15" t="s">
        <v>22</v>
      </c>
      <c r="D15" t="s">
        <v>88</v>
      </c>
      <c r="E15" t="s">
        <v>36</v>
      </c>
      <c r="F15" t="s">
        <v>24</v>
      </c>
    </row>
    <row r="16" spans="1:6" x14ac:dyDescent="0.2">
      <c r="A16" t="s">
        <v>555</v>
      </c>
      <c r="B16" t="s">
        <v>34</v>
      </c>
      <c r="C16" t="s">
        <v>22</v>
      </c>
      <c r="D16" t="s">
        <v>88</v>
      </c>
      <c r="E16" t="s">
        <v>29</v>
      </c>
      <c r="F16" t="s">
        <v>52</v>
      </c>
    </row>
    <row r="17" spans="1:6" x14ac:dyDescent="0.2">
      <c r="A17" t="s">
        <v>574</v>
      </c>
      <c r="B17" t="s">
        <v>27</v>
      </c>
      <c r="C17" t="s">
        <v>22</v>
      </c>
      <c r="D17" t="s">
        <v>88</v>
      </c>
      <c r="E17" t="s">
        <v>29</v>
      </c>
      <c r="F17" t="s">
        <v>52</v>
      </c>
    </row>
    <row r="18" spans="1:6" x14ac:dyDescent="0.2">
      <c r="A18" t="s">
        <v>462</v>
      </c>
      <c r="B18" t="s">
        <v>21</v>
      </c>
      <c r="C18" t="s">
        <v>22</v>
      </c>
      <c r="D18" t="s">
        <v>153</v>
      </c>
      <c r="E18" t="s">
        <v>46</v>
      </c>
      <c r="F18" t="s">
        <v>41</v>
      </c>
    </row>
    <row r="19" spans="1:6" x14ac:dyDescent="0.2">
      <c r="A19" t="s">
        <v>152</v>
      </c>
      <c r="B19" t="s">
        <v>21</v>
      </c>
      <c r="C19" t="s">
        <v>22</v>
      </c>
      <c r="D19" t="s">
        <v>153</v>
      </c>
      <c r="E19" t="s">
        <v>46</v>
      </c>
      <c r="F19" t="s">
        <v>41</v>
      </c>
    </row>
    <row r="20" spans="1:6" x14ac:dyDescent="0.2">
      <c r="A20" t="s">
        <v>203</v>
      </c>
      <c r="B20" t="s">
        <v>39</v>
      </c>
      <c r="C20" t="s">
        <v>22</v>
      </c>
      <c r="D20" t="s">
        <v>204</v>
      </c>
      <c r="E20" t="s">
        <v>46</v>
      </c>
      <c r="F20" t="s">
        <v>47</v>
      </c>
    </row>
    <row r="21" spans="1:6" x14ac:dyDescent="0.2">
      <c r="A21" t="s">
        <v>617</v>
      </c>
      <c r="B21" t="s">
        <v>21</v>
      </c>
      <c r="C21" t="s">
        <v>22</v>
      </c>
      <c r="D21" t="s">
        <v>618</v>
      </c>
      <c r="E21" t="s">
        <v>614</v>
      </c>
      <c r="F21" t="s">
        <v>623</v>
      </c>
    </row>
    <row r="22" spans="1:6" x14ac:dyDescent="0.2">
      <c r="A22" t="s">
        <v>443</v>
      </c>
      <c r="B22" t="s">
        <v>39</v>
      </c>
      <c r="C22" t="s">
        <v>22</v>
      </c>
      <c r="D22" t="s">
        <v>300</v>
      </c>
      <c r="E22" t="s">
        <v>36</v>
      </c>
      <c r="F22" t="s">
        <v>24</v>
      </c>
    </row>
    <row r="23" spans="1:6" x14ac:dyDescent="0.2">
      <c r="A23" t="s">
        <v>536</v>
      </c>
      <c r="B23" t="s">
        <v>39</v>
      </c>
      <c r="C23" t="s">
        <v>22</v>
      </c>
      <c r="D23" t="s">
        <v>300</v>
      </c>
      <c r="E23" t="s">
        <v>57</v>
      </c>
      <c r="F23" t="s">
        <v>58</v>
      </c>
    </row>
    <row r="24" spans="1:6" x14ac:dyDescent="0.2">
      <c r="A24" t="s">
        <v>320</v>
      </c>
      <c r="B24" t="s">
        <v>21</v>
      </c>
      <c r="C24" t="s">
        <v>22</v>
      </c>
      <c r="D24" t="s">
        <v>321</v>
      </c>
      <c r="E24" t="s">
        <v>46</v>
      </c>
      <c r="F24" t="s">
        <v>47</v>
      </c>
    </row>
    <row r="25" spans="1:6" x14ac:dyDescent="0.2">
      <c r="A25" t="s">
        <v>139</v>
      </c>
      <c r="B25" t="s">
        <v>21</v>
      </c>
      <c r="C25" t="s">
        <v>22</v>
      </c>
      <c r="D25" t="s">
        <v>140</v>
      </c>
      <c r="E25" t="s">
        <v>46</v>
      </c>
      <c r="F25" t="s">
        <v>73</v>
      </c>
    </row>
    <row r="26" spans="1:6" x14ac:dyDescent="0.2">
      <c r="A26" t="s">
        <v>510</v>
      </c>
      <c r="B26" t="s">
        <v>39</v>
      </c>
      <c r="C26" t="s">
        <v>22</v>
      </c>
      <c r="D26" t="s">
        <v>72</v>
      </c>
      <c r="E26" t="s">
        <v>46</v>
      </c>
      <c r="F26" t="s">
        <v>73</v>
      </c>
    </row>
    <row r="27" spans="1:6" x14ac:dyDescent="0.2">
      <c r="A27" t="s">
        <v>360</v>
      </c>
      <c r="B27" t="s">
        <v>39</v>
      </c>
      <c r="C27" t="s">
        <v>22</v>
      </c>
      <c r="D27" t="s">
        <v>72</v>
      </c>
      <c r="E27" t="s">
        <v>46</v>
      </c>
      <c r="F27" t="s">
        <v>73</v>
      </c>
    </row>
    <row r="28" spans="1:6" x14ac:dyDescent="0.2">
      <c r="A28" t="s">
        <v>587</v>
      </c>
      <c r="B28" t="s">
        <v>34</v>
      </c>
      <c r="C28" t="s">
        <v>22</v>
      </c>
      <c r="D28" t="s">
        <v>100</v>
      </c>
      <c r="E28" t="s">
        <v>46</v>
      </c>
      <c r="F28" t="s">
        <v>47</v>
      </c>
    </row>
    <row r="29" spans="1:6" x14ac:dyDescent="0.2">
      <c r="A29" t="s">
        <v>99</v>
      </c>
      <c r="B29" t="s">
        <v>34</v>
      </c>
      <c r="C29" t="s">
        <v>22</v>
      </c>
      <c r="D29" t="s">
        <v>100</v>
      </c>
      <c r="E29" t="s">
        <v>46</v>
      </c>
      <c r="F29" t="s">
        <v>47</v>
      </c>
    </row>
    <row r="30" spans="1:6" x14ac:dyDescent="0.2">
      <c r="A30" t="s">
        <v>424</v>
      </c>
      <c r="B30" t="s">
        <v>39</v>
      </c>
      <c r="C30" t="s">
        <v>22</v>
      </c>
      <c r="D30" t="s">
        <v>622</v>
      </c>
      <c r="E30" t="s">
        <v>619</v>
      </c>
      <c r="F30" t="s">
        <v>620</v>
      </c>
    </row>
    <row r="31" spans="1:6" x14ac:dyDescent="0.2">
      <c r="A31" t="s">
        <v>295</v>
      </c>
      <c r="B31" t="s">
        <v>34</v>
      </c>
      <c r="C31" t="s">
        <v>22</v>
      </c>
      <c r="D31" t="s">
        <v>296</v>
      </c>
      <c r="E31" t="s">
        <v>46</v>
      </c>
      <c r="F31" t="s">
        <v>47</v>
      </c>
    </row>
    <row r="32" spans="1:6" x14ac:dyDescent="0.2">
      <c r="A32" t="s">
        <v>362</v>
      </c>
      <c r="B32" t="s">
        <v>39</v>
      </c>
      <c r="C32" t="s">
        <v>22</v>
      </c>
      <c r="D32" t="s">
        <v>56</v>
      </c>
      <c r="E32" t="s">
        <v>36</v>
      </c>
      <c r="F32" t="s">
        <v>24</v>
      </c>
    </row>
    <row r="33" spans="1:6" x14ac:dyDescent="0.2">
      <c r="A33" t="s">
        <v>402</v>
      </c>
      <c r="B33" t="s">
        <v>39</v>
      </c>
      <c r="C33" t="s">
        <v>22</v>
      </c>
      <c r="D33" t="s">
        <v>219</v>
      </c>
      <c r="E33" t="s">
        <v>46</v>
      </c>
      <c r="F33" t="s">
        <v>41</v>
      </c>
    </row>
    <row r="34" spans="1:6" x14ac:dyDescent="0.2">
      <c r="A34" t="s">
        <v>254</v>
      </c>
      <c r="B34" t="s">
        <v>34</v>
      </c>
      <c r="C34" t="s">
        <v>22</v>
      </c>
      <c r="D34" t="s">
        <v>255</v>
      </c>
      <c r="E34" t="s">
        <v>36</v>
      </c>
      <c r="F34" t="s">
        <v>24</v>
      </c>
    </row>
    <row r="35" spans="1:6" x14ac:dyDescent="0.2">
      <c r="A35" t="s">
        <v>265</v>
      </c>
      <c r="B35" t="s">
        <v>21</v>
      </c>
      <c r="C35" t="s">
        <v>22</v>
      </c>
      <c r="D35" t="s">
        <v>266</v>
      </c>
      <c r="E35" t="s">
        <v>46</v>
      </c>
      <c r="F35" t="s">
        <v>47</v>
      </c>
    </row>
    <row r="36" spans="1:6" x14ac:dyDescent="0.2">
      <c r="A36" t="s">
        <v>285</v>
      </c>
      <c r="B36" t="s">
        <v>27</v>
      </c>
      <c r="C36" t="s">
        <v>22</v>
      </c>
      <c r="D36" t="s">
        <v>286</v>
      </c>
      <c r="E36" t="s">
        <v>36</v>
      </c>
      <c r="F36" t="s">
        <v>24</v>
      </c>
    </row>
    <row r="37" spans="1:6" x14ac:dyDescent="0.2">
      <c r="A37" t="s">
        <v>543</v>
      </c>
      <c r="B37" t="s">
        <v>21</v>
      </c>
      <c r="C37" t="s">
        <v>22</v>
      </c>
      <c r="D37" t="s">
        <v>286</v>
      </c>
      <c r="E37" t="s">
        <v>29</v>
      </c>
      <c r="F37" t="s">
        <v>52</v>
      </c>
    </row>
    <row r="38" spans="1:6" x14ac:dyDescent="0.2">
      <c r="A38" t="s">
        <v>408</v>
      </c>
      <c r="B38" t="s">
        <v>34</v>
      </c>
      <c r="C38" t="s">
        <v>22</v>
      </c>
      <c r="D38" t="s">
        <v>200</v>
      </c>
      <c r="E38" t="s">
        <v>619</v>
      </c>
      <c r="F38" t="s">
        <v>620</v>
      </c>
    </row>
    <row r="39" spans="1:6" x14ac:dyDescent="0.2">
      <c r="A39" t="s">
        <v>406</v>
      </c>
      <c r="B39" t="s">
        <v>27</v>
      </c>
      <c r="C39" t="s">
        <v>22</v>
      </c>
      <c r="D39" t="s">
        <v>92</v>
      </c>
      <c r="E39" t="s">
        <v>36</v>
      </c>
      <c r="F39" t="s">
        <v>68</v>
      </c>
    </row>
    <row r="40" spans="1:6" x14ac:dyDescent="0.2">
      <c r="A40" t="s">
        <v>566</v>
      </c>
      <c r="B40" t="s">
        <v>21</v>
      </c>
      <c r="C40" t="s">
        <v>22</v>
      </c>
      <c r="D40" t="s">
        <v>315</v>
      </c>
      <c r="E40" t="s">
        <v>36</v>
      </c>
      <c r="F40" t="s">
        <v>68</v>
      </c>
    </row>
    <row r="41" spans="1:6" x14ac:dyDescent="0.2">
      <c r="A41" t="s">
        <v>374</v>
      </c>
      <c r="B41" t="s">
        <v>39</v>
      </c>
      <c r="C41" t="s">
        <v>22</v>
      </c>
      <c r="D41" t="s">
        <v>228</v>
      </c>
      <c r="E41" t="s">
        <v>36</v>
      </c>
      <c r="F41" t="s">
        <v>68</v>
      </c>
    </row>
    <row r="42" spans="1:6" x14ac:dyDescent="0.2">
      <c r="A42" t="s">
        <v>194</v>
      </c>
      <c r="B42" t="s">
        <v>27</v>
      </c>
      <c r="C42" t="s">
        <v>22</v>
      </c>
      <c r="D42" t="s">
        <v>195</v>
      </c>
      <c r="E42" t="s">
        <v>36</v>
      </c>
      <c r="F42" t="s">
        <v>24</v>
      </c>
    </row>
    <row r="43" spans="1:6" x14ac:dyDescent="0.2">
      <c r="A43" t="s">
        <v>484</v>
      </c>
      <c r="B43" t="s">
        <v>34</v>
      </c>
      <c r="C43" t="s">
        <v>22</v>
      </c>
      <c r="D43" t="s">
        <v>107</v>
      </c>
      <c r="E43" t="s">
        <v>36</v>
      </c>
      <c r="F43" t="s">
        <v>24</v>
      </c>
    </row>
    <row r="44" spans="1:6" x14ac:dyDescent="0.2">
      <c r="A44" t="s">
        <v>432</v>
      </c>
      <c r="B44" t="s">
        <v>21</v>
      </c>
      <c r="C44" t="s">
        <v>22</v>
      </c>
      <c r="D44" t="s">
        <v>279</v>
      </c>
      <c r="E44" t="s">
        <v>46</v>
      </c>
      <c r="F44" t="s">
        <v>41</v>
      </c>
    </row>
    <row r="45" spans="1:6" x14ac:dyDescent="0.2">
      <c r="A45" t="s">
        <v>419</v>
      </c>
      <c r="B45" t="s">
        <v>39</v>
      </c>
      <c r="C45" t="s">
        <v>22</v>
      </c>
      <c r="D45" t="s">
        <v>251</v>
      </c>
      <c r="E45" t="s">
        <v>46</v>
      </c>
      <c r="F45" t="s">
        <v>41</v>
      </c>
    </row>
    <row r="46" spans="1:6" x14ac:dyDescent="0.2">
      <c r="A46" t="s">
        <v>250</v>
      </c>
      <c r="B46" t="s">
        <v>34</v>
      </c>
      <c r="C46" t="s">
        <v>22</v>
      </c>
      <c r="D46" t="s">
        <v>251</v>
      </c>
      <c r="E46" t="s">
        <v>46</v>
      </c>
      <c r="F46" t="s">
        <v>41</v>
      </c>
    </row>
    <row r="47" spans="1:6" x14ac:dyDescent="0.2">
      <c r="A47" t="s">
        <v>33</v>
      </c>
      <c r="B47" t="s">
        <v>34</v>
      </c>
      <c r="C47" t="s">
        <v>22</v>
      </c>
      <c r="D47" t="s">
        <v>35</v>
      </c>
      <c r="E47" t="s">
        <v>619</v>
      </c>
      <c r="F47" t="s">
        <v>620</v>
      </c>
    </row>
    <row r="48" spans="1:6" x14ac:dyDescent="0.2">
      <c r="A48" t="s">
        <v>377</v>
      </c>
      <c r="B48" t="s">
        <v>39</v>
      </c>
      <c r="C48" t="s">
        <v>22</v>
      </c>
      <c r="D48" t="s">
        <v>172</v>
      </c>
      <c r="E48" t="s">
        <v>46</v>
      </c>
      <c r="F48" t="s">
        <v>47</v>
      </c>
    </row>
    <row r="49" spans="1:6" x14ac:dyDescent="0.2">
      <c r="A49" t="s">
        <v>394</v>
      </c>
      <c r="B49" t="s">
        <v>34</v>
      </c>
      <c r="C49" t="s">
        <v>22</v>
      </c>
      <c r="D49" t="s">
        <v>168</v>
      </c>
      <c r="E49" t="s">
        <v>619</v>
      </c>
      <c r="F49" t="s">
        <v>620</v>
      </c>
    </row>
    <row r="50" spans="1:6" x14ac:dyDescent="0.2">
      <c r="A50" t="s">
        <v>521</v>
      </c>
      <c r="B50" t="s">
        <v>39</v>
      </c>
      <c r="C50" t="s">
        <v>22</v>
      </c>
      <c r="D50" t="s">
        <v>235</v>
      </c>
      <c r="E50" t="s">
        <v>46</v>
      </c>
      <c r="F50" t="s">
        <v>47</v>
      </c>
    </row>
    <row r="51" spans="1:6" x14ac:dyDescent="0.2">
      <c r="A51" t="s">
        <v>474</v>
      </c>
      <c r="B51" t="s">
        <v>34</v>
      </c>
      <c r="C51" t="s">
        <v>22</v>
      </c>
      <c r="D51" t="s">
        <v>76</v>
      </c>
      <c r="E51" t="s">
        <v>36</v>
      </c>
      <c r="F51" t="s">
        <v>24</v>
      </c>
    </row>
    <row r="52" spans="1:6" x14ac:dyDescent="0.2">
      <c r="A52" t="s">
        <v>75</v>
      </c>
      <c r="B52" t="s">
        <v>34</v>
      </c>
      <c r="C52" t="s">
        <v>22</v>
      </c>
      <c r="D52" t="s">
        <v>76</v>
      </c>
      <c r="E52" t="s">
        <v>36</v>
      </c>
      <c r="F52" t="s">
        <v>24</v>
      </c>
    </row>
    <row r="53" spans="1:6" x14ac:dyDescent="0.2">
      <c r="A53" t="s">
        <v>560</v>
      </c>
      <c r="B53" t="s">
        <v>39</v>
      </c>
      <c r="C53" t="s">
        <v>22</v>
      </c>
      <c r="D53" t="s">
        <v>176</v>
      </c>
      <c r="E53" t="s">
        <v>46</v>
      </c>
      <c r="F53" t="s">
        <v>73</v>
      </c>
    </row>
    <row r="54" spans="1:6" x14ac:dyDescent="0.2">
      <c r="A54" t="s">
        <v>398</v>
      </c>
      <c r="B54" t="s">
        <v>34</v>
      </c>
      <c r="C54" t="s">
        <v>22</v>
      </c>
      <c r="D54" t="s">
        <v>143</v>
      </c>
      <c r="E54" t="s">
        <v>36</v>
      </c>
      <c r="F54" t="s">
        <v>24</v>
      </c>
    </row>
    <row r="55" spans="1:6" x14ac:dyDescent="0.2">
      <c r="A55" t="s">
        <v>428</v>
      </c>
      <c r="B55" t="s">
        <v>39</v>
      </c>
      <c r="C55" t="s">
        <v>22</v>
      </c>
      <c r="D55" t="s">
        <v>103</v>
      </c>
      <c r="E55" t="s">
        <v>46</v>
      </c>
      <c r="F55" t="s">
        <v>73</v>
      </c>
    </row>
    <row r="56" spans="1:6" x14ac:dyDescent="0.2">
      <c r="A56" t="s">
        <v>608</v>
      </c>
      <c r="B56" t="s">
        <v>27</v>
      </c>
      <c r="C56" t="s">
        <v>22</v>
      </c>
      <c r="D56" t="s">
        <v>103</v>
      </c>
      <c r="E56" t="s">
        <v>46</v>
      </c>
      <c r="F56" t="s">
        <v>73</v>
      </c>
    </row>
    <row r="57" spans="1:6" x14ac:dyDescent="0.2">
      <c r="A57" t="s">
        <v>392</v>
      </c>
      <c r="B57" t="s">
        <v>21</v>
      </c>
      <c r="C57" t="s">
        <v>22</v>
      </c>
      <c r="D57" t="s">
        <v>197</v>
      </c>
      <c r="E57" t="s">
        <v>36</v>
      </c>
      <c r="F57" t="s">
        <v>68</v>
      </c>
    </row>
    <row r="58" spans="1:6" x14ac:dyDescent="0.2">
      <c r="A58" t="s">
        <v>196</v>
      </c>
      <c r="B58" t="s">
        <v>39</v>
      </c>
      <c r="C58" t="s">
        <v>22</v>
      </c>
      <c r="D58" t="s">
        <v>197</v>
      </c>
      <c r="E58" t="s">
        <v>36</v>
      </c>
      <c r="F58" t="s">
        <v>68</v>
      </c>
    </row>
    <row r="59" spans="1:6" x14ac:dyDescent="0.2">
      <c r="A59" t="s">
        <v>519</v>
      </c>
      <c r="B59" t="s">
        <v>27</v>
      </c>
      <c r="C59" t="s">
        <v>22</v>
      </c>
      <c r="D59" t="s">
        <v>197</v>
      </c>
      <c r="E59" t="s">
        <v>36</v>
      </c>
      <c r="F59" t="s">
        <v>68</v>
      </c>
    </row>
    <row r="60" spans="1:6" x14ac:dyDescent="0.2">
      <c r="A60" t="s">
        <v>66</v>
      </c>
      <c r="B60" t="s">
        <v>34</v>
      </c>
      <c r="C60" t="s">
        <v>22</v>
      </c>
      <c r="D60" t="s">
        <v>67</v>
      </c>
      <c r="E60" t="s">
        <v>36</v>
      </c>
      <c r="F60" t="s">
        <v>68</v>
      </c>
    </row>
    <row r="61" spans="1:6" x14ac:dyDescent="0.2">
      <c r="A61" t="s">
        <v>303</v>
      </c>
      <c r="B61" t="s">
        <v>39</v>
      </c>
      <c r="C61" t="s">
        <v>22</v>
      </c>
      <c r="D61" t="s">
        <v>642</v>
      </c>
      <c r="E61" t="s">
        <v>46</v>
      </c>
      <c r="F61" t="s">
        <v>41</v>
      </c>
    </row>
    <row r="62" spans="1:6" x14ac:dyDescent="0.2">
      <c r="A62" t="s">
        <v>272</v>
      </c>
      <c r="B62" t="s">
        <v>34</v>
      </c>
      <c r="C62" t="s">
        <v>22</v>
      </c>
      <c r="D62" t="s">
        <v>647</v>
      </c>
      <c r="E62" t="s">
        <v>46</v>
      </c>
      <c r="F62" t="s">
        <v>41</v>
      </c>
    </row>
    <row r="63" spans="1:6" x14ac:dyDescent="0.2">
      <c r="A63" t="s">
        <v>383</v>
      </c>
      <c r="B63" t="s">
        <v>39</v>
      </c>
      <c r="C63" t="s">
        <v>22</v>
      </c>
      <c r="D63" t="s">
        <v>649</v>
      </c>
      <c r="E63" t="s">
        <v>46</v>
      </c>
      <c r="F63" t="s">
        <v>41</v>
      </c>
    </row>
    <row r="64" spans="1:6" x14ac:dyDescent="0.2">
      <c r="A64" t="s">
        <v>444</v>
      </c>
      <c r="B64" t="s">
        <v>34</v>
      </c>
      <c r="C64" t="s">
        <v>22</v>
      </c>
      <c r="D64" t="s">
        <v>650</v>
      </c>
      <c r="E64" t="s">
        <v>46</v>
      </c>
      <c r="F64" t="s">
        <v>41</v>
      </c>
    </row>
    <row r="65" spans="1:6" x14ac:dyDescent="0.2">
      <c r="A65" t="s">
        <v>328</v>
      </c>
      <c r="B65" t="s">
        <v>27</v>
      </c>
      <c r="C65" t="s">
        <v>22</v>
      </c>
      <c r="D65" t="s">
        <v>652</v>
      </c>
      <c r="E65" t="s">
        <v>46</v>
      </c>
      <c r="F65" t="s">
        <v>41</v>
      </c>
    </row>
    <row r="66" spans="1:6" x14ac:dyDescent="0.2">
      <c r="A66" t="s">
        <v>468</v>
      </c>
      <c r="B66" t="s">
        <v>34</v>
      </c>
      <c r="C66" t="s">
        <v>22</v>
      </c>
      <c r="D66" t="s">
        <v>657</v>
      </c>
      <c r="E66" t="s">
        <v>619</v>
      </c>
      <c r="F66" t="s">
        <v>621</v>
      </c>
    </row>
    <row r="67" spans="1:6" x14ac:dyDescent="0.2">
      <c r="A67" t="s">
        <v>350</v>
      </c>
      <c r="B67" t="s">
        <v>21</v>
      </c>
      <c r="C67" t="s">
        <v>22</v>
      </c>
      <c r="D67" t="s">
        <v>659</v>
      </c>
      <c r="E67" t="s">
        <v>619</v>
      </c>
      <c r="F67" t="s">
        <v>621</v>
      </c>
    </row>
    <row r="68" spans="1:6" x14ac:dyDescent="0.2">
      <c r="A68" t="s">
        <v>452</v>
      </c>
      <c r="B68" t="s">
        <v>34</v>
      </c>
      <c r="C68" t="s">
        <v>22</v>
      </c>
      <c r="D68" t="s">
        <v>669</v>
      </c>
      <c r="E68" t="s">
        <v>619</v>
      </c>
      <c r="F68" t="s">
        <v>621</v>
      </c>
    </row>
    <row r="69" spans="1:6" x14ac:dyDescent="0.2">
      <c r="A69" t="s">
        <v>532</v>
      </c>
      <c r="B69" t="s">
        <v>39</v>
      </c>
      <c r="C69" t="s">
        <v>22</v>
      </c>
      <c r="D69" t="s">
        <v>673</v>
      </c>
      <c r="E69" t="s">
        <v>619</v>
      </c>
      <c r="F69" t="s">
        <v>621</v>
      </c>
    </row>
    <row r="70" spans="1:6" x14ac:dyDescent="0.2">
      <c r="A70" t="s">
        <v>387</v>
      </c>
      <c r="B70" t="s">
        <v>27</v>
      </c>
      <c r="C70" t="s">
        <v>22</v>
      </c>
      <c r="D70" t="s">
        <v>679</v>
      </c>
      <c r="E70" t="s">
        <v>619</v>
      </c>
      <c r="F70" t="s">
        <v>621</v>
      </c>
    </row>
    <row r="71" spans="1:6" x14ac:dyDescent="0.2">
      <c r="A71" t="s">
        <v>515</v>
      </c>
      <c r="B71" t="s">
        <v>21</v>
      </c>
      <c r="C71" t="s">
        <v>22</v>
      </c>
      <c r="D71" t="s">
        <v>306</v>
      </c>
      <c r="E71" t="s">
        <v>36</v>
      </c>
      <c r="F71" t="s">
        <v>24</v>
      </c>
    </row>
    <row r="72" spans="1:6" x14ac:dyDescent="0.2">
      <c r="A72" t="s">
        <v>549</v>
      </c>
      <c r="B72" t="s">
        <v>27</v>
      </c>
      <c r="C72" t="s">
        <v>22</v>
      </c>
      <c r="D72" t="s">
        <v>680</v>
      </c>
      <c r="E72" t="s">
        <v>36</v>
      </c>
      <c r="F72" t="s">
        <v>24</v>
      </c>
    </row>
    <row r="73" spans="1:6" x14ac:dyDescent="0.2">
      <c r="A73" t="s">
        <v>433</v>
      </c>
      <c r="B73" t="s">
        <v>34</v>
      </c>
      <c r="C73" t="s">
        <v>22</v>
      </c>
      <c r="D73" t="s">
        <v>681</v>
      </c>
      <c r="E73" t="s">
        <v>36</v>
      </c>
      <c r="F73" t="s">
        <v>24</v>
      </c>
    </row>
    <row r="74" spans="1:6" x14ac:dyDescent="0.2">
      <c r="A74" t="s">
        <v>489</v>
      </c>
      <c r="B74" t="s">
        <v>21</v>
      </c>
      <c r="C74" t="s">
        <v>22</v>
      </c>
      <c r="D74" t="s">
        <v>682</v>
      </c>
      <c r="E74" t="s">
        <v>36</v>
      </c>
      <c r="F74" t="s">
        <v>24</v>
      </c>
    </row>
    <row r="75" spans="1:6" x14ac:dyDescent="0.2">
      <c r="A75" t="s">
        <v>463</v>
      </c>
      <c r="B75" t="s">
        <v>34</v>
      </c>
      <c r="C75" t="s">
        <v>22</v>
      </c>
      <c r="D75" t="s">
        <v>683</v>
      </c>
      <c r="E75" t="s">
        <v>36</v>
      </c>
      <c r="F75" t="s">
        <v>24</v>
      </c>
    </row>
    <row r="76" spans="1:6" x14ac:dyDescent="0.2">
      <c r="A76" t="s">
        <v>537</v>
      </c>
      <c r="B76" t="s">
        <v>27</v>
      </c>
      <c r="C76" t="s">
        <v>22</v>
      </c>
      <c r="D76" t="s">
        <v>685</v>
      </c>
      <c r="E76" t="s">
        <v>36</v>
      </c>
      <c r="F76" t="s">
        <v>24</v>
      </c>
    </row>
    <row r="77" spans="1:6" x14ac:dyDescent="0.2">
      <c r="A77" t="s">
        <v>117</v>
      </c>
      <c r="B77" t="s">
        <v>27</v>
      </c>
      <c r="C77" t="s">
        <v>22</v>
      </c>
      <c r="D77" t="s">
        <v>118</v>
      </c>
      <c r="E77" t="s">
        <v>46</v>
      </c>
      <c r="F77" t="s">
        <v>41</v>
      </c>
    </row>
    <row r="78" spans="1:6" x14ac:dyDescent="0.2">
      <c r="A78" t="s">
        <v>475</v>
      </c>
      <c r="B78" t="s">
        <v>27</v>
      </c>
      <c r="C78" t="s">
        <v>22</v>
      </c>
      <c r="D78" t="s">
        <v>118</v>
      </c>
      <c r="E78" t="s">
        <v>46</v>
      </c>
      <c r="F78" t="s">
        <v>41</v>
      </c>
    </row>
    <row r="79" spans="1:6" x14ac:dyDescent="0.2">
      <c r="A79" t="s">
        <v>367</v>
      </c>
      <c r="B79" t="s">
        <v>34</v>
      </c>
      <c r="C79" t="s">
        <v>22</v>
      </c>
      <c r="D79" t="s">
        <v>118</v>
      </c>
      <c r="E79" t="s">
        <v>46</v>
      </c>
      <c r="F79" t="s">
        <v>41</v>
      </c>
    </row>
    <row r="80" spans="1:6" x14ac:dyDescent="0.2">
      <c r="A80" t="s">
        <v>497</v>
      </c>
      <c r="B80" t="s">
        <v>21</v>
      </c>
      <c r="C80" t="s">
        <v>22</v>
      </c>
      <c r="D80" t="s">
        <v>269</v>
      </c>
      <c r="E80" t="s">
        <v>46</v>
      </c>
      <c r="F80" t="s">
        <v>73</v>
      </c>
    </row>
    <row r="81" spans="1:6" x14ac:dyDescent="0.2">
      <c r="A81" t="s">
        <v>397</v>
      </c>
      <c r="B81" t="s">
        <v>39</v>
      </c>
      <c r="C81" t="s">
        <v>22</v>
      </c>
      <c r="D81" t="s">
        <v>269</v>
      </c>
      <c r="E81" t="s">
        <v>46</v>
      </c>
      <c r="F81" t="s">
        <v>73</v>
      </c>
    </row>
    <row r="82" spans="1:6" x14ac:dyDescent="0.2">
      <c r="A82" t="s">
        <v>268</v>
      </c>
      <c r="B82" t="s">
        <v>39</v>
      </c>
      <c r="C82" t="s">
        <v>22</v>
      </c>
      <c r="D82" t="s">
        <v>269</v>
      </c>
      <c r="E82" t="s">
        <v>46</v>
      </c>
      <c r="F82" t="s">
        <v>73</v>
      </c>
    </row>
    <row r="83" spans="1:6" x14ac:dyDescent="0.2">
      <c r="A83" t="s">
        <v>588</v>
      </c>
      <c r="B83" t="s">
        <v>27</v>
      </c>
      <c r="C83" t="s">
        <v>22</v>
      </c>
      <c r="D83" t="s">
        <v>269</v>
      </c>
      <c r="E83" t="s">
        <v>46</v>
      </c>
      <c r="F83" t="s">
        <v>73</v>
      </c>
    </row>
    <row r="84" spans="1:6" x14ac:dyDescent="0.2">
      <c r="A84" t="s">
        <v>573</v>
      </c>
      <c r="B84" t="s">
        <v>39</v>
      </c>
      <c r="C84" t="s">
        <v>22</v>
      </c>
      <c r="D84" t="s">
        <v>311</v>
      </c>
      <c r="E84" t="s">
        <v>29</v>
      </c>
      <c r="F84" t="s">
        <v>30</v>
      </c>
    </row>
    <row r="85" spans="1:6" x14ac:dyDescent="0.2">
      <c r="A85" t="s">
        <v>603</v>
      </c>
      <c r="B85" t="s">
        <v>34</v>
      </c>
      <c r="C85" t="s">
        <v>22</v>
      </c>
      <c r="D85" t="s">
        <v>156</v>
      </c>
      <c r="E85" t="s">
        <v>29</v>
      </c>
      <c r="F85" t="s">
        <v>30</v>
      </c>
    </row>
    <row r="86" spans="1:6" x14ac:dyDescent="0.2">
      <c r="A86" t="s">
        <v>527</v>
      </c>
      <c r="B86" t="s">
        <v>27</v>
      </c>
      <c r="C86" t="s">
        <v>22</v>
      </c>
      <c r="D86" t="s">
        <v>282</v>
      </c>
      <c r="E86" t="s">
        <v>29</v>
      </c>
      <c r="F86" t="s">
        <v>30</v>
      </c>
    </row>
    <row r="87" spans="1:6" x14ac:dyDescent="0.2">
      <c r="A87" t="s">
        <v>556</v>
      </c>
      <c r="B87" t="s">
        <v>39</v>
      </c>
      <c r="C87" t="s">
        <v>22</v>
      </c>
      <c r="D87" t="s">
        <v>128</v>
      </c>
      <c r="E87" t="s">
        <v>36</v>
      </c>
      <c r="F87" t="s">
        <v>68</v>
      </c>
    </row>
    <row r="88" spans="1:6" x14ac:dyDescent="0.2">
      <c r="A88" t="s">
        <v>338</v>
      </c>
      <c r="B88" t="s">
        <v>34</v>
      </c>
      <c r="C88" t="s">
        <v>22</v>
      </c>
      <c r="D88" t="s">
        <v>128</v>
      </c>
      <c r="E88" t="s">
        <v>36</v>
      </c>
      <c r="F88" t="s">
        <v>68</v>
      </c>
    </row>
    <row r="89" spans="1:6" x14ac:dyDescent="0.2">
      <c r="A89" t="s">
        <v>330</v>
      </c>
      <c r="B89" t="s">
        <v>27</v>
      </c>
      <c r="C89" t="s">
        <v>22</v>
      </c>
      <c r="D89" t="s">
        <v>331</v>
      </c>
      <c r="E89" t="s">
        <v>36</v>
      </c>
      <c r="F89" t="s">
        <v>24</v>
      </c>
    </row>
    <row r="90" spans="1:6" x14ac:dyDescent="0.2">
      <c r="A90" t="s">
        <v>460</v>
      </c>
      <c r="B90" t="s">
        <v>34</v>
      </c>
      <c r="C90" t="s">
        <v>22</v>
      </c>
      <c r="D90" t="s">
        <v>331</v>
      </c>
      <c r="E90" t="s">
        <v>36</v>
      </c>
      <c r="F90" t="s">
        <v>24</v>
      </c>
    </row>
    <row r="91" spans="1:6" x14ac:dyDescent="0.2">
      <c r="A91" t="s">
        <v>208</v>
      </c>
      <c r="B91" t="s">
        <v>27</v>
      </c>
      <c r="C91" t="s">
        <v>22</v>
      </c>
      <c r="D91" t="s">
        <v>209</v>
      </c>
      <c r="E91" t="s">
        <v>36</v>
      </c>
      <c r="F91" t="s">
        <v>24</v>
      </c>
    </row>
    <row r="92" spans="1:6" x14ac:dyDescent="0.2">
      <c r="A92" t="s">
        <v>511</v>
      </c>
      <c r="B92" t="s">
        <v>21</v>
      </c>
      <c r="C92" t="s">
        <v>22</v>
      </c>
      <c r="D92" t="s">
        <v>209</v>
      </c>
      <c r="E92" t="s">
        <v>36</v>
      </c>
      <c r="F92" t="s">
        <v>24</v>
      </c>
    </row>
    <row r="93" spans="1:6" x14ac:dyDescent="0.2">
      <c r="A93" t="s">
        <v>381</v>
      </c>
      <c r="B93" t="s">
        <v>21</v>
      </c>
      <c r="C93" t="s">
        <v>22</v>
      </c>
      <c r="D93" t="s">
        <v>209</v>
      </c>
      <c r="E93" t="s">
        <v>36</v>
      </c>
      <c r="F93" t="s">
        <v>24</v>
      </c>
    </row>
    <row r="94" spans="1:6" x14ac:dyDescent="0.2">
      <c r="A94" t="s">
        <v>609</v>
      </c>
      <c r="B94" t="s">
        <v>34</v>
      </c>
      <c r="C94" t="s">
        <v>22</v>
      </c>
      <c r="D94" t="s">
        <v>209</v>
      </c>
      <c r="E94" t="s">
        <v>57</v>
      </c>
      <c r="F94" t="s">
        <v>58</v>
      </c>
    </row>
    <row r="95" spans="1:6" x14ac:dyDescent="0.2">
      <c r="A95" t="s">
        <v>135</v>
      </c>
      <c r="B95" t="s">
        <v>21</v>
      </c>
      <c r="C95" t="s">
        <v>22</v>
      </c>
      <c r="D95" t="s">
        <v>136</v>
      </c>
      <c r="E95" t="s">
        <v>46</v>
      </c>
      <c r="F95" t="s">
        <v>47</v>
      </c>
    </row>
    <row r="96" spans="1:6" x14ac:dyDescent="0.2">
      <c r="A96" t="s">
        <v>597</v>
      </c>
      <c r="B96" t="s">
        <v>21</v>
      </c>
      <c r="C96" t="s">
        <v>22</v>
      </c>
      <c r="D96" t="s">
        <v>136</v>
      </c>
      <c r="E96" t="s">
        <v>46</v>
      </c>
      <c r="F96" t="s">
        <v>47</v>
      </c>
    </row>
    <row r="97" spans="1:6" x14ac:dyDescent="0.2">
      <c r="A97" t="s">
        <v>495</v>
      </c>
      <c r="B97" t="s">
        <v>39</v>
      </c>
      <c r="C97" t="s">
        <v>22</v>
      </c>
      <c r="D97" t="s">
        <v>136</v>
      </c>
      <c r="E97" t="s">
        <v>46</v>
      </c>
      <c r="F97" t="s">
        <v>47</v>
      </c>
    </row>
    <row r="98" spans="1:6" x14ac:dyDescent="0.2">
      <c r="A98" t="s">
        <v>359</v>
      </c>
      <c r="B98" t="s">
        <v>39</v>
      </c>
      <c r="C98" t="s">
        <v>22</v>
      </c>
      <c r="D98" t="s">
        <v>136</v>
      </c>
      <c r="E98" t="s">
        <v>46</v>
      </c>
      <c r="F98" t="s">
        <v>47</v>
      </c>
    </row>
    <row r="99" spans="1:6" x14ac:dyDescent="0.2">
      <c r="A99" t="s">
        <v>592</v>
      </c>
      <c r="B99" t="s">
        <v>39</v>
      </c>
      <c r="C99" t="s">
        <v>22</v>
      </c>
      <c r="D99" t="s">
        <v>122</v>
      </c>
      <c r="E99" t="s">
        <v>29</v>
      </c>
      <c r="F99" t="s">
        <v>30</v>
      </c>
    </row>
    <row r="100" spans="1:6" x14ac:dyDescent="0.2">
      <c r="A100" t="s">
        <v>553</v>
      </c>
      <c r="B100" t="s">
        <v>21</v>
      </c>
      <c r="C100" t="s">
        <v>22</v>
      </c>
      <c r="D100" t="s">
        <v>122</v>
      </c>
      <c r="E100" t="s">
        <v>29</v>
      </c>
      <c r="F100" t="s">
        <v>30</v>
      </c>
    </row>
    <row r="101" spans="1:6" x14ac:dyDescent="0.2">
      <c r="A101" t="s">
        <v>464</v>
      </c>
      <c r="B101" t="s">
        <v>34</v>
      </c>
      <c r="C101" t="s">
        <v>22</v>
      </c>
      <c r="D101" t="s">
        <v>88</v>
      </c>
      <c r="E101" t="s">
        <v>36</v>
      </c>
      <c r="F101" t="s">
        <v>24</v>
      </c>
    </row>
    <row r="102" spans="1:6" x14ac:dyDescent="0.2">
      <c r="A102" t="s">
        <v>582</v>
      </c>
      <c r="B102" t="s">
        <v>34</v>
      </c>
      <c r="C102" t="s">
        <v>22</v>
      </c>
      <c r="D102" t="s">
        <v>153</v>
      </c>
      <c r="E102" t="s">
        <v>46</v>
      </c>
      <c r="F102" t="s">
        <v>41</v>
      </c>
    </row>
    <row r="103" spans="1:6" x14ac:dyDescent="0.2">
      <c r="A103" t="s">
        <v>551</v>
      </c>
      <c r="B103" t="s">
        <v>21</v>
      </c>
      <c r="C103" t="s">
        <v>22</v>
      </c>
      <c r="D103" t="s">
        <v>153</v>
      </c>
      <c r="E103" t="s">
        <v>46</v>
      </c>
      <c r="F103" t="s">
        <v>41</v>
      </c>
    </row>
    <row r="104" spans="1:6" x14ac:dyDescent="0.2">
      <c r="A104" t="s">
        <v>421</v>
      </c>
      <c r="B104" t="s">
        <v>39</v>
      </c>
      <c r="C104" t="s">
        <v>22</v>
      </c>
      <c r="D104" t="s">
        <v>224</v>
      </c>
      <c r="E104" t="s">
        <v>36</v>
      </c>
      <c r="F104" t="s">
        <v>24</v>
      </c>
    </row>
    <row r="105" spans="1:6" x14ac:dyDescent="0.2">
      <c r="A105" t="s">
        <v>312</v>
      </c>
      <c r="B105" t="s">
        <v>21</v>
      </c>
      <c r="C105" t="s">
        <v>22</v>
      </c>
      <c r="D105" t="s">
        <v>224</v>
      </c>
      <c r="E105" t="s">
        <v>36</v>
      </c>
      <c r="F105" t="s">
        <v>24</v>
      </c>
    </row>
    <row r="106" spans="1:6" x14ac:dyDescent="0.2">
      <c r="A106" t="s">
        <v>558</v>
      </c>
      <c r="B106" t="s">
        <v>34</v>
      </c>
      <c r="C106" t="s">
        <v>22</v>
      </c>
      <c r="D106" t="s">
        <v>204</v>
      </c>
      <c r="E106" t="s">
        <v>46</v>
      </c>
      <c r="F106" t="s">
        <v>47</v>
      </c>
    </row>
    <row r="107" spans="1:6" x14ac:dyDescent="0.2">
      <c r="A107" t="s">
        <v>410</v>
      </c>
      <c r="B107" t="s">
        <v>27</v>
      </c>
      <c r="C107" t="s">
        <v>22</v>
      </c>
      <c r="D107" t="s">
        <v>204</v>
      </c>
      <c r="E107" t="s">
        <v>46</v>
      </c>
      <c r="F107" t="s">
        <v>47</v>
      </c>
    </row>
    <row r="108" spans="1:6" x14ac:dyDescent="0.2">
      <c r="A108" t="s">
        <v>630</v>
      </c>
      <c r="B108" t="s">
        <v>21</v>
      </c>
      <c r="C108" t="s">
        <v>22</v>
      </c>
      <c r="D108" t="s">
        <v>628</v>
      </c>
      <c r="E108" t="s">
        <v>614</v>
      </c>
      <c r="F108" t="s">
        <v>623</v>
      </c>
    </row>
    <row r="109" spans="1:6" x14ac:dyDescent="0.2">
      <c r="A109" t="s">
        <v>637</v>
      </c>
      <c r="B109" t="s">
        <v>21</v>
      </c>
      <c r="C109" t="s">
        <v>22</v>
      </c>
      <c r="D109" t="s">
        <v>638</v>
      </c>
      <c r="E109" t="s">
        <v>614</v>
      </c>
      <c r="F109" t="s">
        <v>623</v>
      </c>
    </row>
    <row r="110" spans="1:6" x14ac:dyDescent="0.2">
      <c r="A110" t="s">
        <v>627</v>
      </c>
      <c r="B110" t="s">
        <v>21</v>
      </c>
      <c r="C110" t="s">
        <v>22</v>
      </c>
      <c r="D110" t="s">
        <v>624</v>
      </c>
      <c r="E110" t="s">
        <v>614</v>
      </c>
      <c r="F110" t="s">
        <v>623</v>
      </c>
    </row>
    <row r="111" spans="1:6" x14ac:dyDescent="0.2">
      <c r="A111" t="s">
        <v>299</v>
      </c>
      <c r="B111" t="s">
        <v>27</v>
      </c>
      <c r="C111" t="s">
        <v>22</v>
      </c>
      <c r="D111" t="s">
        <v>300</v>
      </c>
      <c r="E111" t="s">
        <v>36</v>
      </c>
      <c r="F111" t="s">
        <v>24</v>
      </c>
    </row>
    <row r="112" spans="1:6" x14ac:dyDescent="0.2">
      <c r="A112" t="s">
        <v>562</v>
      </c>
      <c r="B112" t="s">
        <v>34</v>
      </c>
      <c r="C112" t="s">
        <v>22</v>
      </c>
      <c r="D112" t="s">
        <v>184</v>
      </c>
      <c r="E112" t="s">
        <v>57</v>
      </c>
      <c r="F112" t="s">
        <v>63</v>
      </c>
    </row>
    <row r="113" spans="1:6" x14ac:dyDescent="0.2">
      <c r="A113" t="s">
        <v>261</v>
      </c>
      <c r="B113" t="s">
        <v>39</v>
      </c>
      <c r="C113" t="s">
        <v>22</v>
      </c>
      <c r="D113" t="s">
        <v>262</v>
      </c>
      <c r="E113" t="s">
        <v>619</v>
      </c>
      <c r="F113" t="s">
        <v>620</v>
      </c>
    </row>
    <row r="114" spans="1:6" x14ac:dyDescent="0.2">
      <c r="A114" t="s">
        <v>578</v>
      </c>
      <c r="B114" t="s">
        <v>39</v>
      </c>
      <c r="C114" t="s">
        <v>22</v>
      </c>
      <c r="D114" t="s">
        <v>321</v>
      </c>
      <c r="E114" t="s">
        <v>46</v>
      </c>
      <c r="F114" t="s">
        <v>47</v>
      </c>
    </row>
    <row r="115" spans="1:6" x14ac:dyDescent="0.2">
      <c r="A115" t="s">
        <v>455</v>
      </c>
      <c r="B115" t="s">
        <v>39</v>
      </c>
      <c r="C115" t="s">
        <v>22</v>
      </c>
      <c r="D115" t="s">
        <v>321</v>
      </c>
      <c r="E115" t="s">
        <v>46</v>
      </c>
      <c r="F115" t="s">
        <v>47</v>
      </c>
    </row>
    <row r="116" spans="1:6" x14ac:dyDescent="0.2">
      <c r="A116" t="s">
        <v>590</v>
      </c>
      <c r="B116" t="s">
        <v>39</v>
      </c>
      <c r="C116" t="s">
        <v>22</v>
      </c>
      <c r="D116" t="s">
        <v>110</v>
      </c>
      <c r="E116" t="s">
        <v>57</v>
      </c>
      <c r="F116" t="s">
        <v>63</v>
      </c>
    </row>
    <row r="117" spans="1:6" x14ac:dyDescent="0.2">
      <c r="A117" t="s">
        <v>634</v>
      </c>
      <c r="B117" t="s">
        <v>21</v>
      </c>
      <c r="C117" t="s">
        <v>22</v>
      </c>
      <c r="D117" t="s">
        <v>635</v>
      </c>
      <c r="E117" t="s">
        <v>614</v>
      </c>
      <c r="F117" t="s">
        <v>623</v>
      </c>
    </row>
    <row r="118" spans="1:6" x14ac:dyDescent="0.2">
      <c r="A118" t="s">
        <v>610</v>
      </c>
      <c r="B118" t="s">
        <v>27</v>
      </c>
      <c r="C118" t="s">
        <v>22</v>
      </c>
      <c r="D118" t="s">
        <v>212</v>
      </c>
      <c r="E118" t="s">
        <v>57</v>
      </c>
      <c r="F118" t="s">
        <v>63</v>
      </c>
    </row>
    <row r="119" spans="1:6" x14ac:dyDescent="0.2">
      <c r="A119" t="s">
        <v>633</v>
      </c>
      <c r="B119" t="s">
        <v>21</v>
      </c>
      <c r="C119" t="s">
        <v>22</v>
      </c>
      <c r="D119" t="s">
        <v>632</v>
      </c>
      <c r="E119" t="s">
        <v>614</v>
      </c>
      <c r="F119" t="s">
        <v>623</v>
      </c>
    </row>
    <row r="120" spans="1:6" x14ac:dyDescent="0.2">
      <c r="A120" t="s">
        <v>547</v>
      </c>
      <c r="B120" t="s">
        <v>21</v>
      </c>
      <c r="C120" t="s">
        <v>22</v>
      </c>
      <c r="D120" t="s">
        <v>206</v>
      </c>
      <c r="E120" t="s">
        <v>46</v>
      </c>
      <c r="F120" t="s">
        <v>73</v>
      </c>
    </row>
    <row r="121" spans="1:6" x14ac:dyDescent="0.2">
      <c r="A121" t="s">
        <v>205</v>
      </c>
      <c r="B121" t="s">
        <v>21</v>
      </c>
      <c r="C121" t="s">
        <v>22</v>
      </c>
      <c r="D121" t="s">
        <v>206</v>
      </c>
      <c r="E121" t="s">
        <v>46</v>
      </c>
      <c r="F121" t="s">
        <v>73</v>
      </c>
    </row>
    <row r="122" spans="1:6" x14ac:dyDescent="0.2">
      <c r="A122" t="s">
        <v>379</v>
      </c>
      <c r="B122" t="s">
        <v>21</v>
      </c>
      <c r="C122" t="s">
        <v>22</v>
      </c>
      <c r="D122" t="s">
        <v>206</v>
      </c>
      <c r="E122" t="s">
        <v>46</v>
      </c>
      <c r="F122" t="s">
        <v>73</v>
      </c>
    </row>
    <row r="123" spans="1:6" x14ac:dyDescent="0.2">
      <c r="A123" t="s">
        <v>471</v>
      </c>
      <c r="B123" t="s">
        <v>34</v>
      </c>
      <c r="C123" t="s">
        <v>22</v>
      </c>
      <c r="D123" t="s">
        <v>206</v>
      </c>
      <c r="E123" t="s">
        <v>46</v>
      </c>
      <c r="F123" t="s">
        <v>73</v>
      </c>
    </row>
    <row r="124" spans="1:6" x14ac:dyDescent="0.2">
      <c r="A124" t="s">
        <v>598</v>
      </c>
      <c r="B124" t="s">
        <v>21</v>
      </c>
      <c r="C124" t="s">
        <v>22</v>
      </c>
      <c r="D124" t="s">
        <v>140</v>
      </c>
      <c r="E124" t="s">
        <v>46</v>
      </c>
      <c r="F124" t="s">
        <v>73</v>
      </c>
    </row>
    <row r="125" spans="1:6" x14ac:dyDescent="0.2">
      <c r="A125" t="s">
        <v>322</v>
      </c>
      <c r="B125" t="s">
        <v>34</v>
      </c>
      <c r="C125" t="s">
        <v>22</v>
      </c>
      <c r="D125" t="s">
        <v>140</v>
      </c>
      <c r="E125" t="s">
        <v>46</v>
      </c>
      <c r="F125" t="s">
        <v>73</v>
      </c>
    </row>
    <row r="126" spans="1:6" x14ac:dyDescent="0.2">
      <c r="A126" t="s">
        <v>535</v>
      </c>
      <c r="B126" t="s">
        <v>27</v>
      </c>
      <c r="C126" t="s">
        <v>22</v>
      </c>
      <c r="D126" t="s">
        <v>140</v>
      </c>
      <c r="E126" t="s">
        <v>46</v>
      </c>
      <c r="F126" t="s">
        <v>73</v>
      </c>
    </row>
    <row r="127" spans="1:6" x14ac:dyDescent="0.2">
      <c r="A127" t="s">
        <v>442</v>
      </c>
      <c r="B127" t="s">
        <v>21</v>
      </c>
      <c r="C127" t="s">
        <v>22</v>
      </c>
      <c r="D127" t="s">
        <v>140</v>
      </c>
      <c r="E127" t="s">
        <v>46</v>
      </c>
      <c r="F127" t="s">
        <v>73</v>
      </c>
    </row>
    <row r="128" spans="1:6" x14ac:dyDescent="0.2">
      <c r="A128" t="s">
        <v>569</v>
      </c>
      <c r="B128" t="s">
        <v>34</v>
      </c>
      <c r="C128" t="s">
        <v>22</v>
      </c>
      <c r="D128" t="s">
        <v>72</v>
      </c>
      <c r="E128" t="s">
        <v>46</v>
      </c>
      <c r="F128" t="s">
        <v>73</v>
      </c>
    </row>
    <row r="129" spans="1:6" x14ac:dyDescent="0.2">
      <c r="A129" t="s">
        <v>71</v>
      </c>
      <c r="B129" t="s">
        <v>21</v>
      </c>
      <c r="C129" t="s">
        <v>22</v>
      </c>
      <c r="D129" t="s">
        <v>72</v>
      </c>
      <c r="E129" t="s">
        <v>46</v>
      </c>
      <c r="F129" t="s">
        <v>73</v>
      </c>
    </row>
    <row r="130" spans="1:6" x14ac:dyDescent="0.2">
      <c r="A130" t="s">
        <v>482</v>
      </c>
      <c r="B130" t="s">
        <v>39</v>
      </c>
      <c r="C130" t="s">
        <v>22</v>
      </c>
      <c r="D130" t="s">
        <v>238</v>
      </c>
      <c r="E130" t="s">
        <v>46</v>
      </c>
      <c r="F130" t="s">
        <v>73</v>
      </c>
    </row>
    <row r="131" spans="1:6" x14ac:dyDescent="0.2">
      <c r="A131" t="s">
        <v>579</v>
      </c>
      <c r="B131" t="s">
        <v>39</v>
      </c>
      <c r="C131" t="s">
        <v>22</v>
      </c>
      <c r="D131" t="s">
        <v>238</v>
      </c>
      <c r="E131" t="s">
        <v>46</v>
      </c>
      <c r="F131" t="s">
        <v>73</v>
      </c>
    </row>
    <row r="132" spans="1:6" x14ac:dyDescent="0.2">
      <c r="A132" t="s">
        <v>237</v>
      </c>
      <c r="B132" t="s">
        <v>39</v>
      </c>
      <c r="C132" t="s">
        <v>22</v>
      </c>
      <c r="D132" t="s">
        <v>238</v>
      </c>
      <c r="E132" t="s">
        <v>46</v>
      </c>
      <c r="F132" t="s">
        <v>73</v>
      </c>
    </row>
    <row r="133" spans="1:6" x14ac:dyDescent="0.2">
      <c r="A133" t="s">
        <v>411</v>
      </c>
      <c r="B133" t="s">
        <v>21</v>
      </c>
      <c r="C133" t="s">
        <v>22</v>
      </c>
      <c r="D133" t="s">
        <v>238</v>
      </c>
      <c r="E133" t="s">
        <v>46</v>
      </c>
      <c r="F133" t="s">
        <v>73</v>
      </c>
    </row>
    <row r="134" spans="1:6" x14ac:dyDescent="0.2">
      <c r="A134" t="s">
        <v>356</v>
      </c>
      <c r="B134" t="s">
        <v>27</v>
      </c>
      <c r="C134" t="s">
        <v>22</v>
      </c>
      <c r="D134" t="s">
        <v>96</v>
      </c>
      <c r="E134" t="s">
        <v>619</v>
      </c>
      <c r="F134" t="s">
        <v>620</v>
      </c>
    </row>
    <row r="135" spans="1:6" x14ac:dyDescent="0.2">
      <c r="A135" t="s">
        <v>95</v>
      </c>
      <c r="B135" t="s">
        <v>27</v>
      </c>
      <c r="C135" t="s">
        <v>22</v>
      </c>
      <c r="D135" t="s">
        <v>96</v>
      </c>
      <c r="E135" t="s">
        <v>619</v>
      </c>
      <c r="F135" t="s">
        <v>620</v>
      </c>
    </row>
    <row r="136" spans="1:6" x14ac:dyDescent="0.2">
      <c r="A136" t="s">
        <v>275</v>
      </c>
      <c r="B136" t="s">
        <v>27</v>
      </c>
      <c r="C136" t="s">
        <v>22</v>
      </c>
      <c r="D136" t="s">
        <v>276</v>
      </c>
      <c r="E136" t="s">
        <v>36</v>
      </c>
      <c r="F136" t="s">
        <v>24</v>
      </c>
    </row>
    <row r="137" spans="1:6" x14ac:dyDescent="0.2">
      <c r="A137" t="s">
        <v>445</v>
      </c>
      <c r="B137" t="s">
        <v>34</v>
      </c>
      <c r="C137" t="s">
        <v>22</v>
      </c>
      <c r="D137" t="s">
        <v>276</v>
      </c>
      <c r="E137" t="s">
        <v>36</v>
      </c>
      <c r="F137" t="s">
        <v>24</v>
      </c>
    </row>
    <row r="138" spans="1:6" x14ac:dyDescent="0.2">
      <c r="A138" t="s">
        <v>550</v>
      </c>
      <c r="B138" t="s">
        <v>34</v>
      </c>
      <c r="C138" t="s">
        <v>22</v>
      </c>
      <c r="D138" t="s">
        <v>276</v>
      </c>
      <c r="E138" t="s">
        <v>36</v>
      </c>
      <c r="F138" t="s">
        <v>24</v>
      </c>
    </row>
    <row r="139" spans="1:6" x14ac:dyDescent="0.2">
      <c r="A139" t="s">
        <v>486</v>
      </c>
      <c r="B139" t="s">
        <v>39</v>
      </c>
      <c r="C139" t="s">
        <v>22</v>
      </c>
      <c r="D139" t="s">
        <v>150</v>
      </c>
      <c r="E139" t="s">
        <v>36</v>
      </c>
      <c r="F139" t="s">
        <v>24</v>
      </c>
    </row>
    <row r="140" spans="1:6" x14ac:dyDescent="0.2">
      <c r="A140" t="s">
        <v>384</v>
      </c>
      <c r="B140" t="s">
        <v>21</v>
      </c>
      <c r="C140" t="s">
        <v>22</v>
      </c>
      <c r="D140" t="s">
        <v>150</v>
      </c>
      <c r="E140" t="s">
        <v>36</v>
      </c>
      <c r="F140" t="s">
        <v>24</v>
      </c>
    </row>
    <row r="141" spans="1:6" x14ac:dyDescent="0.2">
      <c r="A141" t="s">
        <v>149</v>
      </c>
      <c r="B141" t="s">
        <v>34</v>
      </c>
      <c r="C141" t="s">
        <v>22</v>
      </c>
      <c r="D141" t="s">
        <v>150</v>
      </c>
      <c r="E141" t="s">
        <v>36</v>
      </c>
      <c r="F141" t="s">
        <v>24</v>
      </c>
    </row>
    <row r="142" spans="1:6" x14ac:dyDescent="0.2">
      <c r="A142" t="s">
        <v>481</v>
      </c>
      <c r="B142" t="s">
        <v>27</v>
      </c>
      <c r="C142" t="s">
        <v>22</v>
      </c>
      <c r="D142" t="s">
        <v>100</v>
      </c>
      <c r="E142" t="s">
        <v>46</v>
      </c>
      <c r="F142" t="s">
        <v>47</v>
      </c>
    </row>
    <row r="143" spans="1:6" x14ac:dyDescent="0.2">
      <c r="A143" t="s">
        <v>341</v>
      </c>
      <c r="B143" t="s">
        <v>21</v>
      </c>
      <c r="C143" t="s">
        <v>22</v>
      </c>
      <c r="D143" t="s">
        <v>100</v>
      </c>
      <c r="E143" t="s">
        <v>46</v>
      </c>
      <c r="F143" t="s">
        <v>47</v>
      </c>
    </row>
    <row r="144" spans="1:6" x14ac:dyDescent="0.2">
      <c r="A144" t="s">
        <v>413</v>
      </c>
      <c r="B144" t="s">
        <v>34</v>
      </c>
      <c r="C144" t="s">
        <v>22</v>
      </c>
      <c r="D144" t="s">
        <v>242</v>
      </c>
      <c r="E144" t="s">
        <v>36</v>
      </c>
      <c r="F144" t="s">
        <v>24</v>
      </c>
    </row>
    <row r="145" spans="1:6" x14ac:dyDescent="0.2">
      <c r="A145" t="s">
        <v>241</v>
      </c>
      <c r="B145" t="s">
        <v>27</v>
      </c>
      <c r="C145" t="s">
        <v>22</v>
      </c>
      <c r="D145" t="s">
        <v>242</v>
      </c>
      <c r="E145" t="s">
        <v>36</v>
      </c>
      <c r="F145" t="s">
        <v>24</v>
      </c>
    </row>
    <row r="146" spans="1:6" x14ac:dyDescent="0.2">
      <c r="A146" t="s">
        <v>523</v>
      </c>
      <c r="B146" t="s">
        <v>39</v>
      </c>
      <c r="C146" t="s">
        <v>22</v>
      </c>
      <c r="D146" t="s">
        <v>242</v>
      </c>
      <c r="E146" t="s">
        <v>57</v>
      </c>
      <c r="F146" t="s">
        <v>58</v>
      </c>
    </row>
    <row r="147" spans="1:6" x14ac:dyDescent="0.2">
      <c r="A147" t="s">
        <v>564</v>
      </c>
      <c r="B147" t="s">
        <v>27</v>
      </c>
      <c r="C147" t="s">
        <v>22</v>
      </c>
      <c r="D147" t="s">
        <v>28</v>
      </c>
      <c r="E147" t="s">
        <v>29</v>
      </c>
      <c r="F147" t="s">
        <v>30</v>
      </c>
    </row>
    <row r="148" spans="1:6" x14ac:dyDescent="0.2">
      <c r="A148" t="s">
        <v>305</v>
      </c>
      <c r="B148" t="s">
        <v>39</v>
      </c>
      <c r="C148" t="s">
        <v>22</v>
      </c>
      <c r="D148" t="s">
        <v>306</v>
      </c>
      <c r="E148" t="s">
        <v>36</v>
      </c>
      <c r="F148" t="s">
        <v>24</v>
      </c>
    </row>
    <row r="149" spans="1:6" x14ac:dyDescent="0.2">
      <c r="A149" t="s">
        <v>500</v>
      </c>
      <c r="B149" t="s">
        <v>39</v>
      </c>
      <c r="C149" t="s">
        <v>22</v>
      </c>
      <c r="D149" t="s">
        <v>306</v>
      </c>
      <c r="E149" t="s">
        <v>36</v>
      </c>
      <c r="F149" t="s">
        <v>24</v>
      </c>
    </row>
    <row r="150" spans="1:6" x14ac:dyDescent="0.2">
      <c r="A150" t="s">
        <v>215</v>
      </c>
      <c r="B150" t="s">
        <v>39</v>
      </c>
      <c r="C150" t="s">
        <v>22</v>
      </c>
      <c r="D150" t="s">
        <v>216</v>
      </c>
      <c r="E150" t="s">
        <v>36</v>
      </c>
      <c r="F150" t="s">
        <v>24</v>
      </c>
    </row>
    <row r="151" spans="1:6" x14ac:dyDescent="0.2">
      <c r="A151" t="s">
        <v>431</v>
      </c>
      <c r="B151" t="s">
        <v>27</v>
      </c>
      <c r="C151" t="s">
        <v>22</v>
      </c>
      <c r="D151" t="s">
        <v>216</v>
      </c>
      <c r="E151" t="s">
        <v>36</v>
      </c>
      <c r="F151" t="s">
        <v>24</v>
      </c>
    </row>
    <row r="152" spans="1:6" x14ac:dyDescent="0.2">
      <c r="A152" t="s">
        <v>440</v>
      </c>
      <c r="B152" t="s">
        <v>39</v>
      </c>
      <c r="C152" t="s">
        <v>22</v>
      </c>
      <c r="D152" t="s">
        <v>296</v>
      </c>
      <c r="E152" t="s">
        <v>46</v>
      </c>
      <c r="F152" t="s">
        <v>47</v>
      </c>
    </row>
    <row r="153" spans="1:6" x14ac:dyDescent="0.2">
      <c r="A153" t="s">
        <v>533</v>
      </c>
      <c r="B153" t="s">
        <v>21</v>
      </c>
      <c r="C153" t="s">
        <v>22</v>
      </c>
      <c r="D153" t="s">
        <v>296</v>
      </c>
      <c r="E153" t="s">
        <v>46</v>
      </c>
      <c r="F153" t="s">
        <v>47</v>
      </c>
    </row>
    <row r="154" spans="1:6" x14ac:dyDescent="0.2">
      <c r="A154" t="s">
        <v>179</v>
      </c>
      <c r="B154" t="s">
        <v>34</v>
      </c>
      <c r="C154" t="s">
        <v>22</v>
      </c>
      <c r="D154" t="s">
        <v>180</v>
      </c>
      <c r="E154" t="s">
        <v>36</v>
      </c>
      <c r="F154" t="s">
        <v>24</v>
      </c>
    </row>
    <row r="155" spans="1:6" x14ac:dyDescent="0.2">
      <c r="A155" t="s">
        <v>458</v>
      </c>
      <c r="B155" t="s">
        <v>21</v>
      </c>
      <c r="C155" t="s">
        <v>22</v>
      </c>
      <c r="D155" t="s">
        <v>180</v>
      </c>
      <c r="E155" t="s">
        <v>36</v>
      </c>
      <c r="F155" t="s">
        <v>24</v>
      </c>
    </row>
    <row r="156" spans="1:6" x14ac:dyDescent="0.2">
      <c r="A156" t="s">
        <v>55</v>
      </c>
      <c r="B156" t="s">
        <v>34</v>
      </c>
      <c r="C156" t="s">
        <v>22</v>
      </c>
      <c r="D156" t="s">
        <v>56</v>
      </c>
      <c r="E156" t="s">
        <v>36</v>
      </c>
      <c r="F156" t="s">
        <v>24</v>
      </c>
    </row>
    <row r="157" spans="1:6" x14ac:dyDescent="0.2">
      <c r="A157" t="s">
        <v>548</v>
      </c>
      <c r="B157" t="s">
        <v>27</v>
      </c>
      <c r="C157" t="s">
        <v>22</v>
      </c>
      <c r="D157" t="s">
        <v>56</v>
      </c>
      <c r="E157" t="s">
        <v>57</v>
      </c>
      <c r="F157" t="s">
        <v>58</v>
      </c>
    </row>
    <row r="158" spans="1:6" x14ac:dyDescent="0.2">
      <c r="A158" t="s">
        <v>589</v>
      </c>
      <c r="B158" t="s">
        <v>27</v>
      </c>
      <c r="C158" t="s">
        <v>22</v>
      </c>
      <c r="D158" t="s">
        <v>56</v>
      </c>
      <c r="E158" t="s">
        <v>57</v>
      </c>
      <c r="F158" t="s">
        <v>58</v>
      </c>
    </row>
    <row r="159" spans="1:6" x14ac:dyDescent="0.2">
      <c r="A159" t="s">
        <v>324</v>
      </c>
      <c r="B159" t="s">
        <v>21</v>
      </c>
      <c r="C159" t="s">
        <v>22</v>
      </c>
      <c r="D159" t="s">
        <v>325</v>
      </c>
      <c r="E159" t="s">
        <v>36</v>
      </c>
      <c r="F159" t="s">
        <v>24</v>
      </c>
    </row>
    <row r="160" spans="1:6" x14ac:dyDescent="0.2">
      <c r="A160" t="s">
        <v>472</v>
      </c>
      <c r="B160" t="s">
        <v>39</v>
      </c>
      <c r="C160" t="s">
        <v>22</v>
      </c>
      <c r="D160" t="s">
        <v>325</v>
      </c>
      <c r="E160" t="s">
        <v>36</v>
      </c>
      <c r="F160" t="s">
        <v>24</v>
      </c>
    </row>
    <row r="161" spans="1:6" x14ac:dyDescent="0.2">
      <c r="A161" t="s">
        <v>570</v>
      </c>
      <c r="B161" t="s">
        <v>34</v>
      </c>
      <c r="C161" t="s">
        <v>22</v>
      </c>
      <c r="D161" t="s">
        <v>325</v>
      </c>
      <c r="E161" t="s">
        <v>57</v>
      </c>
      <c r="F161" t="s">
        <v>58</v>
      </c>
    </row>
    <row r="162" spans="1:6" x14ac:dyDescent="0.2">
      <c r="A162" t="s">
        <v>561</v>
      </c>
      <c r="B162" t="s">
        <v>21</v>
      </c>
      <c r="C162" t="s">
        <v>22</v>
      </c>
      <c r="D162" t="s">
        <v>325</v>
      </c>
      <c r="E162" t="s">
        <v>57</v>
      </c>
      <c r="F162" t="s">
        <v>58</v>
      </c>
    </row>
    <row r="163" spans="1:6" x14ac:dyDescent="0.2">
      <c r="A163" t="s">
        <v>317</v>
      </c>
      <c r="B163" t="s">
        <v>34</v>
      </c>
      <c r="C163" t="s">
        <v>22</v>
      </c>
      <c r="D163" t="s">
        <v>318</v>
      </c>
      <c r="E163" t="s">
        <v>619</v>
      </c>
      <c r="F163" t="s">
        <v>620</v>
      </c>
    </row>
    <row r="164" spans="1:6" x14ac:dyDescent="0.2">
      <c r="A164" t="s">
        <v>131</v>
      </c>
      <c r="B164" t="s">
        <v>27</v>
      </c>
      <c r="C164" t="s">
        <v>22</v>
      </c>
      <c r="D164" t="s">
        <v>132</v>
      </c>
      <c r="E164" t="s">
        <v>619</v>
      </c>
      <c r="F164" t="s">
        <v>620</v>
      </c>
    </row>
    <row r="165" spans="1:6" x14ac:dyDescent="0.2">
      <c r="A165" t="s">
        <v>340</v>
      </c>
      <c r="B165" t="s">
        <v>21</v>
      </c>
      <c r="C165" t="s">
        <v>22</v>
      </c>
      <c r="D165" t="s">
        <v>132</v>
      </c>
      <c r="E165" t="s">
        <v>619</v>
      </c>
      <c r="F165" t="s">
        <v>620</v>
      </c>
    </row>
    <row r="166" spans="1:6" x14ac:dyDescent="0.2">
      <c r="A166" t="s">
        <v>332</v>
      </c>
      <c r="B166" t="s">
        <v>21</v>
      </c>
      <c r="C166" t="s">
        <v>22</v>
      </c>
      <c r="D166" t="s">
        <v>80</v>
      </c>
      <c r="E166" t="s">
        <v>46</v>
      </c>
      <c r="F166" t="s">
        <v>41</v>
      </c>
    </row>
    <row r="167" spans="1:6" x14ac:dyDescent="0.2">
      <c r="A167" t="s">
        <v>487</v>
      </c>
      <c r="B167" t="s">
        <v>39</v>
      </c>
      <c r="C167" t="s">
        <v>22</v>
      </c>
      <c r="D167" t="s">
        <v>80</v>
      </c>
      <c r="E167" t="s">
        <v>46</v>
      </c>
      <c r="F167" t="s">
        <v>41</v>
      </c>
    </row>
    <row r="168" spans="1:6" x14ac:dyDescent="0.2">
      <c r="A168" t="s">
        <v>79</v>
      </c>
      <c r="B168" t="s">
        <v>34</v>
      </c>
      <c r="C168" t="s">
        <v>22</v>
      </c>
      <c r="D168" t="s">
        <v>80</v>
      </c>
      <c r="E168" t="s">
        <v>46</v>
      </c>
      <c r="F168" t="s">
        <v>41</v>
      </c>
    </row>
    <row r="169" spans="1:6" x14ac:dyDescent="0.2">
      <c r="A169" t="s">
        <v>513</v>
      </c>
      <c r="B169" t="s">
        <v>39</v>
      </c>
      <c r="C169" t="s">
        <v>22</v>
      </c>
      <c r="D169" t="s">
        <v>114</v>
      </c>
      <c r="E169" t="s">
        <v>36</v>
      </c>
      <c r="F169" t="s">
        <v>24</v>
      </c>
    </row>
    <row r="170" spans="1:6" x14ac:dyDescent="0.2">
      <c r="A170" t="s">
        <v>113</v>
      </c>
      <c r="B170" t="s">
        <v>34</v>
      </c>
      <c r="C170" t="s">
        <v>22</v>
      </c>
      <c r="D170" t="s">
        <v>114</v>
      </c>
      <c r="E170" t="s">
        <v>36</v>
      </c>
      <c r="F170" t="s">
        <v>24</v>
      </c>
    </row>
    <row r="171" spans="1:6" x14ac:dyDescent="0.2">
      <c r="A171" t="s">
        <v>366</v>
      </c>
      <c r="B171" t="s">
        <v>39</v>
      </c>
      <c r="C171" t="s">
        <v>22</v>
      </c>
      <c r="D171" t="s">
        <v>114</v>
      </c>
      <c r="E171" t="s">
        <v>36</v>
      </c>
      <c r="F171" t="s">
        <v>24</v>
      </c>
    </row>
    <row r="172" spans="1:6" x14ac:dyDescent="0.2">
      <c r="A172" t="s">
        <v>218</v>
      </c>
      <c r="B172" t="s">
        <v>27</v>
      </c>
      <c r="C172" t="s">
        <v>22</v>
      </c>
      <c r="D172" t="s">
        <v>219</v>
      </c>
      <c r="E172" t="s">
        <v>46</v>
      </c>
      <c r="F172" t="s">
        <v>41</v>
      </c>
    </row>
    <row r="173" spans="1:6" x14ac:dyDescent="0.2">
      <c r="A173" t="s">
        <v>540</v>
      </c>
      <c r="B173" t="s">
        <v>34</v>
      </c>
      <c r="C173" t="s">
        <v>22</v>
      </c>
      <c r="D173" t="s">
        <v>219</v>
      </c>
      <c r="E173" t="s">
        <v>46</v>
      </c>
      <c r="F173" t="s">
        <v>41</v>
      </c>
    </row>
    <row r="174" spans="1:6" x14ac:dyDescent="0.2">
      <c r="A174" t="s">
        <v>601</v>
      </c>
      <c r="B174" t="s">
        <v>39</v>
      </c>
      <c r="C174" t="s">
        <v>22</v>
      </c>
      <c r="D174" t="s">
        <v>146</v>
      </c>
      <c r="E174" t="s">
        <v>57</v>
      </c>
      <c r="F174" t="s">
        <v>63</v>
      </c>
    </row>
    <row r="175" spans="1:6" x14ac:dyDescent="0.2">
      <c r="A175" t="s">
        <v>571</v>
      </c>
      <c r="B175" t="s">
        <v>34</v>
      </c>
      <c r="C175" t="s">
        <v>22</v>
      </c>
      <c r="D175" t="s">
        <v>273</v>
      </c>
      <c r="E175" t="s">
        <v>57</v>
      </c>
      <c r="F175" t="s">
        <v>63</v>
      </c>
    </row>
    <row r="176" spans="1:6" x14ac:dyDescent="0.2">
      <c r="A176" t="s">
        <v>389</v>
      </c>
      <c r="B176" t="s">
        <v>27</v>
      </c>
      <c r="C176" t="s">
        <v>22</v>
      </c>
      <c r="D176" t="s">
        <v>255</v>
      </c>
      <c r="E176" t="s">
        <v>36</v>
      </c>
      <c r="F176" t="s">
        <v>24</v>
      </c>
    </row>
    <row r="177" spans="1:6" x14ac:dyDescent="0.2">
      <c r="A177" t="s">
        <v>518</v>
      </c>
      <c r="B177" t="s">
        <v>27</v>
      </c>
      <c r="C177" t="s">
        <v>22</v>
      </c>
      <c r="D177" t="s">
        <v>255</v>
      </c>
      <c r="E177" t="s">
        <v>29</v>
      </c>
      <c r="F177" t="s">
        <v>52</v>
      </c>
    </row>
    <row r="178" spans="1:6" x14ac:dyDescent="0.2">
      <c r="A178" t="s">
        <v>509</v>
      </c>
      <c r="B178" t="s">
        <v>27</v>
      </c>
      <c r="C178" t="s">
        <v>22</v>
      </c>
      <c r="D178" t="s">
        <v>266</v>
      </c>
      <c r="E178" t="s">
        <v>46</v>
      </c>
      <c r="F178" t="s">
        <v>47</v>
      </c>
    </row>
    <row r="179" spans="1:6" x14ac:dyDescent="0.2">
      <c r="A179" t="s">
        <v>396</v>
      </c>
      <c r="B179" t="s">
        <v>27</v>
      </c>
      <c r="C179" t="s">
        <v>22</v>
      </c>
      <c r="D179" t="s">
        <v>266</v>
      </c>
      <c r="E179" t="s">
        <v>46</v>
      </c>
      <c r="F179" t="s">
        <v>47</v>
      </c>
    </row>
    <row r="180" spans="1:6" x14ac:dyDescent="0.2">
      <c r="A180" t="s">
        <v>44</v>
      </c>
      <c r="B180" t="s">
        <v>21</v>
      </c>
      <c r="C180" t="s">
        <v>22</v>
      </c>
      <c r="D180" t="s">
        <v>45</v>
      </c>
      <c r="E180" t="s">
        <v>46</v>
      </c>
      <c r="F180" t="s">
        <v>47</v>
      </c>
    </row>
    <row r="181" spans="1:6" x14ac:dyDescent="0.2">
      <c r="A181" t="s">
        <v>568</v>
      </c>
      <c r="B181" t="s">
        <v>34</v>
      </c>
      <c r="C181" t="s">
        <v>22</v>
      </c>
      <c r="D181" t="s">
        <v>45</v>
      </c>
      <c r="E181" t="s">
        <v>46</v>
      </c>
      <c r="F181" t="s">
        <v>47</v>
      </c>
    </row>
    <row r="182" spans="1:6" x14ac:dyDescent="0.2">
      <c r="A182" t="s">
        <v>470</v>
      </c>
      <c r="B182" t="s">
        <v>27</v>
      </c>
      <c r="C182" t="s">
        <v>22</v>
      </c>
      <c r="D182" t="s">
        <v>45</v>
      </c>
      <c r="E182" t="s">
        <v>46</v>
      </c>
      <c r="F182" t="s">
        <v>47</v>
      </c>
    </row>
    <row r="183" spans="1:6" x14ac:dyDescent="0.2">
      <c r="A183" t="s">
        <v>26</v>
      </c>
      <c r="B183" t="s">
        <v>27</v>
      </c>
      <c r="C183" t="s">
        <v>22</v>
      </c>
      <c r="D183" t="s">
        <v>22</v>
      </c>
      <c r="E183" t="s">
        <v>619</v>
      </c>
      <c r="F183" t="s">
        <v>621</v>
      </c>
    </row>
    <row r="184" spans="1:6" x14ac:dyDescent="0.2">
      <c r="A184" t="s">
        <v>50</v>
      </c>
      <c r="B184" t="s">
        <v>39</v>
      </c>
      <c r="C184" t="s">
        <v>22</v>
      </c>
      <c r="D184" t="s">
        <v>51</v>
      </c>
      <c r="E184" t="s">
        <v>36</v>
      </c>
      <c r="F184" t="s">
        <v>24</v>
      </c>
    </row>
    <row r="185" spans="1:6" x14ac:dyDescent="0.2">
      <c r="A185" t="s">
        <v>478</v>
      </c>
      <c r="B185" t="s">
        <v>34</v>
      </c>
      <c r="C185" t="s">
        <v>22</v>
      </c>
      <c r="D185" t="s">
        <v>51</v>
      </c>
      <c r="E185" t="s">
        <v>29</v>
      </c>
      <c r="F185" t="s">
        <v>52</v>
      </c>
    </row>
    <row r="186" spans="1:6" x14ac:dyDescent="0.2">
      <c r="A186" t="s">
        <v>565</v>
      </c>
      <c r="B186" t="s">
        <v>27</v>
      </c>
      <c r="C186" t="s">
        <v>22</v>
      </c>
      <c r="D186" t="s">
        <v>51</v>
      </c>
      <c r="E186" t="s">
        <v>29</v>
      </c>
      <c r="F186" t="s">
        <v>52</v>
      </c>
    </row>
    <row r="187" spans="1:6" x14ac:dyDescent="0.2">
      <c r="A187" t="s">
        <v>405</v>
      </c>
      <c r="B187" t="s">
        <v>27</v>
      </c>
      <c r="C187" t="s">
        <v>22</v>
      </c>
      <c r="D187" t="s">
        <v>286</v>
      </c>
      <c r="E187" t="s">
        <v>36</v>
      </c>
      <c r="F187" t="s">
        <v>24</v>
      </c>
    </row>
    <row r="188" spans="1:6" x14ac:dyDescent="0.2">
      <c r="A188" t="s">
        <v>593</v>
      </c>
      <c r="B188" t="s">
        <v>21</v>
      </c>
      <c r="C188" t="s">
        <v>22</v>
      </c>
      <c r="D188" t="s">
        <v>286</v>
      </c>
      <c r="E188" t="s">
        <v>29</v>
      </c>
      <c r="F188" t="s">
        <v>52</v>
      </c>
    </row>
    <row r="189" spans="1:6" x14ac:dyDescent="0.2">
      <c r="A189" t="s">
        <v>581</v>
      </c>
      <c r="B189" t="s">
        <v>39</v>
      </c>
      <c r="C189" t="s">
        <v>22</v>
      </c>
      <c r="D189" t="s">
        <v>62</v>
      </c>
      <c r="E189" t="s">
        <v>57</v>
      </c>
      <c r="F189" t="s">
        <v>63</v>
      </c>
    </row>
    <row r="190" spans="1:6" x14ac:dyDescent="0.2">
      <c r="A190" t="s">
        <v>199</v>
      </c>
      <c r="B190" t="s">
        <v>39</v>
      </c>
      <c r="C190" t="s">
        <v>22</v>
      </c>
      <c r="D190" t="s">
        <v>200</v>
      </c>
      <c r="E190" t="s">
        <v>619</v>
      </c>
      <c r="F190" t="s">
        <v>620</v>
      </c>
    </row>
    <row r="191" spans="1:6" x14ac:dyDescent="0.2">
      <c r="A191" t="s">
        <v>124</v>
      </c>
      <c r="B191" t="s">
        <v>21</v>
      </c>
      <c r="C191" t="s">
        <v>22</v>
      </c>
      <c r="D191" t="s">
        <v>125</v>
      </c>
      <c r="E191" t="s">
        <v>36</v>
      </c>
      <c r="F191" t="s">
        <v>24</v>
      </c>
    </row>
    <row r="192" spans="1:6" x14ac:dyDescent="0.2">
      <c r="A192" t="s">
        <v>352</v>
      </c>
      <c r="B192" t="s">
        <v>27</v>
      </c>
      <c r="C192" t="s">
        <v>22</v>
      </c>
      <c r="D192" t="s">
        <v>125</v>
      </c>
      <c r="E192" t="s">
        <v>36</v>
      </c>
      <c r="F192" t="s">
        <v>24</v>
      </c>
    </row>
    <row r="193" spans="1:6" x14ac:dyDescent="0.2">
      <c r="A193" t="s">
        <v>449</v>
      </c>
      <c r="B193" t="s">
        <v>27</v>
      </c>
      <c r="C193" t="s">
        <v>22</v>
      </c>
      <c r="D193" t="s">
        <v>125</v>
      </c>
      <c r="E193" t="s">
        <v>36</v>
      </c>
      <c r="F193" t="s">
        <v>24</v>
      </c>
    </row>
    <row r="194" spans="1:6" x14ac:dyDescent="0.2">
      <c r="A194" t="s">
        <v>584</v>
      </c>
      <c r="B194" t="s">
        <v>34</v>
      </c>
      <c r="C194" t="s">
        <v>22</v>
      </c>
      <c r="D194" t="s">
        <v>125</v>
      </c>
      <c r="E194" t="s">
        <v>29</v>
      </c>
      <c r="F194" t="s">
        <v>52</v>
      </c>
    </row>
    <row r="195" spans="1:6" x14ac:dyDescent="0.2">
      <c r="A195" t="s">
        <v>423</v>
      </c>
      <c r="B195" t="s">
        <v>39</v>
      </c>
      <c r="C195" t="s">
        <v>22</v>
      </c>
      <c r="D195" t="s">
        <v>258</v>
      </c>
      <c r="E195" t="s">
        <v>36</v>
      </c>
      <c r="F195" t="s">
        <v>68</v>
      </c>
    </row>
    <row r="196" spans="1:6" x14ac:dyDescent="0.2">
      <c r="A196" t="s">
        <v>257</v>
      </c>
      <c r="B196" t="s">
        <v>39</v>
      </c>
      <c r="C196" t="s">
        <v>22</v>
      </c>
      <c r="D196" t="s">
        <v>258</v>
      </c>
      <c r="E196" t="s">
        <v>36</v>
      </c>
      <c r="F196" t="s">
        <v>68</v>
      </c>
    </row>
    <row r="197" spans="1:6" x14ac:dyDescent="0.2">
      <c r="A197" t="s">
        <v>91</v>
      </c>
      <c r="B197" t="s">
        <v>39</v>
      </c>
      <c r="C197" t="s">
        <v>22</v>
      </c>
      <c r="D197" t="s">
        <v>92</v>
      </c>
      <c r="E197" t="s">
        <v>36</v>
      </c>
      <c r="F197" t="s">
        <v>68</v>
      </c>
    </row>
    <row r="198" spans="1:6" x14ac:dyDescent="0.2">
      <c r="A198" t="s">
        <v>531</v>
      </c>
      <c r="B198" t="s">
        <v>21</v>
      </c>
      <c r="C198" t="s">
        <v>22</v>
      </c>
      <c r="D198" t="s">
        <v>92</v>
      </c>
      <c r="E198" t="s">
        <v>36</v>
      </c>
      <c r="F198" t="s">
        <v>68</v>
      </c>
    </row>
    <row r="199" spans="1:6" x14ac:dyDescent="0.2">
      <c r="A199" t="s">
        <v>314</v>
      </c>
      <c r="B199" t="s">
        <v>21</v>
      </c>
      <c r="C199" t="s">
        <v>22</v>
      </c>
      <c r="D199" t="s">
        <v>315</v>
      </c>
      <c r="E199" t="s">
        <v>36</v>
      </c>
      <c r="F199" t="s">
        <v>68</v>
      </c>
    </row>
    <row r="200" spans="1:6" x14ac:dyDescent="0.2">
      <c r="A200" t="s">
        <v>491</v>
      </c>
      <c r="B200" t="s">
        <v>34</v>
      </c>
      <c r="C200" t="s">
        <v>22</v>
      </c>
      <c r="D200" t="s">
        <v>315</v>
      </c>
      <c r="E200" t="s">
        <v>36</v>
      </c>
      <c r="F200" t="s">
        <v>68</v>
      </c>
    </row>
    <row r="201" spans="1:6" x14ac:dyDescent="0.2">
      <c r="A201" t="s">
        <v>437</v>
      </c>
      <c r="B201" t="s">
        <v>27</v>
      </c>
      <c r="C201" t="s">
        <v>22</v>
      </c>
      <c r="D201" t="s">
        <v>289</v>
      </c>
      <c r="E201" t="s">
        <v>36</v>
      </c>
      <c r="F201" t="s">
        <v>68</v>
      </c>
    </row>
    <row r="202" spans="1:6" x14ac:dyDescent="0.2">
      <c r="A202" t="s">
        <v>544</v>
      </c>
      <c r="B202" t="s">
        <v>39</v>
      </c>
      <c r="C202" t="s">
        <v>22</v>
      </c>
      <c r="D202" t="s">
        <v>289</v>
      </c>
      <c r="E202" t="s">
        <v>36</v>
      </c>
      <c r="F202" t="s">
        <v>68</v>
      </c>
    </row>
    <row r="203" spans="1:6" x14ac:dyDescent="0.2">
      <c r="A203" t="s">
        <v>288</v>
      </c>
      <c r="B203" t="s">
        <v>21</v>
      </c>
      <c r="C203" t="s">
        <v>22</v>
      </c>
      <c r="D203" t="s">
        <v>289</v>
      </c>
      <c r="E203" t="s">
        <v>36</v>
      </c>
      <c r="F203" t="s">
        <v>68</v>
      </c>
    </row>
    <row r="204" spans="1:6" x14ac:dyDescent="0.2">
      <c r="A204" t="s">
        <v>479</v>
      </c>
      <c r="B204" t="s">
        <v>27</v>
      </c>
      <c r="C204" t="s">
        <v>22</v>
      </c>
      <c r="D204" t="s">
        <v>228</v>
      </c>
      <c r="E204" t="s">
        <v>36</v>
      </c>
      <c r="F204" t="s">
        <v>68</v>
      </c>
    </row>
    <row r="205" spans="1:6" x14ac:dyDescent="0.2">
      <c r="A205" t="s">
        <v>227</v>
      </c>
      <c r="B205" t="s">
        <v>27</v>
      </c>
      <c r="C205" t="s">
        <v>22</v>
      </c>
      <c r="D205" t="s">
        <v>228</v>
      </c>
      <c r="E205" t="s">
        <v>36</v>
      </c>
      <c r="F205" t="s">
        <v>68</v>
      </c>
    </row>
    <row r="206" spans="1:6" x14ac:dyDescent="0.2">
      <c r="A206" t="s">
        <v>371</v>
      </c>
      <c r="B206" t="s">
        <v>27</v>
      </c>
      <c r="C206" t="s">
        <v>22</v>
      </c>
      <c r="D206" t="s">
        <v>195</v>
      </c>
      <c r="E206" t="s">
        <v>36</v>
      </c>
      <c r="F206" t="s">
        <v>24</v>
      </c>
    </row>
    <row r="207" spans="1:6" x14ac:dyDescent="0.2">
      <c r="A207" t="s">
        <v>504</v>
      </c>
      <c r="B207" t="s">
        <v>34</v>
      </c>
      <c r="C207" t="s">
        <v>22</v>
      </c>
      <c r="D207" t="s">
        <v>195</v>
      </c>
      <c r="E207" t="s">
        <v>29</v>
      </c>
      <c r="F207" t="s">
        <v>52</v>
      </c>
    </row>
    <row r="208" spans="1:6" x14ac:dyDescent="0.2">
      <c r="A208" t="s">
        <v>187</v>
      </c>
      <c r="B208" t="s">
        <v>21</v>
      </c>
      <c r="C208" t="s">
        <v>22</v>
      </c>
      <c r="D208" t="s">
        <v>188</v>
      </c>
      <c r="E208" t="s">
        <v>36</v>
      </c>
      <c r="F208" t="s">
        <v>24</v>
      </c>
    </row>
    <row r="209" spans="1:6" x14ac:dyDescent="0.2">
      <c r="A209" t="s">
        <v>538</v>
      </c>
      <c r="B209" t="s">
        <v>39</v>
      </c>
      <c r="C209" t="s">
        <v>22</v>
      </c>
      <c r="D209" t="s">
        <v>188</v>
      </c>
      <c r="E209" t="s">
        <v>36</v>
      </c>
      <c r="F209" t="s">
        <v>24</v>
      </c>
    </row>
    <row r="210" spans="1:6" x14ac:dyDescent="0.2">
      <c r="A210" t="s">
        <v>401</v>
      </c>
      <c r="B210" t="s">
        <v>39</v>
      </c>
      <c r="C210" t="s">
        <v>22</v>
      </c>
      <c r="D210" t="s">
        <v>188</v>
      </c>
      <c r="E210" t="s">
        <v>36</v>
      </c>
      <c r="F210" t="s">
        <v>24</v>
      </c>
    </row>
    <row r="211" spans="1:6" x14ac:dyDescent="0.2">
      <c r="A211" t="s">
        <v>106</v>
      </c>
      <c r="B211" t="s">
        <v>39</v>
      </c>
      <c r="C211" t="s">
        <v>22</v>
      </c>
      <c r="D211" t="s">
        <v>107</v>
      </c>
      <c r="E211" t="s">
        <v>36</v>
      </c>
      <c r="F211" t="s">
        <v>24</v>
      </c>
    </row>
    <row r="212" spans="1:6" x14ac:dyDescent="0.2">
      <c r="A212" t="s">
        <v>343</v>
      </c>
      <c r="B212" t="s">
        <v>34</v>
      </c>
      <c r="C212" t="s">
        <v>22</v>
      </c>
      <c r="D212" t="s">
        <v>107</v>
      </c>
      <c r="E212" t="s">
        <v>36</v>
      </c>
      <c r="F212" t="s">
        <v>24</v>
      </c>
    </row>
    <row r="213" spans="1:6" x14ac:dyDescent="0.2">
      <c r="A213" t="s">
        <v>580</v>
      </c>
      <c r="B213" t="s">
        <v>39</v>
      </c>
      <c r="C213" t="s">
        <v>22</v>
      </c>
      <c r="D213" t="s">
        <v>107</v>
      </c>
      <c r="E213" t="s">
        <v>57</v>
      </c>
      <c r="F213" t="s">
        <v>58</v>
      </c>
    </row>
    <row r="214" spans="1:6" x14ac:dyDescent="0.2">
      <c r="A214" t="s">
        <v>292</v>
      </c>
      <c r="B214" t="s">
        <v>27</v>
      </c>
      <c r="C214" t="s">
        <v>22</v>
      </c>
      <c r="D214" t="s">
        <v>293</v>
      </c>
      <c r="E214" t="s">
        <v>619</v>
      </c>
      <c r="F214" t="s">
        <v>620</v>
      </c>
    </row>
    <row r="215" spans="1:6" x14ac:dyDescent="0.2">
      <c r="A215" t="s">
        <v>278</v>
      </c>
      <c r="B215" t="s">
        <v>27</v>
      </c>
      <c r="C215" t="s">
        <v>22</v>
      </c>
      <c r="D215" t="s">
        <v>279</v>
      </c>
      <c r="E215" t="s">
        <v>46</v>
      </c>
      <c r="F215" t="s">
        <v>41</v>
      </c>
    </row>
    <row r="216" spans="1:6" x14ac:dyDescent="0.2">
      <c r="A216" t="s">
        <v>526</v>
      </c>
      <c r="B216" t="s">
        <v>39</v>
      </c>
      <c r="C216" t="s">
        <v>22</v>
      </c>
      <c r="D216" t="s">
        <v>251</v>
      </c>
      <c r="E216" t="s">
        <v>46</v>
      </c>
      <c r="F216" t="s">
        <v>41</v>
      </c>
    </row>
    <row r="217" spans="1:6" x14ac:dyDescent="0.2">
      <c r="A217" t="s">
        <v>602</v>
      </c>
      <c r="B217" t="s">
        <v>21</v>
      </c>
      <c r="C217" t="s">
        <v>22</v>
      </c>
      <c r="D217" t="s">
        <v>251</v>
      </c>
      <c r="E217" t="s">
        <v>46</v>
      </c>
      <c r="F217" t="s">
        <v>41</v>
      </c>
    </row>
    <row r="218" spans="1:6" x14ac:dyDescent="0.2">
      <c r="A218" t="s">
        <v>572</v>
      </c>
      <c r="B218" t="s">
        <v>34</v>
      </c>
      <c r="C218" t="s">
        <v>22</v>
      </c>
      <c r="D218" t="s">
        <v>40</v>
      </c>
      <c r="E218" t="s">
        <v>46</v>
      </c>
      <c r="F218" t="s">
        <v>41</v>
      </c>
    </row>
    <row r="219" spans="1:6" x14ac:dyDescent="0.2">
      <c r="A219" t="s">
        <v>38</v>
      </c>
      <c r="B219" t="s">
        <v>39</v>
      </c>
      <c r="C219" t="s">
        <v>22</v>
      </c>
      <c r="D219" t="s">
        <v>40</v>
      </c>
      <c r="E219" t="s">
        <v>46</v>
      </c>
      <c r="F219" t="s">
        <v>41</v>
      </c>
    </row>
    <row r="220" spans="1:6" x14ac:dyDescent="0.2">
      <c r="A220" t="s">
        <v>514</v>
      </c>
      <c r="B220" t="s">
        <v>39</v>
      </c>
      <c r="C220" t="s">
        <v>22</v>
      </c>
      <c r="D220" t="s">
        <v>40</v>
      </c>
      <c r="E220" t="s">
        <v>46</v>
      </c>
      <c r="F220" t="s">
        <v>41</v>
      </c>
    </row>
    <row r="221" spans="1:6" x14ac:dyDescent="0.2">
      <c r="A221" t="s">
        <v>231</v>
      </c>
      <c r="B221" t="s">
        <v>21</v>
      </c>
      <c r="C221" t="s">
        <v>22</v>
      </c>
      <c r="D221" t="s">
        <v>232</v>
      </c>
      <c r="E221" t="s">
        <v>619</v>
      </c>
      <c r="F221" t="s">
        <v>620</v>
      </c>
    </row>
    <row r="222" spans="1:6" x14ac:dyDescent="0.2">
      <c r="A222" t="s">
        <v>376</v>
      </c>
      <c r="B222" t="s">
        <v>27</v>
      </c>
      <c r="C222" t="s">
        <v>22</v>
      </c>
      <c r="D222" t="s">
        <v>232</v>
      </c>
      <c r="E222" t="s">
        <v>619</v>
      </c>
      <c r="F222" t="s">
        <v>620</v>
      </c>
    </row>
    <row r="223" spans="1:6" x14ac:dyDescent="0.2">
      <c r="A223" t="s">
        <v>591</v>
      </c>
      <c r="B223" t="s">
        <v>21</v>
      </c>
      <c r="C223" t="s">
        <v>22</v>
      </c>
      <c r="D223" t="s">
        <v>309</v>
      </c>
      <c r="E223" t="s">
        <v>46</v>
      </c>
      <c r="F223" t="s">
        <v>41</v>
      </c>
    </row>
    <row r="224" spans="1:6" x14ac:dyDescent="0.2">
      <c r="A224" t="s">
        <v>446</v>
      </c>
      <c r="B224" t="s">
        <v>21</v>
      </c>
      <c r="C224" t="s">
        <v>22</v>
      </c>
      <c r="D224" t="s">
        <v>309</v>
      </c>
      <c r="E224" t="s">
        <v>46</v>
      </c>
      <c r="F224" t="s">
        <v>41</v>
      </c>
    </row>
    <row r="225" spans="1:6" x14ac:dyDescent="0.2">
      <c r="A225" t="s">
        <v>583</v>
      </c>
      <c r="B225" t="s">
        <v>21</v>
      </c>
      <c r="C225" t="s">
        <v>22</v>
      </c>
      <c r="D225" t="s">
        <v>84</v>
      </c>
      <c r="E225" t="s">
        <v>29</v>
      </c>
      <c r="F225" t="s">
        <v>30</v>
      </c>
    </row>
    <row r="226" spans="1:6" x14ac:dyDescent="0.2">
      <c r="A226" t="s">
        <v>546</v>
      </c>
      <c r="B226" t="s">
        <v>27</v>
      </c>
      <c r="C226" t="s">
        <v>22</v>
      </c>
      <c r="D226" t="s">
        <v>172</v>
      </c>
      <c r="E226" t="s">
        <v>46</v>
      </c>
      <c r="F226" t="s">
        <v>47</v>
      </c>
    </row>
    <row r="227" spans="1:6" x14ac:dyDescent="0.2">
      <c r="A227" t="s">
        <v>171</v>
      </c>
      <c r="B227" t="s">
        <v>39</v>
      </c>
      <c r="C227" t="s">
        <v>22</v>
      </c>
      <c r="D227" t="s">
        <v>172</v>
      </c>
      <c r="E227" t="s">
        <v>46</v>
      </c>
      <c r="F227" t="s">
        <v>47</v>
      </c>
    </row>
    <row r="228" spans="1:6" x14ac:dyDescent="0.2">
      <c r="A228" t="s">
        <v>167</v>
      </c>
      <c r="B228" t="s">
        <v>34</v>
      </c>
      <c r="C228" t="s">
        <v>22</v>
      </c>
      <c r="D228" t="s">
        <v>168</v>
      </c>
      <c r="E228" t="s">
        <v>619</v>
      </c>
      <c r="F228" t="s">
        <v>620</v>
      </c>
    </row>
    <row r="229" spans="1:6" x14ac:dyDescent="0.2">
      <c r="A229" t="s">
        <v>427</v>
      </c>
      <c r="B229" t="s">
        <v>21</v>
      </c>
      <c r="C229" t="s">
        <v>22</v>
      </c>
      <c r="D229" t="s">
        <v>235</v>
      </c>
      <c r="E229" t="s">
        <v>46</v>
      </c>
      <c r="F229" t="s">
        <v>47</v>
      </c>
    </row>
    <row r="230" spans="1:6" x14ac:dyDescent="0.2">
      <c r="A230" t="s">
        <v>234</v>
      </c>
      <c r="B230" t="s">
        <v>21</v>
      </c>
      <c r="C230" t="s">
        <v>22</v>
      </c>
      <c r="D230" t="s">
        <v>235</v>
      </c>
      <c r="E230" t="s">
        <v>46</v>
      </c>
      <c r="F230" t="s">
        <v>47</v>
      </c>
    </row>
    <row r="231" spans="1:6" x14ac:dyDescent="0.2">
      <c r="A231" t="s">
        <v>607</v>
      </c>
      <c r="B231" t="s">
        <v>27</v>
      </c>
      <c r="C231" t="s">
        <v>22</v>
      </c>
      <c r="D231" t="s">
        <v>235</v>
      </c>
      <c r="E231" t="s">
        <v>46</v>
      </c>
      <c r="F231" t="s">
        <v>47</v>
      </c>
    </row>
    <row r="232" spans="1:6" x14ac:dyDescent="0.2">
      <c r="A232" t="s">
        <v>346</v>
      </c>
      <c r="B232" t="s">
        <v>21</v>
      </c>
      <c r="C232" t="s">
        <v>22</v>
      </c>
      <c r="D232" t="s">
        <v>76</v>
      </c>
      <c r="E232" t="s">
        <v>36</v>
      </c>
      <c r="F232" t="s">
        <v>24</v>
      </c>
    </row>
    <row r="233" spans="1:6" x14ac:dyDescent="0.2">
      <c r="A233" t="s">
        <v>335</v>
      </c>
      <c r="B233" t="s">
        <v>39</v>
      </c>
      <c r="C233" t="s">
        <v>22</v>
      </c>
      <c r="D233" t="s">
        <v>160</v>
      </c>
      <c r="E233" t="s">
        <v>36</v>
      </c>
      <c r="F233" t="s">
        <v>24</v>
      </c>
    </row>
    <row r="234" spans="1:6" x14ac:dyDescent="0.2">
      <c r="A234" t="s">
        <v>159</v>
      </c>
      <c r="B234" t="s">
        <v>39</v>
      </c>
      <c r="C234" t="s">
        <v>22</v>
      </c>
      <c r="D234" t="s">
        <v>160</v>
      </c>
      <c r="E234" t="s">
        <v>36</v>
      </c>
      <c r="F234" t="s">
        <v>24</v>
      </c>
    </row>
    <row r="235" spans="1:6" x14ac:dyDescent="0.2">
      <c r="A235" t="s">
        <v>435</v>
      </c>
      <c r="B235" t="s">
        <v>21</v>
      </c>
      <c r="C235" t="s">
        <v>22</v>
      </c>
      <c r="D235" t="s">
        <v>160</v>
      </c>
      <c r="E235" t="s">
        <v>36</v>
      </c>
      <c r="F235" t="s">
        <v>24</v>
      </c>
    </row>
    <row r="236" spans="1:6" x14ac:dyDescent="0.2">
      <c r="A236" t="s">
        <v>529</v>
      </c>
      <c r="B236" t="s">
        <v>34</v>
      </c>
      <c r="C236" t="s">
        <v>22</v>
      </c>
      <c r="D236" t="s">
        <v>160</v>
      </c>
      <c r="E236" t="s">
        <v>29</v>
      </c>
      <c r="F236" t="s">
        <v>52</v>
      </c>
    </row>
    <row r="237" spans="1:6" x14ac:dyDescent="0.2">
      <c r="A237" t="s">
        <v>604</v>
      </c>
      <c r="B237" t="s">
        <v>21</v>
      </c>
      <c r="C237" t="s">
        <v>22</v>
      </c>
      <c r="D237" t="s">
        <v>160</v>
      </c>
      <c r="E237" t="s">
        <v>29</v>
      </c>
      <c r="F237" t="s">
        <v>52</v>
      </c>
    </row>
    <row r="238" spans="1:6" x14ac:dyDescent="0.2">
      <c r="A238" t="s">
        <v>175</v>
      </c>
      <c r="B238" t="s">
        <v>21</v>
      </c>
      <c r="C238" t="s">
        <v>22</v>
      </c>
      <c r="D238" t="s">
        <v>176</v>
      </c>
      <c r="E238" t="s">
        <v>46</v>
      </c>
      <c r="F238" t="s">
        <v>73</v>
      </c>
    </row>
    <row r="239" spans="1:6" x14ac:dyDescent="0.2">
      <c r="A239" t="s">
        <v>342</v>
      </c>
      <c r="B239" t="s">
        <v>21</v>
      </c>
      <c r="C239" t="s">
        <v>22</v>
      </c>
      <c r="D239" t="s">
        <v>176</v>
      </c>
      <c r="E239" t="s">
        <v>46</v>
      </c>
      <c r="F239" t="s">
        <v>73</v>
      </c>
    </row>
    <row r="240" spans="1:6" x14ac:dyDescent="0.2">
      <c r="A240" t="s">
        <v>247</v>
      </c>
      <c r="B240" t="s">
        <v>39</v>
      </c>
      <c r="C240" t="s">
        <v>22</v>
      </c>
      <c r="D240" t="s">
        <v>248</v>
      </c>
      <c r="E240" t="s">
        <v>36</v>
      </c>
      <c r="F240" t="s">
        <v>24</v>
      </c>
    </row>
    <row r="241" spans="1:6" x14ac:dyDescent="0.2">
      <c r="A241" t="s">
        <v>416</v>
      </c>
      <c r="B241" t="s">
        <v>21</v>
      </c>
      <c r="C241" t="s">
        <v>22</v>
      </c>
      <c r="D241" t="s">
        <v>248</v>
      </c>
      <c r="E241" t="s">
        <v>36</v>
      </c>
      <c r="F241" t="s">
        <v>24</v>
      </c>
    </row>
    <row r="242" spans="1:6" x14ac:dyDescent="0.2">
      <c r="A242" t="s">
        <v>142</v>
      </c>
      <c r="B242" t="s">
        <v>21</v>
      </c>
      <c r="C242" t="s">
        <v>22</v>
      </c>
      <c r="D242" t="s">
        <v>143</v>
      </c>
      <c r="E242" t="s">
        <v>36</v>
      </c>
      <c r="F242" t="s">
        <v>24</v>
      </c>
    </row>
    <row r="243" spans="1:6" x14ac:dyDescent="0.2">
      <c r="A243" t="s">
        <v>498</v>
      </c>
      <c r="B243" t="s">
        <v>39</v>
      </c>
      <c r="C243" t="s">
        <v>22</v>
      </c>
      <c r="D243" t="s">
        <v>143</v>
      </c>
      <c r="E243" t="s">
        <v>36</v>
      </c>
      <c r="F243" t="s">
        <v>24</v>
      </c>
    </row>
    <row r="244" spans="1:6" x14ac:dyDescent="0.2">
      <c r="A244" t="s">
        <v>599</v>
      </c>
      <c r="B244" t="s">
        <v>21</v>
      </c>
      <c r="C244" t="s">
        <v>22</v>
      </c>
      <c r="D244" t="s">
        <v>143</v>
      </c>
      <c r="E244" t="s">
        <v>57</v>
      </c>
      <c r="F244" t="s">
        <v>58</v>
      </c>
    </row>
    <row r="245" spans="1:6" x14ac:dyDescent="0.2">
      <c r="A245" t="s">
        <v>542</v>
      </c>
      <c r="B245" t="s">
        <v>27</v>
      </c>
      <c r="C245" t="s">
        <v>22</v>
      </c>
      <c r="D245" t="s">
        <v>193</v>
      </c>
      <c r="E245" t="s">
        <v>29</v>
      </c>
      <c r="F245" t="s">
        <v>30</v>
      </c>
    </row>
    <row r="246" spans="1:6" x14ac:dyDescent="0.2">
      <c r="A246" t="s">
        <v>605</v>
      </c>
      <c r="B246" t="s">
        <v>34</v>
      </c>
      <c r="C246" t="s">
        <v>22</v>
      </c>
      <c r="D246" t="s">
        <v>164</v>
      </c>
      <c r="E246" t="s">
        <v>36</v>
      </c>
      <c r="F246" t="s">
        <v>68</v>
      </c>
    </row>
    <row r="247" spans="1:6" x14ac:dyDescent="0.2">
      <c r="A247" t="s">
        <v>355</v>
      </c>
      <c r="B247" t="s">
        <v>21</v>
      </c>
      <c r="C247" t="s">
        <v>22</v>
      </c>
      <c r="D247" t="s">
        <v>164</v>
      </c>
      <c r="E247" t="s">
        <v>36</v>
      </c>
      <c r="F247" t="s">
        <v>68</v>
      </c>
    </row>
    <row r="248" spans="1:6" x14ac:dyDescent="0.2">
      <c r="A248" t="s">
        <v>505</v>
      </c>
      <c r="B248" t="s">
        <v>27</v>
      </c>
      <c r="C248" t="s">
        <v>22</v>
      </c>
      <c r="D248" t="s">
        <v>164</v>
      </c>
      <c r="E248" t="s">
        <v>36</v>
      </c>
      <c r="F248" t="s">
        <v>68</v>
      </c>
    </row>
    <row r="249" spans="1:6" x14ac:dyDescent="0.2">
      <c r="A249" t="s">
        <v>163</v>
      </c>
      <c r="B249" t="s">
        <v>21</v>
      </c>
      <c r="C249" t="s">
        <v>22</v>
      </c>
      <c r="D249" t="s">
        <v>164</v>
      </c>
      <c r="E249" t="s">
        <v>36</v>
      </c>
      <c r="F249" t="s">
        <v>68</v>
      </c>
    </row>
    <row r="250" spans="1:6" x14ac:dyDescent="0.2">
      <c r="A250" t="s">
        <v>297</v>
      </c>
      <c r="B250" t="s">
        <v>39</v>
      </c>
      <c r="C250" t="s">
        <v>22</v>
      </c>
      <c r="D250" t="s">
        <v>103</v>
      </c>
      <c r="E250" t="s">
        <v>46</v>
      </c>
      <c r="F250" t="s">
        <v>73</v>
      </c>
    </row>
    <row r="251" spans="1:6" x14ac:dyDescent="0.2">
      <c r="A251" t="s">
        <v>102</v>
      </c>
      <c r="B251" t="s">
        <v>21</v>
      </c>
      <c r="C251" t="s">
        <v>22</v>
      </c>
      <c r="D251" t="s">
        <v>103</v>
      </c>
      <c r="E251" t="s">
        <v>46</v>
      </c>
      <c r="F251" t="s">
        <v>73</v>
      </c>
    </row>
    <row r="252" spans="1:6" x14ac:dyDescent="0.2">
      <c r="A252" t="s">
        <v>522</v>
      </c>
      <c r="B252" t="s">
        <v>34</v>
      </c>
      <c r="C252" t="s">
        <v>22</v>
      </c>
      <c r="D252" t="s">
        <v>103</v>
      </c>
      <c r="E252" t="s">
        <v>46</v>
      </c>
      <c r="F252" t="s">
        <v>73</v>
      </c>
    </row>
    <row r="253" spans="1:6" x14ac:dyDescent="0.2">
      <c r="A253" t="s">
        <v>502</v>
      </c>
      <c r="B253" t="s">
        <v>21</v>
      </c>
      <c r="C253" t="s">
        <v>22</v>
      </c>
      <c r="D253" t="s">
        <v>190</v>
      </c>
      <c r="E253" t="s">
        <v>46</v>
      </c>
      <c r="F253" t="s">
        <v>41</v>
      </c>
    </row>
    <row r="254" spans="1:6" x14ac:dyDescent="0.2">
      <c r="A254" t="s">
        <v>385</v>
      </c>
      <c r="B254" t="s">
        <v>27</v>
      </c>
      <c r="C254" t="s">
        <v>22</v>
      </c>
      <c r="D254" t="s">
        <v>190</v>
      </c>
      <c r="E254" t="s">
        <v>46</v>
      </c>
      <c r="F254" t="s">
        <v>41</v>
      </c>
    </row>
    <row r="255" spans="1:6" x14ac:dyDescent="0.2">
      <c r="A255" t="s">
        <v>189</v>
      </c>
      <c r="B255" t="s">
        <v>27</v>
      </c>
      <c r="C255" t="s">
        <v>22</v>
      </c>
      <c r="D255" t="s">
        <v>190</v>
      </c>
      <c r="E255" t="s">
        <v>46</v>
      </c>
      <c r="F255" t="s">
        <v>41</v>
      </c>
    </row>
    <row r="256" spans="1:6" x14ac:dyDescent="0.2">
      <c r="A256" t="s">
        <v>429</v>
      </c>
      <c r="B256" t="s">
        <v>34</v>
      </c>
      <c r="C256" t="s">
        <v>22</v>
      </c>
      <c r="D256" t="s">
        <v>271</v>
      </c>
      <c r="E256" t="s">
        <v>36</v>
      </c>
      <c r="F256" t="s">
        <v>24</v>
      </c>
    </row>
    <row r="257" spans="1:6" x14ac:dyDescent="0.2">
      <c r="A257" t="s">
        <v>270</v>
      </c>
      <c r="B257" t="s">
        <v>39</v>
      </c>
      <c r="C257" t="s">
        <v>22</v>
      </c>
      <c r="D257" t="s">
        <v>271</v>
      </c>
      <c r="E257" t="s">
        <v>36</v>
      </c>
      <c r="F257" t="s">
        <v>24</v>
      </c>
    </row>
    <row r="258" spans="1:6" x14ac:dyDescent="0.2">
      <c r="A258" t="s">
        <v>450</v>
      </c>
      <c r="B258" t="s">
        <v>39</v>
      </c>
      <c r="C258" t="s">
        <v>22</v>
      </c>
      <c r="D258" t="s">
        <v>67</v>
      </c>
      <c r="E258" t="s">
        <v>36</v>
      </c>
      <c r="F258" t="s">
        <v>68</v>
      </c>
    </row>
    <row r="259" spans="1:6" x14ac:dyDescent="0.2">
      <c r="A259" t="s">
        <v>594</v>
      </c>
      <c r="B259" t="s">
        <v>21</v>
      </c>
      <c r="C259" t="s">
        <v>22</v>
      </c>
      <c r="D259" t="s">
        <v>67</v>
      </c>
      <c r="E259" t="s">
        <v>36</v>
      </c>
      <c r="F259" t="s">
        <v>68</v>
      </c>
    </row>
    <row r="260" spans="1:6" x14ac:dyDescent="0.2">
      <c r="A260" t="s">
        <v>109</v>
      </c>
      <c r="B260" t="s">
        <v>39</v>
      </c>
      <c r="C260" t="s">
        <v>22</v>
      </c>
      <c r="D260" t="s">
        <v>639</v>
      </c>
      <c r="E260" t="s">
        <v>46</v>
      </c>
      <c r="F260" t="s">
        <v>41</v>
      </c>
    </row>
    <row r="261" spans="1:6" x14ac:dyDescent="0.2">
      <c r="A261" t="s">
        <v>459</v>
      </c>
      <c r="B261" t="s">
        <v>21</v>
      </c>
      <c r="C261" t="s">
        <v>22</v>
      </c>
      <c r="D261" t="s">
        <v>72</v>
      </c>
      <c r="E261" t="s">
        <v>46</v>
      </c>
      <c r="F261" t="s">
        <v>73</v>
      </c>
    </row>
    <row r="262" spans="1:6" x14ac:dyDescent="0.2">
      <c r="A262" t="s">
        <v>473</v>
      </c>
      <c r="B262" t="s">
        <v>21</v>
      </c>
      <c r="C262" t="s">
        <v>22</v>
      </c>
      <c r="D262" t="s">
        <v>640</v>
      </c>
      <c r="E262" t="s">
        <v>46</v>
      </c>
      <c r="F262" t="s">
        <v>73</v>
      </c>
    </row>
    <row r="263" spans="1:6" x14ac:dyDescent="0.2">
      <c r="A263" t="s">
        <v>211</v>
      </c>
      <c r="B263" t="s">
        <v>27</v>
      </c>
      <c r="C263" t="s">
        <v>22</v>
      </c>
      <c r="D263" t="s">
        <v>641</v>
      </c>
      <c r="E263" t="s">
        <v>46</v>
      </c>
      <c r="F263" t="s">
        <v>41</v>
      </c>
    </row>
    <row r="264" spans="1:6" x14ac:dyDescent="0.2">
      <c r="A264" t="s">
        <v>512</v>
      </c>
      <c r="B264" t="s">
        <v>21</v>
      </c>
      <c r="C264" t="s">
        <v>22</v>
      </c>
      <c r="D264" t="s">
        <v>643</v>
      </c>
      <c r="E264" t="s">
        <v>46</v>
      </c>
      <c r="F264" t="s">
        <v>73</v>
      </c>
    </row>
    <row r="265" spans="1:6" x14ac:dyDescent="0.2">
      <c r="A265" t="s">
        <v>61</v>
      </c>
      <c r="B265" t="s">
        <v>34</v>
      </c>
      <c r="C265" t="s">
        <v>22</v>
      </c>
      <c r="D265" t="s">
        <v>644</v>
      </c>
      <c r="E265" t="s">
        <v>46</v>
      </c>
      <c r="F265" t="s">
        <v>41</v>
      </c>
    </row>
    <row r="266" spans="1:6" x14ac:dyDescent="0.2">
      <c r="A266" t="s">
        <v>245</v>
      </c>
      <c r="B266" t="s">
        <v>21</v>
      </c>
      <c r="C266" t="s">
        <v>22</v>
      </c>
      <c r="D266" t="s">
        <v>645</v>
      </c>
      <c r="E266" t="s">
        <v>46</v>
      </c>
      <c r="F266" t="s">
        <v>41</v>
      </c>
    </row>
    <row r="267" spans="1:6" x14ac:dyDescent="0.2">
      <c r="A267" t="s">
        <v>364</v>
      </c>
      <c r="B267" t="s">
        <v>27</v>
      </c>
      <c r="C267" t="s">
        <v>22</v>
      </c>
      <c r="D267" t="s">
        <v>646</v>
      </c>
      <c r="E267" t="s">
        <v>46</v>
      </c>
      <c r="F267" t="s">
        <v>41</v>
      </c>
    </row>
    <row r="268" spans="1:6" x14ac:dyDescent="0.2">
      <c r="A268" t="s">
        <v>430</v>
      </c>
      <c r="B268" t="s">
        <v>21</v>
      </c>
      <c r="C268" t="s">
        <v>22</v>
      </c>
      <c r="D268" t="s">
        <v>648</v>
      </c>
      <c r="E268" t="s">
        <v>46</v>
      </c>
      <c r="F268" t="s">
        <v>41</v>
      </c>
    </row>
    <row r="269" spans="1:6" x14ac:dyDescent="0.2">
      <c r="A269" t="s">
        <v>499</v>
      </c>
      <c r="B269" t="s">
        <v>39</v>
      </c>
      <c r="C269" t="s">
        <v>22</v>
      </c>
      <c r="D269" t="s">
        <v>651</v>
      </c>
      <c r="E269" t="s">
        <v>46</v>
      </c>
      <c r="F269" t="s">
        <v>73</v>
      </c>
    </row>
    <row r="270" spans="1:6" x14ac:dyDescent="0.2">
      <c r="A270" t="s">
        <v>400</v>
      </c>
      <c r="B270" t="s">
        <v>34</v>
      </c>
      <c r="C270" t="s">
        <v>22</v>
      </c>
      <c r="D270" t="s">
        <v>652</v>
      </c>
      <c r="E270" t="s">
        <v>46</v>
      </c>
      <c r="F270" t="s">
        <v>41</v>
      </c>
    </row>
    <row r="271" spans="1:6" x14ac:dyDescent="0.2">
      <c r="A271" t="s">
        <v>183</v>
      </c>
      <c r="B271" t="s">
        <v>39</v>
      </c>
      <c r="C271" t="s">
        <v>22</v>
      </c>
      <c r="D271" t="s">
        <v>653</v>
      </c>
      <c r="E271" t="s">
        <v>46</v>
      </c>
      <c r="F271" t="s">
        <v>41</v>
      </c>
    </row>
    <row r="272" spans="1:6" x14ac:dyDescent="0.2">
      <c r="A272" t="s">
        <v>414</v>
      </c>
      <c r="B272" t="s">
        <v>21</v>
      </c>
      <c r="C272" t="s">
        <v>22</v>
      </c>
      <c r="D272" t="s">
        <v>654</v>
      </c>
      <c r="E272" t="s">
        <v>46</v>
      </c>
      <c r="F272" t="s">
        <v>41</v>
      </c>
    </row>
    <row r="273" spans="1:6" x14ac:dyDescent="0.2">
      <c r="A273" t="s">
        <v>344</v>
      </c>
      <c r="B273" t="s">
        <v>34</v>
      </c>
      <c r="C273" t="s">
        <v>22</v>
      </c>
      <c r="D273" t="s">
        <v>653</v>
      </c>
      <c r="E273" t="s">
        <v>46</v>
      </c>
      <c r="F273" t="s">
        <v>41</v>
      </c>
    </row>
    <row r="274" spans="1:6" x14ac:dyDescent="0.2">
      <c r="A274" t="s">
        <v>485</v>
      </c>
      <c r="B274" t="s">
        <v>39</v>
      </c>
      <c r="C274" t="s">
        <v>22</v>
      </c>
      <c r="D274" t="s">
        <v>654</v>
      </c>
      <c r="E274" t="s">
        <v>46</v>
      </c>
      <c r="F274" t="s">
        <v>73</v>
      </c>
    </row>
    <row r="275" spans="1:6" x14ac:dyDescent="0.2">
      <c r="A275" t="s">
        <v>595</v>
      </c>
      <c r="B275" t="s">
        <v>21</v>
      </c>
      <c r="C275" t="s">
        <v>22</v>
      </c>
      <c r="D275" t="s">
        <v>655</v>
      </c>
      <c r="E275" t="s">
        <v>619</v>
      </c>
      <c r="F275" t="s">
        <v>621</v>
      </c>
    </row>
    <row r="276" spans="1:6" x14ac:dyDescent="0.2">
      <c r="A276" t="s">
        <v>252</v>
      </c>
      <c r="B276" t="s">
        <v>34</v>
      </c>
      <c r="C276" t="s">
        <v>22</v>
      </c>
      <c r="D276" t="s">
        <v>656</v>
      </c>
      <c r="E276" t="s">
        <v>619</v>
      </c>
      <c r="F276" t="s">
        <v>621</v>
      </c>
    </row>
    <row r="277" spans="1:6" x14ac:dyDescent="0.2">
      <c r="A277" t="s">
        <v>480</v>
      </c>
      <c r="B277" t="s">
        <v>27</v>
      </c>
      <c r="C277" t="s">
        <v>22</v>
      </c>
      <c r="D277" t="s">
        <v>658</v>
      </c>
      <c r="E277" t="s">
        <v>619</v>
      </c>
      <c r="F277" t="s">
        <v>621</v>
      </c>
    </row>
    <row r="278" spans="1:6" x14ac:dyDescent="0.2">
      <c r="A278" t="s">
        <v>310</v>
      </c>
      <c r="B278" t="s">
        <v>39</v>
      </c>
      <c r="C278" t="s">
        <v>22</v>
      </c>
      <c r="D278" t="s">
        <v>150</v>
      </c>
      <c r="E278" t="s">
        <v>619</v>
      </c>
      <c r="F278" t="s">
        <v>621</v>
      </c>
    </row>
    <row r="279" spans="1:6" x14ac:dyDescent="0.2">
      <c r="A279" t="s">
        <v>557</v>
      </c>
      <c r="B279" t="s">
        <v>39</v>
      </c>
      <c r="C279" t="s">
        <v>22</v>
      </c>
      <c r="D279" t="s">
        <v>660</v>
      </c>
      <c r="E279" t="s">
        <v>619</v>
      </c>
      <c r="F279" t="s">
        <v>621</v>
      </c>
    </row>
    <row r="280" spans="1:6" x14ac:dyDescent="0.2">
      <c r="A280" t="s">
        <v>494</v>
      </c>
      <c r="B280" t="s">
        <v>27</v>
      </c>
      <c r="C280" t="s">
        <v>22</v>
      </c>
      <c r="D280" t="s">
        <v>661</v>
      </c>
      <c r="E280" t="s">
        <v>619</v>
      </c>
      <c r="F280" t="s">
        <v>621</v>
      </c>
    </row>
    <row r="281" spans="1:6" x14ac:dyDescent="0.2">
      <c r="A281" t="s">
        <v>606</v>
      </c>
      <c r="B281" t="s">
        <v>27</v>
      </c>
      <c r="C281" t="s">
        <v>22</v>
      </c>
      <c r="D281" t="s">
        <v>662</v>
      </c>
      <c r="E281" t="s">
        <v>619</v>
      </c>
      <c r="F281" t="s">
        <v>621</v>
      </c>
    </row>
    <row r="282" spans="1:6" x14ac:dyDescent="0.2">
      <c r="A282" t="s">
        <v>403</v>
      </c>
      <c r="B282" t="s">
        <v>39</v>
      </c>
      <c r="C282" t="s">
        <v>22</v>
      </c>
      <c r="D282" t="s">
        <v>663</v>
      </c>
      <c r="E282" t="s">
        <v>619</v>
      </c>
      <c r="F282" t="s">
        <v>621</v>
      </c>
    </row>
    <row r="283" spans="1:6" x14ac:dyDescent="0.2">
      <c r="A283" t="s">
        <v>281</v>
      </c>
      <c r="B283" t="s">
        <v>34</v>
      </c>
      <c r="C283" t="s">
        <v>22</v>
      </c>
      <c r="D283" t="s">
        <v>664</v>
      </c>
      <c r="E283" t="s">
        <v>619</v>
      </c>
      <c r="F283" t="s">
        <v>621</v>
      </c>
    </row>
    <row r="284" spans="1:6" x14ac:dyDescent="0.2">
      <c r="A284" t="s">
        <v>83</v>
      </c>
      <c r="B284" t="s">
        <v>21</v>
      </c>
      <c r="C284" t="s">
        <v>22</v>
      </c>
      <c r="D284" t="s">
        <v>665</v>
      </c>
      <c r="E284" t="s">
        <v>619</v>
      </c>
      <c r="F284" t="s">
        <v>621</v>
      </c>
    </row>
    <row r="285" spans="1:6" x14ac:dyDescent="0.2">
      <c r="A285" t="s">
        <v>155</v>
      </c>
      <c r="B285" t="s">
        <v>21</v>
      </c>
      <c r="C285" t="s">
        <v>22</v>
      </c>
      <c r="D285" t="s">
        <v>666</v>
      </c>
      <c r="E285" t="s">
        <v>619</v>
      </c>
      <c r="F285" t="s">
        <v>621</v>
      </c>
    </row>
    <row r="286" spans="1:6" x14ac:dyDescent="0.2">
      <c r="A286" t="s">
        <v>520</v>
      </c>
      <c r="B286" t="s">
        <v>21</v>
      </c>
      <c r="C286" t="s">
        <v>22</v>
      </c>
      <c r="D286" t="s">
        <v>667</v>
      </c>
      <c r="E286" t="s">
        <v>619</v>
      </c>
      <c r="F286" t="s">
        <v>621</v>
      </c>
    </row>
    <row r="287" spans="1:6" x14ac:dyDescent="0.2">
      <c r="A287" t="s">
        <v>334</v>
      </c>
      <c r="B287" t="s">
        <v>27</v>
      </c>
      <c r="C287" t="s">
        <v>22</v>
      </c>
      <c r="D287" t="s">
        <v>668</v>
      </c>
      <c r="E287" t="s">
        <v>619</v>
      </c>
      <c r="F287" t="s">
        <v>621</v>
      </c>
    </row>
    <row r="288" spans="1:6" x14ac:dyDescent="0.2">
      <c r="A288" t="s">
        <v>586</v>
      </c>
      <c r="B288" t="s">
        <v>39</v>
      </c>
      <c r="C288" t="s">
        <v>22</v>
      </c>
      <c r="D288" t="s">
        <v>318</v>
      </c>
      <c r="E288" t="s">
        <v>619</v>
      </c>
      <c r="F288" t="s">
        <v>621</v>
      </c>
    </row>
    <row r="289" spans="1:6" x14ac:dyDescent="0.2">
      <c r="A289" t="s">
        <v>438</v>
      </c>
      <c r="B289" t="s">
        <v>27</v>
      </c>
      <c r="C289" t="s">
        <v>22</v>
      </c>
      <c r="D289" t="s">
        <v>670</v>
      </c>
      <c r="E289" t="s">
        <v>619</v>
      </c>
      <c r="F289" t="s">
        <v>621</v>
      </c>
    </row>
    <row r="290" spans="1:6" x14ac:dyDescent="0.2">
      <c r="A290" t="s">
        <v>545</v>
      </c>
      <c r="B290" t="s">
        <v>21</v>
      </c>
      <c r="C290" t="s">
        <v>22</v>
      </c>
      <c r="D290" t="s">
        <v>671</v>
      </c>
      <c r="E290" t="s">
        <v>619</v>
      </c>
      <c r="F290" t="s">
        <v>621</v>
      </c>
    </row>
    <row r="291" spans="1:6" x14ac:dyDescent="0.2">
      <c r="A291" t="s">
        <v>507</v>
      </c>
      <c r="B291" t="s">
        <v>21</v>
      </c>
      <c r="C291" t="s">
        <v>22</v>
      </c>
      <c r="D291" t="s">
        <v>672</v>
      </c>
      <c r="E291" t="s">
        <v>619</v>
      </c>
      <c r="F291" t="s">
        <v>621</v>
      </c>
    </row>
    <row r="292" spans="1:6" x14ac:dyDescent="0.2">
      <c r="A292" t="s">
        <v>192</v>
      </c>
      <c r="B292" t="s">
        <v>21</v>
      </c>
      <c r="C292" t="s">
        <v>22</v>
      </c>
      <c r="D292" t="s">
        <v>200</v>
      </c>
      <c r="E292" t="s">
        <v>619</v>
      </c>
      <c r="F292" t="s">
        <v>621</v>
      </c>
    </row>
    <row r="293" spans="1:6" x14ac:dyDescent="0.2">
      <c r="A293" t="s">
        <v>368</v>
      </c>
      <c r="B293" t="s">
        <v>21</v>
      </c>
      <c r="C293" t="s">
        <v>22</v>
      </c>
      <c r="D293" t="s">
        <v>232</v>
      </c>
      <c r="E293" t="s">
        <v>619</v>
      </c>
      <c r="F293" t="s">
        <v>621</v>
      </c>
    </row>
    <row r="294" spans="1:6" x14ac:dyDescent="0.2">
      <c r="A294" t="s">
        <v>121</v>
      </c>
      <c r="B294" t="s">
        <v>27</v>
      </c>
      <c r="C294" t="s">
        <v>22</v>
      </c>
      <c r="D294" t="s">
        <v>675</v>
      </c>
      <c r="E294" t="s">
        <v>619</v>
      </c>
      <c r="F294" t="s">
        <v>621</v>
      </c>
    </row>
    <row r="295" spans="1:6" x14ac:dyDescent="0.2">
      <c r="A295" t="s">
        <v>221</v>
      </c>
      <c r="B295" t="s">
        <v>21</v>
      </c>
      <c r="C295" t="s">
        <v>22</v>
      </c>
      <c r="D295" t="s">
        <v>676</v>
      </c>
      <c r="E295" t="s">
        <v>619</v>
      </c>
      <c r="F295" t="s">
        <v>621</v>
      </c>
    </row>
    <row r="296" spans="1:6" x14ac:dyDescent="0.2">
      <c r="A296" t="s">
        <v>576</v>
      </c>
      <c r="B296" t="s">
        <v>21</v>
      </c>
      <c r="C296" t="s">
        <v>22</v>
      </c>
      <c r="D296" t="s">
        <v>677</v>
      </c>
      <c r="E296" t="s">
        <v>619</v>
      </c>
      <c r="F296" t="s">
        <v>621</v>
      </c>
    </row>
    <row r="297" spans="1:6" x14ac:dyDescent="0.2">
      <c r="A297" t="s">
        <v>420</v>
      </c>
      <c r="B297" t="s">
        <v>21</v>
      </c>
      <c r="C297" t="s">
        <v>22</v>
      </c>
      <c r="D297" t="s">
        <v>678</v>
      </c>
      <c r="E297" t="s">
        <v>619</v>
      </c>
      <c r="F297" t="s">
        <v>621</v>
      </c>
    </row>
    <row r="298" spans="1:6" x14ac:dyDescent="0.2">
      <c r="A298" t="s">
        <v>476</v>
      </c>
      <c r="B298" t="s">
        <v>21</v>
      </c>
      <c r="C298" t="s">
        <v>22</v>
      </c>
      <c r="D298" t="s">
        <v>23</v>
      </c>
      <c r="E298" t="s">
        <v>36</v>
      </c>
      <c r="F298" t="s">
        <v>24</v>
      </c>
    </row>
    <row r="299" spans="1:6" x14ac:dyDescent="0.2">
      <c r="A299" t="s">
        <v>503</v>
      </c>
      <c r="B299" t="s">
        <v>21</v>
      </c>
      <c r="C299" t="s">
        <v>22</v>
      </c>
      <c r="D299" t="s">
        <v>331</v>
      </c>
      <c r="E299" t="s">
        <v>36</v>
      </c>
      <c r="F299" t="s">
        <v>24</v>
      </c>
    </row>
    <row r="300" spans="1:6" x14ac:dyDescent="0.2">
      <c r="A300" t="s">
        <v>524</v>
      </c>
      <c r="B300" t="s">
        <v>27</v>
      </c>
      <c r="C300" t="s">
        <v>22</v>
      </c>
      <c r="D300" t="s">
        <v>216</v>
      </c>
      <c r="E300" t="s">
        <v>36</v>
      </c>
      <c r="F300" t="s">
        <v>24</v>
      </c>
    </row>
    <row r="301" spans="1:6" x14ac:dyDescent="0.2">
      <c r="A301" t="s">
        <v>447</v>
      </c>
      <c r="B301" t="s">
        <v>21</v>
      </c>
      <c r="C301" t="s">
        <v>22</v>
      </c>
      <c r="D301" t="s">
        <v>684</v>
      </c>
      <c r="E301" t="s">
        <v>36</v>
      </c>
      <c r="F301"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C541-07C7-3A41-9BF4-A1877007D5E7}">
  <dimension ref="A6:U306"/>
  <sheetViews>
    <sheetView zoomScale="89" zoomScaleNormal="89" workbookViewId="0">
      <pane ySplit="6" topLeftCell="A62" activePane="bottomLeft" state="frozen"/>
      <selection pane="bottomLeft" activeCell="C10" sqref="C10"/>
    </sheetView>
  </sheetViews>
  <sheetFormatPr baseColWidth="10" defaultRowHeight="16" outlineLevelCol="1" x14ac:dyDescent="0.2"/>
  <cols>
    <col min="1" max="1" width="12.6640625" customWidth="1"/>
    <col min="2" max="2" width="12.5" customWidth="1"/>
    <col min="3" max="3" width="32.1640625" customWidth="1"/>
    <col min="4" max="4" width="14.1640625" hidden="1" customWidth="1" outlineLevel="1"/>
    <col min="5" max="6" width="11.5" hidden="1" customWidth="1" outlineLevel="1"/>
    <col min="7" max="7" width="15.83203125" hidden="1" customWidth="1" outlineLevel="1"/>
    <col min="8" max="9" width="19.1640625" hidden="1" customWidth="1" outlineLevel="1"/>
    <col min="10" max="10" width="10.83203125" hidden="1" customWidth="1" outlineLevel="1"/>
    <col min="11" max="13" width="14.1640625" hidden="1" customWidth="1" outlineLevel="1"/>
    <col min="14" max="14" width="11" hidden="1" customWidth="1" outlineLevel="1"/>
    <col min="15" max="15" width="24" hidden="1" customWidth="1" outlineLevel="1"/>
    <col min="16" max="16" width="16.6640625" hidden="1" customWidth="1" outlineLevel="1"/>
    <col min="17" max="17" width="15.5" customWidth="1" collapsed="1"/>
    <col min="18" max="18" width="12" customWidth="1"/>
    <col min="19" max="19" width="29" customWidth="1"/>
    <col min="20" max="20" width="31.83203125" customWidth="1"/>
    <col min="21" max="21" width="39" customWidth="1"/>
  </cols>
  <sheetData>
    <row r="6" spans="1:21" x14ac:dyDescent="0.2">
      <c r="A6" t="s">
        <v>0</v>
      </c>
      <c r="B6" t="s">
        <v>1</v>
      </c>
      <c r="C6" t="s">
        <v>2</v>
      </c>
      <c r="D6" t="s">
        <v>3</v>
      </c>
      <c r="E6" t="s">
        <v>4</v>
      </c>
      <c r="F6" t="s">
        <v>5</v>
      </c>
      <c r="G6" t="s">
        <v>698</v>
      </c>
      <c r="H6" t="s">
        <v>6</v>
      </c>
      <c r="I6" t="s">
        <v>7</v>
      </c>
      <c r="J6" t="s">
        <v>699</v>
      </c>
      <c r="K6" t="s">
        <v>8</v>
      </c>
      <c r="L6" t="s">
        <v>9</v>
      </c>
      <c r="M6" t="s">
        <v>700</v>
      </c>
      <c r="N6" t="s">
        <v>701</v>
      </c>
      <c r="O6" t="s">
        <v>10</v>
      </c>
      <c r="P6" t="s">
        <v>11</v>
      </c>
      <c r="Q6" s="9" t="s">
        <v>12</v>
      </c>
      <c r="R6" s="9" t="s">
        <v>13</v>
      </c>
      <c r="S6" s="9" t="s">
        <v>14</v>
      </c>
      <c r="T6" s="9" t="s">
        <v>15</v>
      </c>
      <c r="U6" s="9" t="s">
        <v>16</v>
      </c>
    </row>
    <row r="7" spans="1:21" x14ac:dyDescent="0.2">
      <c r="A7" t="s">
        <v>243</v>
      </c>
      <c r="B7" t="s">
        <v>202</v>
      </c>
      <c r="C7" t="s">
        <v>585</v>
      </c>
      <c r="D7" t="s">
        <v>20</v>
      </c>
      <c r="E7" s="1">
        <v>45803</v>
      </c>
      <c r="F7" s="2">
        <v>0.48402777777777778</v>
      </c>
      <c r="G7" t="b">
        <v>1</v>
      </c>
      <c r="H7" s="1">
        <v>45803</v>
      </c>
      <c r="I7" s="2">
        <v>0.51041666666666663</v>
      </c>
      <c r="J7" t="b">
        <v>1</v>
      </c>
      <c r="K7" s="1">
        <v>45804</v>
      </c>
      <c r="L7" s="2">
        <v>0.5131944444444444</v>
      </c>
      <c r="M7" t="b">
        <v>0</v>
      </c>
      <c r="N7" t="b">
        <v>0</v>
      </c>
      <c r="O7" t="b">
        <v>1</v>
      </c>
      <c r="P7" t="b">
        <v>0</v>
      </c>
      <c r="Q7" t="str" cm="1">
        <f t="array" ref="Q7">_xlfn.XLOOKUP(tblGoPhish[[#This Row],[Email]], tblHRIS[[#All],[Email]], tblHRIS[[#All],[Employee Type]], "No Match")</f>
        <v>Contractor</v>
      </c>
      <c r="R7" t="str" cm="1">
        <f t="array" ref="R7">_xlfn.XLOOKUP(tblGoPhish[[#This Row],[Email]], tblHRIS[[#All],[Email]], tblHRIS[[#All],[On Leave?]], "No Match")</f>
        <v>No</v>
      </c>
      <c r="S7" t="str" cm="1">
        <f t="array" ref="S7">_xlfn.XLOOKUP(tblGoPhish[[#This Row],[Email]], tblHRIS[[#All],[Email]], tblHRIS[[#All],[Job Title]], "No Match")</f>
        <v>Product Owner</v>
      </c>
      <c r="T7" t="str" cm="1">
        <f t="array" ref="T7">_xlfn.XLOOKUP(tblGoPhish[[#This Row],[Email]], tblHRIS[[#All],[Email]], tblHRIS[[#All],[Budget L1]], "No Match")</f>
        <v>Jennifer Walsh - CTO</v>
      </c>
      <c r="U7" t="str" cm="1">
        <f t="array" ref="U7">_xlfn.XLOOKUP(tblGoPhish[[#This Row],[Email]], tblHRIS[[#All],[Email]], tblHRIS[[#All],[Budget L2]], "No Match")</f>
        <v>Quinn Thompson - Director of Product</v>
      </c>
    </row>
    <row r="8" spans="1:21" x14ac:dyDescent="0.2">
      <c r="A8" t="s">
        <v>307</v>
      </c>
      <c r="B8" t="s">
        <v>230</v>
      </c>
      <c r="C8" t="s">
        <v>308</v>
      </c>
      <c r="D8" t="s">
        <v>20</v>
      </c>
      <c r="E8" s="1">
        <v>45803</v>
      </c>
      <c r="F8" s="2">
        <v>0.3840277777777778</v>
      </c>
      <c r="G8" t="b">
        <v>1</v>
      </c>
      <c r="H8" s="1">
        <v>45803</v>
      </c>
      <c r="I8" s="2">
        <v>0.41944444444444445</v>
      </c>
      <c r="J8" t="b">
        <v>1</v>
      </c>
      <c r="K8" s="1">
        <v>45804</v>
      </c>
      <c r="L8" s="2">
        <v>0.44027777777777777</v>
      </c>
      <c r="M8" t="b">
        <v>0</v>
      </c>
      <c r="N8" t="b">
        <v>0</v>
      </c>
      <c r="O8" t="b">
        <v>1</v>
      </c>
      <c r="P8" t="b">
        <v>0</v>
      </c>
      <c r="Q8" t="str" cm="1">
        <f t="array" ref="Q8">_xlfn.XLOOKUP(tblGoPhish[[#This Row],[Email]], tblHRIS[[#All],[Email]], tblHRIS[[#All],[Employee Type]], "No Match")</f>
        <v>Contractor</v>
      </c>
      <c r="R8" t="str" cm="1">
        <f t="array" ref="R8">_xlfn.XLOOKUP(tblGoPhish[[#This Row],[Email]], tblHRIS[[#All],[Email]], tblHRIS[[#All],[On Leave?]], "No Match")</f>
        <v>No</v>
      </c>
      <c r="S8" t="str" cm="1">
        <f t="array" ref="S8">_xlfn.XLOOKUP(tblGoPhish[[#This Row],[Email]], tblHRIS[[#All],[Email]], tblHRIS[[#All],[Job Title]], "No Match")</f>
        <v>Senior Account Manager</v>
      </c>
      <c r="T8" t="str" cm="1">
        <f t="array" ref="T8">_xlfn.XLOOKUP(tblGoPhish[[#This Row],[Email]], tblHRIS[[#All],[Email]], tblHRIS[[#All],[Budget L1]], "No Match")</f>
        <v>David Kim - COO</v>
      </c>
      <c r="U8" t="str" cm="1">
        <f t="array" ref="U8">_xlfn.XLOOKUP(tblGoPhish[[#This Row],[Email]], tblHRIS[[#All],[Email]], tblHRIS[[#All],[Budget L2]], "No Match")</f>
        <v>Maria Santos - Director of Sales</v>
      </c>
    </row>
    <row r="9" spans="1:21" x14ac:dyDescent="0.2">
      <c r="A9" t="s">
        <v>17</v>
      </c>
      <c r="B9" t="s">
        <v>18</v>
      </c>
      <c r="C9" t="s">
        <v>19</v>
      </c>
      <c r="D9" t="s">
        <v>20</v>
      </c>
      <c r="E9" s="1">
        <v>45803</v>
      </c>
      <c r="F9" s="2">
        <v>0.37847222222222221</v>
      </c>
      <c r="G9" t="b">
        <v>1</v>
      </c>
      <c r="H9" s="1">
        <v>45803</v>
      </c>
      <c r="I9" s="2">
        <v>0.37916666666666665</v>
      </c>
      <c r="J9" t="b">
        <v>1</v>
      </c>
      <c r="K9" s="1">
        <v>45804</v>
      </c>
      <c r="L9" s="2">
        <v>0.37986111111111109</v>
      </c>
      <c r="M9" s="2" t="b">
        <v>1</v>
      </c>
      <c r="N9" t="b">
        <v>0</v>
      </c>
      <c r="O9" t="b">
        <v>1</v>
      </c>
      <c r="P9" t="b">
        <v>0</v>
      </c>
      <c r="Q9" t="str" cm="1">
        <f t="array" ref="Q9">_xlfn.XLOOKUP(tblGoPhish[[#This Row],[Email]], tblHRIS[[#All],[Email]], tblHRIS[[#All],[Employee Type]], "No Match")</f>
        <v>Full Time</v>
      </c>
      <c r="R9" t="str" cm="1">
        <f t="array" ref="R9">_xlfn.XLOOKUP(tblGoPhish[[#This Row],[Email]], tblHRIS[[#All],[Email]], tblHRIS[[#All],[On Leave?]], "No Match")</f>
        <v>No</v>
      </c>
      <c r="S9" t="str" cm="1">
        <f t="array" ref="S9">_xlfn.XLOOKUP(tblGoPhish[[#This Row],[Email]], tblHRIS[[#All],[Email]], tblHRIS[[#All],[Job Title]], "No Match")</f>
        <v>Senior Software Engineer</v>
      </c>
      <c r="T9" t="str" cm="1">
        <f t="array" ref="T9">_xlfn.XLOOKUP(tblGoPhish[[#This Row],[Email]], tblHRIS[[#All],[Email]], tblHRIS[[#All],[Budget L1]], "No Match")</f>
        <v>Jennifer Walsh - CTO</v>
      </c>
      <c r="U9" t="str" cm="1">
        <f t="array" ref="U9">_xlfn.XLOOKUP(tblGoPhish[[#This Row],[Email]], tblHRIS[[#All],[Email]], tblHRIS[[#All],[Budget L2]], "No Match")</f>
        <v>Alex Rivera - Director of Engineering</v>
      </c>
    </row>
    <row r="10" spans="1:21" x14ac:dyDescent="0.2">
      <c r="A10" t="s">
        <v>69</v>
      </c>
      <c r="B10" t="s">
        <v>347</v>
      </c>
      <c r="C10" t="s">
        <v>567</v>
      </c>
      <c r="D10" t="s">
        <v>20</v>
      </c>
      <c r="E10" s="1">
        <v>45803</v>
      </c>
      <c r="F10" s="2">
        <v>0.33680555555555558</v>
      </c>
      <c r="G10" t="b">
        <v>1</v>
      </c>
      <c r="H10" s="1">
        <v>45803</v>
      </c>
      <c r="I10" s="2">
        <v>0.4152777777777778</v>
      </c>
      <c r="J10" t="b">
        <v>1</v>
      </c>
      <c r="K10" s="1">
        <v>45804</v>
      </c>
      <c r="L10" s="2">
        <v>0.43541666666666667</v>
      </c>
      <c r="M10" t="b">
        <v>0</v>
      </c>
      <c r="N10" t="b">
        <v>0</v>
      </c>
      <c r="O10" t="b">
        <v>1</v>
      </c>
      <c r="P10" t="b">
        <v>0</v>
      </c>
      <c r="Q10" t="str" cm="1">
        <f t="array" ref="Q10">_xlfn.XLOOKUP(tblGoPhish[[#This Row],[Email]], tblHRIS[[#All],[Email]], tblHRIS[[#All],[Employee Type]], "No Match")</f>
        <v>Part Time</v>
      </c>
      <c r="R10" t="str" cm="1">
        <f t="array" ref="R10">_xlfn.XLOOKUP(tblGoPhish[[#This Row],[Email]], tblHRIS[[#All],[Email]], tblHRIS[[#All],[On Leave?]], "No Match")</f>
        <v>No</v>
      </c>
      <c r="S10" t="str" cm="1">
        <f t="array" ref="S10">_xlfn.XLOOKUP(tblGoPhish[[#This Row],[Email]], tblHRIS[[#All],[Email]], tblHRIS[[#All],[Job Title]], "No Match")</f>
        <v>Risk Assessment Analyst</v>
      </c>
      <c r="T10" t="str" cm="1">
        <f t="array" ref="T10">_xlfn.XLOOKUP(tblGoPhish[[#This Row],[Email]], tblHRIS[[#All],[Email]], tblHRIS[[#All],[Budget L1]], "No Match")</f>
        <v>Gerry Guy - CIO/CISO</v>
      </c>
      <c r="U10" t="str" cm="1">
        <f t="array" ref="U10">_xlfn.XLOOKUP(tblGoPhish[[#This Row],[Email]], tblHRIS[[#All],[Email]], tblHRIS[[#All],[Budget L2]], "No Match")</f>
        <v>Fred Saltman - Director IT</v>
      </c>
    </row>
    <row r="11" spans="1:21" x14ac:dyDescent="0.2">
      <c r="A11" t="s">
        <v>316</v>
      </c>
      <c r="B11" t="s">
        <v>347</v>
      </c>
      <c r="C11" t="s">
        <v>348</v>
      </c>
      <c r="D11" t="s">
        <v>20</v>
      </c>
      <c r="E11" s="1">
        <v>45803</v>
      </c>
      <c r="F11" s="2">
        <v>0.47361111111111109</v>
      </c>
      <c r="G11" t="b">
        <v>1</v>
      </c>
      <c r="H11" s="1">
        <v>45803</v>
      </c>
      <c r="I11" s="2">
        <v>0.48333333333333334</v>
      </c>
      <c r="J11" t="b">
        <v>1</v>
      </c>
      <c r="K11" s="1">
        <v>45804</v>
      </c>
      <c r="L11" s="2">
        <v>0.49027777777777776</v>
      </c>
      <c r="M11" t="b">
        <v>0</v>
      </c>
      <c r="N11" t="b">
        <v>0</v>
      </c>
      <c r="O11" t="b">
        <v>1</v>
      </c>
      <c r="P11" t="b">
        <v>1</v>
      </c>
      <c r="Q11" t="str" cm="1">
        <f t="array" ref="Q11">_xlfn.XLOOKUP(tblGoPhish[[#This Row],[Email]], tblHRIS[[#All],[Email]], tblHRIS[[#All],[Employee Type]], "No Match")</f>
        <v>Part Time</v>
      </c>
      <c r="R11" t="str" cm="1">
        <f t="array" ref="R11">_xlfn.XLOOKUP(tblGoPhish[[#This Row],[Email]], tblHRIS[[#All],[Email]], tblHRIS[[#All],[On Leave?]], "No Match")</f>
        <v>No</v>
      </c>
      <c r="S11" t="str" cm="1">
        <f t="array" ref="S11">_xlfn.XLOOKUP(tblGoPhish[[#This Row],[Email]], tblHRIS[[#All],[Email]], tblHRIS[[#All],[Job Title]], "No Match")</f>
        <v>Business Development Rep</v>
      </c>
      <c r="T11" t="str" cm="1">
        <f t="array" ref="T11">_xlfn.XLOOKUP(tblGoPhish[[#This Row],[Email]], tblHRIS[[#All],[Email]], tblHRIS[[#All],[Budget L1]], "No Match")</f>
        <v>David Kim - COO</v>
      </c>
      <c r="U11" t="str" cm="1">
        <f t="array" ref="U11">_xlfn.XLOOKUP(tblGoPhish[[#This Row],[Email]], tblHRIS[[#All],[Email]], tblHRIS[[#All],[Budget L2]], "No Match")</f>
        <v>Maria Santos - Director of Sales</v>
      </c>
    </row>
    <row r="12" spans="1:21" x14ac:dyDescent="0.2">
      <c r="A12" t="s">
        <v>222</v>
      </c>
      <c r="B12" t="s">
        <v>37</v>
      </c>
      <c r="C12" t="s">
        <v>223</v>
      </c>
      <c r="D12" t="s">
        <v>20</v>
      </c>
      <c r="E12" s="1">
        <v>45803</v>
      </c>
      <c r="F12" s="2">
        <v>0.6645833333333333</v>
      </c>
      <c r="G12" t="b">
        <v>1</v>
      </c>
      <c r="H12" s="1">
        <v>45803</v>
      </c>
      <c r="I12" s="2">
        <v>0.7</v>
      </c>
      <c r="J12" t="b">
        <v>1</v>
      </c>
      <c r="K12" s="1">
        <v>45804</v>
      </c>
      <c r="L12" s="2">
        <v>0.70763888888888893</v>
      </c>
      <c r="M12" s="2" t="b">
        <v>1</v>
      </c>
      <c r="N12" t="b">
        <v>0</v>
      </c>
      <c r="O12" t="b">
        <v>1</v>
      </c>
      <c r="P12" t="b">
        <v>1</v>
      </c>
      <c r="Q12" t="str" cm="1">
        <f t="array" ref="Q12">_xlfn.XLOOKUP(tblGoPhish[[#This Row],[Email]], tblHRIS[[#All],[Email]], tblHRIS[[#All],[Employee Type]], "No Match")</f>
        <v>Contractor</v>
      </c>
      <c r="R12" t="str" cm="1">
        <f t="array" ref="R12">_xlfn.XLOOKUP(tblGoPhish[[#This Row],[Email]], tblHRIS[[#All],[Email]], tblHRIS[[#All],[On Leave?]], "No Match")</f>
        <v>No</v>
      </c>
      <c r="S12" t="str" cm="1">
        <f t="array" ref="S12">_xlfn.XLOOKUP(tblGoPhish[[#This Row],[Email]], tblHRIS[[#All],[Email]], tblHRIS[[#All],[Job Title]], "No Match")</f>
        <v>Business Operations Specialist</v>
      </c>
      <c r="T12" t="str" cm="1">
        <f t="array" ref="T12">_xlfn.XLOOKUP(tblGoPhish[[#This Row],[Email]], tblHRIS[[#All],[Email]], tblHRIS[[#All],[Budget L1]], "No Match")</f>
        <v>Jennifer Walsh - CTO</v>
      </c>
      <c r="U12" t="str" cm="1">
        <f t="array" ref="U12">_xlfn.XLOOKUP(tblGoPhish[[#This Row],[Email]], tblHRIS[[#All],[Email]], tblHRIS[[#All],[Budget L2]], "No Match")</f>
        <v>Alex Rivera - Director of Engineering</v>
      </c>
    </row>
    <row r="13" spans="1:21" x14ac:dyDescent="0.2">
      <c r="A13" t="s">
        <v>488</v>
      </c>
      <c r="B13" t="s">
        <v>105</v>
      </c>
      <c r="C13" t="s">
        <v>490</v>
      </c>
      <c r="D13" t="s">
        <v>20</v>
      </c>
      <c r="E13" s="1">
        <v>45803</v>
      </c>
      <c r="F13" s="2">
        <v>0.39444444444444443</v>
      </c>
      <c r="G13" t="b">
        <v>1</v>
      </c>
      <c r="H13" s="1">
        <v>45803</v>
      </c>
      <c r="I13" s="2">
        <v>0.47708333333333336</v>
      </c>
      <c r="J13" t="b">
        <v>1</v>
      </c>
      <c r="K13" s="1">
        <v>45804</v>
      </c>
      <c r="L13" s="2">
        <v>0.49652777777777779</v>
      </c>
      <c r="M13" t="b">
        <v>0</v>
      </c>
      <c r="N13" t="b">
        <v>0</v>
      </c>
      <c r="O13" t="b">
        <v>1</v>
      </c>
      <c r="P13" t="b">
        <v>1</v>
      </c>
      <c r="Q13" t="str" cm="1">
        <f t="array" ref="Q13">_xlfn.XLOOKUP(tblGoPhish[[#This Row],[Email]], tblHRIS[[#All],[Email]], tblHRIS[[#All],[Employee Type]], "No Match")</f>
        <v>Intern</v>
      </c>
      <c r="R13" t="str" cm="1">
        <f t="array" ref="R13">_xlfn.XLOOKUP(tblGoPhish[[#This Row],[Email]], tblHRIS[[#All],[Email]], tblHRIS[[#All],[On Leave?]], "No Match")</f>
        <v>No</v>
      </c>
      <c r="S13" t="str" cm="1">
        <f t="array" ref="S13">_xlfn.XLOOKUP(tblGoPhish[[#This Row],[Email]], tblHRIS[[#All],[Email]], tblHRIS[[#All],[Job Title]], "No Match")</f>
        <v>Business Operations Specialist</v>
      </c>
      <c r="T13" t="str" cm="1">
        <f t="array" ref="T13">_xlfn.XLOOKUP(tblGoPhish[[#This Row],[Email]], tblHRIS[[#All],[Email]], tblHRIS[[#All],[Budget L1]], "No Match")</f>
        <v>Michael Rodriguez - CFO</v>
      </c>
      <c r="U13" t="str" cm="1">
        <f t="array" ref="U13">_xlfn.XLOOKUP(tblGoPhish[[#This Row],[Email]], tblHRIS[[#All],[Email]], tblHRIS[[#All],[Budget L2]], "No Match")</f>
        <v>Casey Johnson - Director of Operations</v>
      </c>
    </row>
    <row r="14" spans="1:21" x14ac:dyDescent="0.2">
      <c r="A14" t="s">
        <v>456</v>
      </c>
      <c r="B14" t="s">
        <v>351</v>
      </c>
      <c r="C14" t="s">
        <v>457</v>
      </c>
      <c r="D14" t="s">
        <v>20</v>
      </c>
      <c r="E14" s="1">
        <v>45803</v>
      </c>
      <c r="F14" s="2">
        <v>0.61111111111111116</v>
      </c>
      <c r="G14" t="b">
        <v>1</v>
      </c>
      <c r="H14" s="1">
        <v>45803</v>
      </c>
      <c r="I14" s="2">
        <v>0.6430555555555556</v>
      </c>
      <c r="J14" t="b">
        <v>1</v>
      </c>
      <c r="K14" s="1">
        <v>45804</v>
      </c>
      <c r="L14" s="2">
        <v>0.65694444444444444</v>
      </c>
      <c r="M14" s="2" t="b">
        <v>1</v>
      </c>
      <c r="N14" t="b">
        <v>0</v>
      </c>
      <c r="O14" t="b">
        <v>1</v>
      </c>
      <c r="P14" t="b">
        <v>1</v>
      </c>
      <c r="Q14" t="str" cm="1">
        <f t="array" ref="Q14">_xlfn.XLOOKUP(tblGoPhish[[#This Row],[Email]], tblHRIS[[#All],[Email]], tblHRIS[[#All],[Employee Type]], "No Match")</f>
        <v>Part Time</v>
      </c>
      <c r="R14" t="str" cm="1">
        <f t="array" ref="R14">_xlfn.XLOOKUP(tblGoPhish[[#This Row],[Email]], tblHRIS[[#All],[Email]], tblHRIS[[#All],[On Leave?]], "No Match")</f>
        <v>No</v>
      </c>
      <c r="S14" t="str" cm="1">
        <f t="array" ref="S14">_xlfn.XLOOKUP(tblGoPhish[[#This Row],[Email]], tblHRIS[[#All],[Email]], tblHRIS[[#All],[Job Title]], "No Match")</f>
        <v>Support Analyst</v>
      </c>
      <c r="T14" t="str" cm="1">
        <f t="array" ref="T14">_xlfn.XLOOKUP(tblGoPhish[[#This Row],[Email]], tblHRIS[[#All],[Email]], tblHRIS[[#All],[Budget L1]], "No Match")</f>
        <v>David Kim - COO</v>
      </c>
      <c r="U14" t="str" cm="1">
        <f t="array" ref="U14">_xlfn.XLOOKUP(tblGoPhish[[#This Row],[Email]], tblHRIS[[#All],[Email]], tblHRIS[[#All],[Budget L2]], "No Match")</f>
        <v>Sage Martinez - Director of Customer Success</v>
      </c>
    </row>
    <row r="15" spans="1:21" x14ac:dyDescent="0.2">
      <c r="A15" t="s">
        <v>246</v>
      </c>
      <c r="B15" t="s">
        <v>284</v>
      </c>
      <c r="C15" t="s">
        <v>525</v>
      </c>
      <c r="D15" t="s">
        <v>20</v>
      </c>
      <c r="E15" s="1">
        <v>45803</v>
      </c>
      <c r="F15" s="2">
        <v>0.63749999999999996</v>
      </c>
      <c r="G15" t="b">
        <v>1</v>
      </c>
      <c r="H15" s="1">
        <v>45803</v>
      </c>
      <c r="I15" s="2">
        <v>0.65555555555555556</v>
      </c>
      <c r="J15" t="b">
        <v>1</v>
      </c>
      <c r="K15" s="1">
        <v>45804</v>
      </c>
      <c r="L15" s="2">
        <v>0.65694444444444444</v>
      </c>
      <c r="M15" t="b">
        <v>0</v>
      </c>
      <c r="N15" t="b">
        <v>0</v>
      </c>
      <c r="O15" t="b">
        <v>1</v>
      </c>
      <c r="P15" t="b">
        <v>1</v>
      </c>
      <c r="Q15" t="str" cm="1">
        <f t="array" ref="Q15">_xlfn.XLOOKUP(tblGoPhish[[#This Row],[Email]], tblHRIS[[#All],[Email]], tblHRIS[[#All],[Employee Type]], "No Match")</f>
        <v>Intern</v>
      </c>
      <c r="R15" t="str" cm="1">
        <f t="array" ref="R15">_xlfn.XLOOKUP(tblGoPhish[[#This Row],[Email]], tblHRIS[[#All],[Email]], tblHRIS[[#All],[On Leave?]], "No Match")</f>
        <v>No</v>
      </c>
      <c r="S15" t="str" cm="1">
        <f t="array" ref="S15">_xlfn.XLOOKUP(tblGoPhish[[#This Row],[Email]], tblHRIS[[#All],[Email]], tblHRIS[[#All],[Job Title]], "No Match")</f>
        <v>Systems Architect</v>
      </c>
      <c r="T15" t="str" cm="1">
        <f t="array" ref="T15">_xlfn.XLOOKUP(tblGoPhish[[#This Row],[Email]], tblHRIS[[#All],[Email]], tblHRIS[[#All],[Budget L1]], "No Match")</f>
        <v>Jennifer Walsh - CTO</v>
      </c>
      <c r="U15" t="str" cm="1">
        <f t="array" ref="U15">_xlfn.XLOOKUP(tblGoPhish[[#This Row],[Email]], tblHRIS[[#All],[Email]], tblHRIS[[#All],[Budget L2]], "No Match")</f>
        <v>Alex Rivera - Director of Engineering</v>
      </c>
    </row>
    <row r="16" spans="1:21" x14ac:dyDescent="0.2">
      <c r="A16" t="s">
        <v>169</v>
      </c>
      <c r="B16" t="s">
        <v>329</v>
      </c>
      <c r="C16" t="s">
        <v>563</v>
      </c>
      <c r="D16" t="s">
        <v>20</v>
      </c>
      <c r="E16" s="1">
        <v>45803</v>
      </c>
      <c r="F16" s="2">
        <v>0.66249999999999998</v>
      </c>
      <c r="G16" t="b">
        <v>1</v>
      </c>
      <c r="H16" s="1">
        <v>45803</v>
      </c>
      <c r="I16" s="2">
        <v>0.71388888888888891</v>
      </c>
      <c r="J16" t="b">
        <v>0</v>
      </c>
      <c r="M16" t="b">
        <v>0</v>
      </c>
      <c r="N16" t="b">
        <v>0</v>
      </c>
      <c r="O16" t="b">
        <v>0</v>
      </c>
      <c r="P16" t="b">
        <v>0</v>
      </c>
      <c r="Q16" t="str" cm="1">
        <f t="array" ref="Q16">_xlfn.XLOOKUP(tblGoPhish[[#This Row],[Email]], tblHRIS[[#All],[Email]], tblHRIS[[#All],[Employee Type]], "No Match")</f>
        <v>Intern</v>
      </c>
      <c r="R16" t="str" cm="1">
        <f t="array" ref="R16">_xlfn.XLOOKUP(tblGoPhish[[#This Row],[Email]], tblHRIS[[#All],[Email]], tblHRIS[[#All],[On Leave?]], "No Match")</f>
        <v>No</v>
      </c>
      <c r="S16" t="str" cm="1">
        <f t="array" ref="S16">_xlfn.XLOOKUP(tblGoPhish[[#This Row],[Email]], tblHRIS[[#All],[Email]], tblHRIS[[#All],[Job Title]], "No Match")</f>
        <v>Account Executive</v>
      </c>
      <c r="T16" t="str" cm="1">
        <f t="array" ref="T16">_xlfn.XLOOKUP(tblGoPhish[[#This Row],[Email]], tblHRIS[[#All],[Email]], tblHRIS[[#All],[Budget L1]], "No Match")</f>
        <v>David Kim - COO</v>
      </c>
      <c r="U16" t="str" cm="1">
        <f t="array" ref="U16">_xlfn.XLOOKUP(tblGoPhish[[#This Row],[Email]], tblHRIS[[#All],[Email]], tblHRIS[[#All],[Budget L2]], "No Match")</f>
        <v>Maria Santos - Director of Sales</v>
      </c>
    </row>
    <row r="17" spans="1:21" x14ac:dyDescent="0.2">
      <c r="A17" t="s">
        <v>210</v>
      </c>
      <c r="B17" t="s">
        <v>496</v>
      </c>
      <c r="C17" t="s">
        <v>575</v>
      </c>
      <c r="D17" t="s">
        <v>20</v>
      </c>
      <c r="E17" s="1">
        <v>45803</v>
      </c>
      <c r="F17" s="2">
        <v>0.66180555555555554</v>
      </c>
      <c r="G17" t="b">
        <v>1</v>
      </c>
      <c r="H17" s="1">
        <v>45803</v>
      </c>
      <c r="I17" s="2">
        <v>0.69236111111111109</v>
      </c>
      <c r="J17" t="b">
        <v>0</v>
      </c>
      <c r="M17" t="b">
        <v>0</v>
      </c>
      <c r="N17" t="b">
        <v>0</v>
      </c>
      <c r="O17" t="b">
        <v>0</v>
      </c>
      <c r="P17" t="b">
        <v>0</v>
      </c>
      <c r="Q17" t="str" cm="1">
        <f t="array" ref="Q17">_xlfn.XLOOKUP(tblGoPhish[[#This Row],[Email]], tblHRIS[[#All],[Email]], tblHRIS[[#All],[Employee Type]], "No Match")</f>
        <v>Full Time</v>
      </c>
      <c r="R17" t="str" cm="1">
        <f t="array" ref="R17">_xlfn.XLOOKUP(tblGoPhish[[#This Row],[Email]], tblHRIS[[#All],[Email]], tblHRIS[[#All],[On Leave?]], "No Match")</f>
        <v>No</v>
      </c>
      <c r="S17" t="str" cm="1">
        <f t="array" ref="S17">_xlfn.XLOOKUP(tblGoPhish[[#This Row],[Email]], tblHRIS[[#All],[Email]], tblHRIS[[#All],[Job Title]], "No Match")</f>
        <v>Associate Product Manager</v>
      </c>
      <c r="T17" t="str" cm="1">
        <f t="array" ref="T17">_xlfn.XLOOKUP(tblGoPhish[[#This Row],[Email]], tblHRIS[[#All],[Email]], tblHRIS[[#All],[Budget L1]], "No Match")</f>
        <v>Jennifer Walsh - CTO</v>
      </c>
      <c r="U17" t="str" cm="1">
        <f t="array" ref="U17">_xlfn.XLOOKUP(tblGoPhish[[#This Row],[Email]], tblHRIS[[#All],[Email]], tblHRIS[[#All],[Budget L2]], "No Match")</f>
        <v>Quinn Thompson - Director of Product</v>
      </c>
    </row>
    <row r="18" spans="1:21" x14ac:dyDescent="0.2">
      <c r="A18" t="s">
        <v>465</v>
      </c>
      <c r="B18" t="s">
        <v>466</v>
      </c>
      <c r="C18" t="s">
        <v>467</v>
      </c>
      <c r="D18" t="s">
        <v>20</v>
      </c>
      <c r="E18" s="1">
        <v>45803</v>
      </c>
      <c r="F18" s="2">
        <v>0.62222222222222223</v>
      </c>
      <c r="G18" t="b">
        <v>1</v>
      </c>
      <c r="H18" s="1">
        <v>45803</v>
      </c>
      <c r="I18" s="2">
        <v>0.66388888888888886</v>
      </c>
      <c r="J18" t="b">
        <v>0</v>
      </c>
      <c r="M18" t="b">
        <v>0</v>
      </c>
      <c r="N18" t="b">
        <v>1</v>
      </c>
      <c r="O18" t="b">
        <v>0</v>
      </c>
      <c r="P18" t="b">
        <v>0</v>
      </c>
      <c r="Q18" t="str" cm="1">
        <f t="array" ref="Q18">_xlfn.XLOOKUP(tblGoPhish[[#This Row],[Email]], tblHRIS[[#All],[Email]], tblHRIS[[#All],[Employee Type]], "No Match")</f>
        <v>Intern</v>
      </c>
      <c r="R18" t="str" cm="1">
        <f t="array" ref="R18">_xlfn.XLOOKUP(tblGoPhish[[#This Row],[Email]], tblHRIS[[#All],[Email]], tblHRIS[[#All],[On Leave?]], "No Match")</f>
        <v>No</v>
      </c>
      <c r="S18" t="str" cm="1">
        <f t="array" ref="S18">_xlfn.XLOOKUP(tblGoPhish[[#This Row],[Email]], tblHRIS[[#All],[Email]], tblHRIS[[#All],[Job Title]], "No Match")</f>
        <v>Associate Product Manager</v>
      </c>
      <c r="T18" t="str" cm="1">
        <f t="array" ref="T18">_xlfn.XLOOKUP(tblGoPhish[[#This Row],[Email]], tblHRIS[[#All],[Email]], tblHRIS[[#All],[Budget L1]], "No Match")</f>
        <v>Jennifer Walsh - CTO</v>
      </c>
      <c r="U18" t="str" cm="1">
        <f t="array" ref="U18">_xlfn.XLOOKUP(tblGoPhish[[#This Row],[Email]], tblHRIS[[#All],[Email]], tblHRIS[[#All],[Budget L2]], "No Match")</f>
        <v>Quinn Thompson - Director of Product</v>
      </c>
    </row>
    <row r="19" spans="1:21" x14ac:dyDescent="0.2">
      <c r="A19" t="s">
        <v>119</v>
      </c>
      <c r="B19" t="s">
        <v>126</v>
      </c>
      <c r="C19" t="s">
        <v>127</v>
      </c>
      <c r="D19" t="s">
        <v>20</v>
      </c>
      <c r="E19" s="1">
        <v>45803</v>
      </c>
      <c r="F19" s="2">
        <v>0.73055555555555551</v>
      </c>
      <c r="G19" t="b">
        <v>1</v>
      </c>
      <c r="H19" s="1">
        <v>45803</v>
      </c>
      <c r="I19" s="2">
        <v>0.76180555555555551</v>
      </c>
      <c r="J19" t="b">
        <v>0</v>
      </c>
      <c r="M19" t="b">
        <v>0</v>
      </c>
      <c r="N19" t="b">
        <v>0</v>
      </c>
      <c r="O19" t="b">
        <v>0</v>
      </c>
      <c r="P19" t="b">
        <v>0</v>
      </c>
      <c r="Q19" t="str" cm="1">
        <f t="array" ref="Q19">_xlfn.XLOOKUP(tblGoPhish[[#This Row],[Email]], tblHRIS[[#All],[Email]], tblHRIS[[#All],[Employee Type]], "No Match")</f>
        <v>Contractor</v>
      </c>
      <c r="R19" t="str" cm="1">
        <f t="array" ref="R19">_xlfn.XLOOKUP(tblGoPhish[[#This Row],[Email]], tblHRIS[[#All],[Email]], tblHRIS[[#All],[On Leave?]], "No Match")</f>
        <v>No</v>
      </c>
      <c r="S19" t="str" cm="1">
        <f t="array" ref="S19">_xlfn.XLOOKUP(tblGoPhish[[#This Row],[Email]], tblHRIS[[#All],[Email]], tblHRIS[[#All],[Job Title]], "No Match")</f>
        <v>Associate Product Manager</v>
      </c>
      <c r="T19" t="str" cm="1">
        <f t="array" ref="T19">_xlfn.XLOOKUP(tblGoPhish[[#This Row],[Email]], tblHRIS[[#All],[Email]], tblHRIS[[#All],[Budget L1]], "No Match")</f>
        <v>Jennifer Walsh - CTO</v>
      </c>
      <c r="U19" t="str" cm="1">
        <f t="array" ref="U19">_xlfn.XLOOKUP(tblGoPhish[[#This Row],[Email]], tblHRIS[[#All],[Email]], tblHRIS[[#All],[Budget L2]], "No Match")</f>
        <v>Quinn Thompson - Director of Product</v>
      </c>
    </row>
    <row r="20" spans="1:21" x14ac:dyDescent="0.2">
      <c r="A20" t="s">
        <v>85</v>
      </c>
      <c r="B20" t="s">
        <v>86</v>
      </c>
      <c r="C20" t="s">
        <v>87</v>
      </c>
      <c r="D20" t="s">
        <v>20</v>
      </c>
      <c r="E20" s="1">
        <v>45803</v>
      </c>
      <c r="F20" s="2">
        <v>0.53888888888888886</v>
      </c>
      <c r="G20" t="b">
        <v>1</v>
      </c>
      <c r="H20" s="1">
        <v>45803</v>
      </c>
      <c r="I20" s="2">
        <v>0.55972222222222223</v>
      </c>
      <c r="J20" t="b">
        <v>0</v>
      </c>
      <c r="M20" t="b">
        <v>0</v>
      </c>
      <c r="N20" t="b">
        <v>0</v>
      </c>
      <c r="O20" t="b">
        <v>0</v>
      </c>
      <c r="P20" t="b">
        <v>0</v>
      </c>
      <c r="Q20" t="str" cm="1">
        <f t="array" ref="Q20">_xlfn.XLOOKUP(tblGoPhish[[#This Row],[Email]], tblHRIS[[#All],[Email]], tblHRIS[[#All],[Employee Type]], "No Match")</f>
        <v>Contractor</v>
      </c>
      <c r="R20" t="str" cm="1">
        <f t="array" ref="R20">_xlfn.XLOOKUP(tblGoPhish[[#This Row],[Email]], tblHRIS[[#All],[Email]], tblHRIS[[#All],[On Leave?]], "No Match")</f>
        <v>No</v>
      </c>
      <c r="S20" t="str" cm="1">
        <f t="array" ref="S20">_xlfn.XLOOKUP(tblGoPhish[[#This Row],[Email]], tblHRIS[[#All],[Email]], tblHRIS[[#All],[Job Title]], "No Match")</f>
        <v>Business Analyst</v>
      </c>
      <c r="T20" t="str" cm="1">
        <f t="array" ref="T20">_xlfn.XLOOKUP(tblGoPhish[[#This Row],[Email]], tblHRIS[[#All],[Email]], tblHRIS[[#All],[Budget L1]], "No Match")</f>
        <v>Jennifer Walsh - CTO</v>
      </c>
      <c r="U20" t="str" cm="1">
        <f t="array" ref="U20">_xlfn.XLOOKUP(tblGoPhish[[#This Row],[Email]], tblHRIS[[#All],[Email]], tblHRIS[[#All],[Budget L2]], "No Match")</f>
        <v>Alex Rivera - Director of Engineering</v>
      </c>
    </row>
    <row r="21" spans="1:21" x14ac:dyDescent="0.2">
      <c r="A21" t="s">
        <v>357</v>
      </c>
      <c r="B21" t="s">
        <v>554</v>
      </c>
      <c r="C21" t="s">
        <v>555</v>
      </c>
      <c r="D21" t="s">
        <v>20</v>
      </c>
      <c r="E21" s="1">
        <v>45803</v>
      </c>
      <c r="F21" s="2">
        <v>0.34027777777777779</v>
      </c>
      <c r="G21" t="b">
        <v>1</v>
      </c>
      <c r="H21" s="1">
        <v>45803</v>
      </c>
      <c r="I21" s="2">
        <v>0.36041666666666666</v>
      </c>
      <c r="J21" t="b">
        <v>0</v>
      </c>
      <c r="M21" t="b">
        <v>0</v>
      </c>
      <c r="N21" t="b">
        <v>0</v>
      </c>
      <c r="O21" t="b">
        <v>0</v>
      </c>
      <c r="P21" t="b">
        <v>0</v>
      </c>
      <c r="Q21" t="str" cm="1">
        <f t="array" ref="Q21">_xlfn.XLOOKUP(tblGoPhish[[#This Row],[Email]], tblHRIS[[#All],[Email]], tblHRIS[[#All],[Employee Type]], "No Match")</f>
        <v>Intern</v>
      </c>
      <c r="R21" t="str" cm="1">
        <f t="array" ref="R21">_xlfn.XLOOKUP(tblGoPhish[[#This Row],[Email]], tblHRIS[[#All],[Email]], tblHRIS[[#All],[On Leave?]], "No Match")</f>
        <v>No</v>
      </c>
      <c r="S21" t="str" cm="1">
        <f t="array" ref="S21">_xlfn.XLOOKUP(tblGoPhish[[#This Row],[Email]], tblHRIS[[#All],[Email]], tblHRIS[[#All],[Job Title]], "No Match")</f>
        <v>Business Analyst</v>
      </c>
      <c r="T21" t="str" cm="1">
        <f t="array" ref="T21">_xlfn.XLOOKUP(tblGoPhish[[#This Row],[Email]], tblHRIS[[#All],[Email]], tblHRIS[[#All],[Budget L1]], "No Match")</f>
        <v>Michael Rodriguez - CFO</v>
      </c>
      <c r="U21" t="str" cm="1">
        <f t="array" ref="U21">_xlfn.XLOOKUP(tblGoPhish[[#This Row],[Email]], tblHRIS[[#All],[Email]], tblHRIS[[#All],[Budget L2]], "No Match")</f>
        <v>Casey Johnson - Director of Operations</v>
      </c>
    </row>
    <row r="22" spans="1:21" x14ac:dyDescent="0.2">
      <c r="A22" t="s">
        <v>372</v>
      </c>
      <c r="B22" t="s">
        <v>291</v>
      </c>
      <c r="C22" t="s">
        <v>574</v>
      </c>
      <c r="D22" t="s">
        <v>20</v>
      </c>
      <c r="E22" s="1">
        <v>45803</v>
      </c>
      <c r="F22" s="2">
        <v>0.52777777777777779</v>
      </c>
      <c r="G22" t="b">
        <v>1</v>
      </c>
      <c r="H22" s="1">
        <v>45803</v>
      </c>
      <c r="I22" s="2">
        <v>0.60624999999999996</v>
      </c>
      <c r="J22" t="b">
        <v>0</v>
      </c>
      <c r="M22" t="b">
        <v>0</v>
      </c>
      <c r="N22" t="b">
        <v>0</v>
      </c>
      <c r="O22" t="b">
        <v>0</v>
      </c>
      <c r="P22" t="b">
        <v>0</v>
      </c>
      <c r="Q22" t="str" cm="1">
        <f t="array" ref="Q22">_xlfn.XLOOKUP(tblGoPhish[[#This Row],[Email]], tblHRIS[[#All],[Email]], tblHRIS[[#All],[Employee Type]], "No Match")</f>
        <v>Contractor</v>
      </c>
      <c r="R22" t="str" cm="1">
        <f t="array" ref="R22">_xlfn.XLOOKUP(tblGoPhish[[#This Row],[Email]], tblHRIS[[#All],[Email]], tblHRIS[[#All],[On Leave?]], "No Match")</f>
        <v>No</v>
      </c>
      <c r="S22" t="str" cm="1">
        <f t="array" ref="S22">_xlfn.XLOOKUP(tblGoPhish[[#This Row],[Email]], tblHRIS[[#All],[Email]], tblHRIS[[#All],[Job Title]], "No Match")</f>
        <v>Business Analyst</v>
      </c>
      <c r="T22" t="str" cm="1">
        <f t="array" ref="T22">_xlfn.XLOOKUP(tblGoPhish[[#This Row],[Email]], tblHRIS[[#All],[Email]], tblHRIS[[#All],[Budget L1]], "No Match")</f>
        <v>Michael Rodriguez - CFO</v>
      </c>
      <c r="U22" t="str" cm="1">
        <f t="array" ref="U22">_xlfn.XLOOKUP(tblGoPhish[[#This Row],[Email]], tblHRIS[[#All],[Email]], tblHRIS[[#All],[Budget L2]], "No Match")</f>
        <v>Casey Johnson - Director of Operations</v>
      </c>
    </row>
    <row r="23" spans="1:21" x14ac:dyDescent="0.2">
      <c r="A23" t="s">
        <v>461</v>
      </c>
      <c r="B23" t="s">
        <v>454</v>
      </c>
      <c r="C23" t="s">
        <v>462</v>
      </c>
      <c r="D23" t="s">
        <v>20</v>
      </c>
      <c r="E23" s="1">
        <v>45803</v>
      </c>
      <c r="F23" s="2">
        <v>0.44583333333333336</v>
      </c>
      <c r="G23" t="b">
        <v>1</v>
      </c>
      <c r="H23" s="1">
        <v>45803</v>
      </c>
      <c r="I23" s="2">
        <v>0.46666666666666667</v>
      </c>
      <c r="J23" t="b">
        <v>0</v>
      </c>
      <c r="M23" t="b">
        <v>0</v>
      </c>
      <c r="N23" t="b">
        <v>0</v>
      </c>
      <c r="O23" t="b">
        <v>0</v>
      </c>
      <c r="P23" t="b">
        <v>0</v>
      </c>
      <c r="Q23" t="str" cm="1">
        <f t="array" ref="Q23">_xlfn.XLOOKUP(tblGoPhish[[#This Row],[Email]], tblHRIS[[#All],[Email]], tblHRIS[[#All],[Employee Type]], "No Match")</f>
        <v>Full Time</v>
      </c>
      <c r="R23" t="str" cm="1">
        <f t="array" ref="R23">_xlfn.XLOOKUP(tblGoPhish[[#This Row],[Email]], tblHRIS[[#All],[Email]], tblHRIS[[#All],[On Leave?]], "No Match")</f>
        <v>No</v>
      </c>
      <c r="S23" t="str" cm="1">
        <f t="array" ref="S23">_xlfn.XLOOKUP(tblGoPhish[[#This Row],[Email]], tblHRIS[[#All],[Email]], tblHRIS[[#All],[Job Title]], "No Match")</f>
        <v>Business Development Rep</v>
      </c>
      <c r="T23" t="str" cm="1">
        <f t="array" ref="T23">_xlfn.XLOOKUP(tblGoPhish[[#This Row],[Email]], tblHRIS[[#All],[Email]], tblHRIS[[#All],[Budget L1]], "No Match")</f>
        <v>David Kim - COO</v>
      </c>
      <c r="U23" t="str" cm="1">
        <f t="array" ref="U23">_xlfn.XLOOKUP(tblGoPhish[[#This Row],[Email]], tblHRIS[[#All],[Email]], tblHRIS[[#All],[Budget L2]], "No Match")</f>
        <v>Maria Santos - Director of Sales</v>
      </c>
    </row>
    <row r="24" spans="1:21" x14ac:dyDescent="0.2">
      <c r="A24" t="s">
        <v>147</v>
      </c>
      <c r="B24" t="s">
        <v>151</v>
      </c>
      <c r="C24" t="s">
        <v>152</v>
      </c>
      <c r="D24" t="s">
        <v>20</v>
      </c>
      <c r="E24" s="1">
        <v>45803</v>
      </c>
      <c r="F24" s="2">
        <v>0.59861111111111109</v>
      </c>
      <c r="G24" t="b">
        <v>1</v>
      </c>
      <c r="H24" s="1">
        <v>45803</v>
      </c>
      <c r="I24" s="2">
        <v>0.67638888888888893</v>
      </c>
      <c r="J24" t="b">
        <v>0</v>
      </c>
      <c r="M24" t="b">
        <v>0</v>
      </c>
      <c r="N24" t="b">
        <v>0</v>
      </c>
      <c r="O24" t="b">
        <v>0</v>
      </c>
      <c r="P24" t="b">
        <v>0</v>
      </c>
      <c r="Q24" t="str" cm="1">
        <f t="array" ref="Q24">_xlfn.XLOOKUP(tblGoPhish[[#This Row],[Email]], tblHRIS[[#All],[Email]], tblHRIS[[#All],[Employee Type]], "No Match")</f>
        <v>Full Time</v>
      </c>
      <c r="R24" t="str" cm="1">
        <f t="array" ref="R24">_xlfn.XLOOKUP(tblGoPhish[[#This Row],[Email]], tblHRIS[[#All],[Email]], tblHRIS[[#All],[On Leave?]], "No Match")</f>
        <v>No</v>
      </c>
      <c r="S24" t="str" cm="1">
        <f t="array" ref="S24">_xlfn.XLOOKUP(tblGoPhish[[#This Row],[Email]], tblHRIS[[#All],[Email]], tblHRIS[[#All],[Job Title]], "No Match")</f>
        <v>Business Development Rep</v>
      </c>
      <c r="T24" t="str" cm="1">
        <f t="array" ref="T24">_xlfn.XLOOKUP(tblGoPhish[[#This Row],[Email]], tblHRIS[[#All],[Email]], tblHRIS[[#All],[Budget L1]], "No Match")</f>
        <v>David Kim - COO</v>
      </c>
      <c r="U24" t="str" cm="1">
        <f t="array" ref="U24">_xlfn.XLOOKUP(tblGoPhish[[#This Row],[Email]], tblHRIS[[#All],[Email]], tblHRIS[[#All],[Budget L2]], "No Match")</f>
        <v>Maria Santos - Director of Sales</v>
      </c>
    </row>
    <row r="25" spans="1:21" x14ac:dyDescent="0.2">
      <c r="A25" t="s">
        <v>201</v>
      </c>
      <c r="B25" t="s">
        <v>202</v>
      </c>
      <c r="C25" t="s">
        <v>203</v>
      </c>
      <c r="D25" t="s">
        <v>20</v>
      </c>
      <c r="E25" s="1">
        <v>45803</v>
      </c>
      <c r="F25" s="2">
        <v>0.45555555555555555</v>
      </c>
      <c r="G25" t="b">
        <v>1</v>
      </c>
      <c r="H25" s="1">
        <v>45803</v>
      </c>
      <c r="I25" s="2">
        <v>0.53055555555555556</v>
      </c>
      <c r="J25" t="b">
        <v>0</v>
      </c>
      <c r="M25" t="b">
        <v>0</v>
      </c>
      <c r="N25" t="b">
        <v>1</v>
      </c>
      <c r="O25" t="b">
        <v>0</v>
      </c>
      <c r="P25" t="b">
        <v>0</v>
      </c>
      <c r="Q25" t="str" cm="1">
        <f t="array" ref="Q25">_xlfn.XLOOKUP(tblGoPhish[[#This Row],[Email]], tblHRIS[[#All],[Email]], tblHRIS[[#All],[Employee Type]], "No Match")</f>
        <v>Part Time</v>
      </c>
      <c r="R25" t="str" cm="1">
        <f t="array" ref="R25">_xlfn.XLOOKUP(tblGoPhish[[#This Row],[Email]], tblHRIS[[#All],[Email]], tblHRIS[[#All],[On Leave?]], "No Match")</f>
        <v>No</v>
      </c>
      <c r="S25" t="str" cm="1">
        <f t="array" ref="S25">_xlfn.XLOOKUP(tblGoPhish[[#This Row],[Email]], tblHRIS[[#All],[Email]], tblHRIS[[#All],[Job Title]], "No Match")</f>
        <v>Campaign Manager</v>
      </c>
      <c r="T25" t="str" cm="1">
        <f t="array" ref="T25">_xlfn.XLOOKUP(tblGoPhish[[#This Row],[Email]], tblHRIS[[#All],[Email]], tblHRIS[[#All],[Budget L1]], "No Match")</f>
        <v>David Kim - COO</v>
      </c>
      <c r="U25" t="str" cm="1">
        <f t="array" ref="U25">_xlfn.XLOOKUP(tblGoPhish[[#This Row],[Email]], tblHRIS[[#All],[Email]], tblHRIS[[#All],[Budget L2]], "No Match")</f>
        <v>Jordan Parker - Director of Marketing</v>
      </c>
    </row>
    <row r="26" spans="1:21" x14ac:dyDescent="0.2">
      <c r="A26" t="s">
        <v>615</v>
      </c>
      <c r="B26" t="s">
        <v>616</v>
      </c>
      <c r="C26" s="6" t="s">
        <v>617</v>
      </c>
      <c r="D26" t="s">
        <v>20</v>
      </c>
      <c r="E26" s="1">
        <v>45803</v>
      </c>
      <c r="F26" s="2">
        <v>0.39444444444444443</v>
      </c>
      <c r="G26" t="b">
        <v>1</v>
      </c>
      <c r="H26" s="1">
        <v>45803</v>
      </c>
      <c r="I26" s="2">
        <v>0.45555555555555555</v>
      </c>
      <c r="J26" t="b">
        <v>0</v>
      </c>
      <c r="M26" t="b">
        <v>0</v>
      </c>
      <c r="N26" t="b">
        <v>0</v>
      </c>
      <c r="O26" t="b">
        <v>0</v>
      </c>
      <c r="P26" t="b">
        <v>0</v>
      </c>
      <c r="Q26" t="str" cm="1">
        <f t="array" ref="Q26">_xlfn.XLOOKUP(tblGoPhish[[#This Row],[Email]], tblHRIS[[#All],[Email]], tblHRIS[[#All],[Employee Type]], "No Match")</f>
        <v>Full Time</v>
      </c>
      <c r="R26" t="str" cm="1">
        <f t="array" ref="R26">_xlfn.XLOOKUP(tblGoPhish[[#This Row],[Email]], tblHRIS[[#All],[Email]], tblHRIS[[#All],[On Leave?]], "No Match")</f>
        <v>No</v>
      </c>
      <c r="S26" t="str" cm="1">
        <f t="array" ref="S26">_xlfn.XLOOKUP(tblGoPhish[[#This Row],[Email]], tblHRIS[[#All],[Email]], tblHRIS[[#All],[Job Title]], "No Match")</f>
        <v>CEO</v>
      </c>
      <c r="T26" t="str" cm="1">
        <f t="array" ref="T26">_xlfn.XLOOKUP(tblGoPhish[[#This Row],[Email]], tblHRIS[[#All],[Email]], tblHRIS[[#All],[Budget L1]], "No Match")</f>
        <v>Chris Meyers - CEO</v>
      </c>
      <c r="U26" t="str" cm="1">
        <f t="array" ref="U26">_xlfn.XLOOKUP(tblGoPhish[[#This Row],[Email]], tblHRIS[[#All],[Email]], tblHRIS[[#All],[Budget L2]], "No Match")</f>
        <v>Chris Meyers - Leadership Team</v>
      </c>
    </row>
    <row r="27" spans="1:21" x14ac:dyDescent="0.2">
      <c r="A27" t="s">
        <v>390</v>
      </c>
      <c r="B27" t="s">
        <v>130</v>
      </c>
      <c r="C27" t="s">
        <v>443</v>
      </c>
      <c r="D27" t="s">
        <v>20</v>
      </c>
      <c r="E27" s="1">
        <v>45803</v>
      </c>
      <c r="F27" s="2">
        <v>0.66249999999999998</v>
      </c>
      <c r="G27" t="b">
        <v>1</v>
      </c>
      <c r="H27" s="1">
        <v>45803</v>
      </c>
      <c r="I27" s="2">
        <v>0.69652777777777775</v>
      </c>
      <c r="J27" t="b">
        <v>0</v>
      </c>
      <c r="M27" t="b">
        <v>0</v>
      </c>
      <c r="N27" t="b">
        <v>0</v>
      </c>
      <c r="O27" t="b">
        <v>0</v>
      </c>
      <c r="P27" t="b">
        <v>0</v>
      </c>
      <c r="Q27" t="str" cm="1">
        <f t="array" ref="Q27">_xlfn.XLOOKUP(tblGoPhish[[#This Row],[Email]], tblHRIS[[#All],[Email]], tblHRIS[[#All],[Employee Type]], "No Match")</f>
        <v>Part Time</v>
      </c>
      <c r="R27" t="str" cm="1">
        <f t="array" ref="R27">_xlfn.XLOOKUP(tblGoPhish[[#This Row],[Email]], tblHRIS[[#All],[Email]], tblHRIS[[#All],[On Leave?]], "No Match")</f>
        <v>No</v>
      </c>
      <c r="S27" t="str" cm="1">
        <f t="array" ref="S27">_xlfn.XLOOKUP(tblGoPhish[[#This Row],[Email]], tblHRIS[[#All],[Email]], tblHRIS[[#All],[Job Title]], "No Match")</f>
        <v>Compensation Analyst</v>
      </c>
      <c r="T27" t="str" cm="1">
        <f t="array" ref="T27">_xlfn.XLOOKUP(tblGoPhish[[#This Row],[Email]], tblHRIS[[#All],[Email]], tblHRIS[[#All],[Budget L1]], "No Match")</f>
        <v>Jennifer Walsh - CTO</v>
      </c>
      <c r="U27" t="str" cm="1">
        <f t="array" ref="U27">_xlfn.XLOOKUP(tblGoPhish[[#This Row],[Email]], tblHRIS[[#All],[Email]], tblHRIS[[#All],[Budget L2]], "No Match")</f>
        <v>Alex Rivera - Director of Engineering</v>
      </c>
    </row>
    <row r="28" spans="1:21" x14ac:dyDescent="0.2">
      <c r="A28" t="s">
        <v>93</v>
      </c>
      <c r="B28" t="s">
        <v>508</v>
      </c>
      <c r="C28" t="s">
        <v>536</v>
      </c>
      <c r="D28" t="s">
        <v>20</v>
      </c>
      <c r="E28" s="1">
        <v>45803</v>
      </c>
      <c r="F28" s="2">
        <v>0.69027777777777777</v>
      </c>
      <c r="G28" t="b">
        <v>1</v>
      </c>
      <c r="H28" s="1">
        <v>45803</v>
      </c>
      <c r="I28" s="2">
        <v>0.72777777777777775</v>
      </c>
      <c r="J28" t="b">
        <v>0</v>
      </c>
      <c r="M28" t="b">
        <v>0</v>
      </c>
      <c r="N28" t="b">
        <v>0</v>
      </c>
      <c r="O28" t="b">
        <v>0</v>
      </c>
      <c r="P28" t="b">
        <v>0</v>
      </c>
      <c r="Q28" t="str" cm="1">
        <f t="array" ref="Q28">_xlfn.XLOOKUP(tblGoPhish[[#This Row],[Email]], tblHRIS[[#All],[Email]], tblHRIS[[#All],[Employee Type]], "No Match")</f>
        <v>Part Time</v>
      </c>
      <c r="R28" t="str" cm="1">
        <f t="array" ref="R28">_xlfn.XLOOKUP(tblGoPhish[[#This Row],[Email]], tblHRIS[[#All],[Email]], tblHRIS[[#All],[On Leave?]], "No Match")</f>
        <v>No</v>
      </c>
      <c r="S28" t="str" cm="1">
        <f t="array" ref="S28">_xlfn.XLOOKUP(tblGoPhish[[#This Row],[Email]], tblHRIS[[#All],[Email]], tblHRIS[[#All],[Job Title]], "No Match")</f>
        <v>Compensation Analyst</v>
      </c>
      <c r="T28" t="str" cm="1">
        <f t="array" ref="T28">_xlfn.XLOOKUP(tblGoPhish[[#This Row],[Email]], tblHRIS[[#All],[Email]], tblHRIS[[#All],[Budget L1]], "No Match")</f>
        <v>Lisa Thompson - CHRO</v>
      </c>
      <c r="U28" t="str" cm="1">
        <f t="array" ref="U28">_xlfn.XLOOKUP(tblGoPhish[[#This Row],[Email]], tblHRIS[[#All],[Email]], tblHRIS[[#All],[Budget L2]], "No Match")</f>
        <v>Taylor Swift - Director of HR</v>
      </c>
    </row>
    <row r="29" spans="1:21" x14ac:dyDescent="0.2">
      <c r="A29" t="s">
        <v>141</v>
      </c>
      <c r="B29" t="s">
        <v>319</v>
      </c>
      <c r="C29" t="s">
        <v>320</v>
      </c>
      <c r="D29" t="s">
        <v>20</v>
      </c>
      <c r="E29" s="1">
        <v>45803</v>
      </c>
      <c r="F29" s="2">
        <v>0.67291666666666672</v>
      </c>
      <c r="G29" t="b">
        <v>1</v>
      </c>
      <c r="H29" s="1">
        <v>45803</v>
      </c>
      <c r="I29" s="2">
        <v>0.70347222222222228</v>
      </c>
      <c r="J29" t="b">
        <v>0</v>
      </c>
      <c r="M29" t="b">
        <v>0</v>
      </c>
      <c r="N29" t="b">
        <v>0</v>
      </c>
      <c r="O29" t="b">
        <v>0</v>
      </c>
      <c r="P29" t="b">
        <v>0</v>
      </c>
      <c r="Q29" t="str" cm="1">
        <f t="array" ref="Q29">_xlfn.XLOOKUP(tblGoPhish[[#This Row],[Email]], tblHRIS[[#All],[Email]], tblHRIS[[#All],[Employee Type]], "No Match")</f>
        <v>Full Time</v>
      </c>
      <c r="R29" t="str" cm="1">
        <f t="array" ref="R29">_xlfn.XLOOKUP(tblGoPhish[[#This Row],[Email]], tblHRIS[[#All],[Email]], tblHRIS[[#All],[On Leave?]], "No Match")</f>
        <v>No</v>
      </c>
      <c r="S29" t="str" cm="1">
        <f t="array" ref="S29">_xlfn.XLOOKUP(tblGoPhish[[#This Row],[Email]], tblHRIS[[#All],[Email]], tblHRIS[[#All],[Job Title]], "No Match")</f>
        <v>Content Marketing Manager</v>
      </c>
      <c r="T29" t="str" cm="1">
        <f t="array" ref="T29">_xlfn.XLOOKUP(tblGoPhish[[#This Row],[Email]], tblHRIS[[#All],[Email]], tblHRIS[[#All],[Budget L1]], "No Match")</f>
        <v>David Kim - COO</v>
      </c>
      <c r="U29" t="str" cm="1">
        <f t="array" ref="U29">_xlfn.XLOOKUP(tblGoPhish[[#This Row],[Email]], tblHRIS[[#All],[Email]], tblHRIS[[#All],[Budget L2]], "No Match")</f>
        <v>Jordan Parker - Director of Marketing</v>
      </c>
    </row>
    <row r="30" spans="1:21" x14ac:dyDescent="0.2">
      <c r="A30" t="s">
        <v>137</v>
      </c>
      <c r="B30" t="s">
        <v>138</v>
      </c>
      <c r="C30" t="s">
        <v>139</v>
      </c>
      <c r="D30" t="s">
        <v>20</v>
      </c>
      <c r="E30" s="1">
        <v>45803</v>
      </c>
      <c r="F30" s="2">
        <v>0.56736111111111109</v>
      </c>
      <c r="G30" t="b">
        <v>1</v>
      </c>
      <c r="H30" s="1">
        <v>45803</v>
      </c>
      <c r="I30" s="2">
        <v>0.60347222222222219</v>
      </c>
      <c r="J30" t="b">
        <v>0</v>
      </c>
      <c r="M30" t="b">
        <v>0</v>
      </c>
      <c r="N30" t="b">
        <v>0</v>
      </c>
      <c r="O30" t="b">
        <v>0</v>
      </c>
      <c r="P30" t="b">
        <v>0</v>
      </c>
      <c r="Q30" t="str" cm="1">
        <f t="array" ref="Q30">_xlfn.XLOOKUP(tblGoPhish[[#This Row],[Email]], tblHRIS[[#All],[Email]], tblHRIS[[#All],[Employee Type]], "No Match")</f>
        <v>Full Time</v>
      </c>
      <c r="R30" t="str" cm="1">
        <f t="array" ref="R30">_xlfn.XLOOKUP(tblGoPhish[[#This Row],[Email]], tblHRIS[[#All],[Email]], tblHRIS[[#All],[On Leave?]], "No Match")</f>
        <v>No</v>
      </c>
      <c r="S30" t="str" cm="1">
        <f t="array" ref="S30">_xlfn.XLOOKUP(tblGoPhish[[#This Row],[Email]], tblHRIS[[#All],[Email]], tblHRIS[[#All],[Job Title]], "No Match")</f>
        <v>Customer Onboarding Specialist</v>
      </c>
      <c r="T30" t="str" cm="1">
        <f t="array" ref="T30">_xlfn.XLOOKUP(tblGoPhish[[#This Row],[Email]], tblHRIS[[#All],[Email]], tblHRIS[[#All],[Budget L1]], "No Match")</f>
        <v>David Kim - COO</v>
      </c>
      <c r="U30" t="str" cm="1">
        <f t="array" ref="U30">_xlfn.XLOOKUP(tblGoPhish[[#This Row],[Email]], tblHRIS[[#All],[Email]], tblHRIS[[#All],[Budget L2]], "No Match")</f>
        <v>Sage Martinez - Director of Customer Success</v>
      </c>
    </row>
    <row r="31" spans="1:21" x14ac:dyDescent="0.2">
      <c r="A31" t="s">
        <v>198</v>
      </c>
      <c r="B31" t="s">
        <v>291</v>
      </c>
      <c r="C31" t="s">
        <v>510</v>
      </c>
      <c r="D31" t="s">
        <v>20</v>
      </c>
      <c r="E31" s="1">
        <v>45803</v>
      </c>
      <c r="F31" s="2">
        <v>0.41875000000000001</v>
      </c>
      <c r="G31" t="b">
        <v>1</v>
      </c>
      <c r="H31" s="1">
        <v>45803</v>
      </c>
      <c r="I31" s="2">
        <v>0.44027777777777777</v>
      </c>
      <c r="J31" t="b">
        <v>0</v>
      </c>
      <c r="M31" t="b">
        <v>0</v>
      </c>
      <c r="N31" t="b">
        <v>0</v>
      </c>
      <c r="O31" t="b">
        <v>0</v>
      </c>
      <c r="P31" t="b">
        <v>0</v>
      </c>
      <c r="Q31" t="str" cm="1">
        <f t="array" ref="Q31">_xlfn.XLOOKUP(tblGoPhish[[#This Row],[Email]], tblHRIS[[#All],[Email]], tblHRIS[[#All],[Employee Type]], "No Match")</f>
        <v>Part Time</v>
      </c>
      <c r="R31" t="str" cm="1">
        <f t="array" ref="R31">_xlfn.XLOOKUP(tblGoPhish[[#This Row],[Email]], tblHRIS[[#All],[Email]], tblHRIS[[#All],[On Leave?]], "No Match")</f>
        <v>No</v>
      </c>
      <c r="S31" t="str" cm="1">
        <f t="array" ref="S31">_xlfn.XLOOKUP(tblGoPhish[[#This Row],[Email]], tblHRIS[[#All],[Email]], tblHRIS[[#All],[Job Title]], "No Match")</f>
        <v>Customer Success Manager</v>
      </c>
      <c r="T31" t="str" cm="1">
        <f t="array" ref="T31">_xlfn.XLOOKUP(tblGoPhish[[#This Row],[Email]], tblHRIS[[#All],[Email]], tblHRIS[[#All],[Budget L1]], "No Match")</f>
        <v>David Kim - COO</v>
      </c>
      <c r="U31" t="str" cm="1">
        <f t="array" ref="U31">_xlfn.XLOOKUP(tblGoPhish[[#This Row],[Email]], tblHRIS[[#All],[Email]], tblHRIS[[#All],[Budget L2]], "No Match")</f>
        <v>Sage Martinez - Director of Customer Success</v>
      </c>
    </row>
    <row r="32" spans="1:21" x14ac:dyDescent="0.2">
      <c r="A32" t="s">
        <v>225</v>
      </c>
      <c r="B32" t="s">
        <v>86</v>
      </c>
      <c r="C32" t="s">
        <v>360</v>
      </c>
      <c r="D32" t="s">
        <v>20</v>
      </c>
      <c r="E32" s="1">
        <v>45803</v>
      </c>
      <c r="F32" s="2">
        <v>0.35208333333333336</v>
      </c>
      <c r="G32" t="b">
        <v>1</v>
      </c>
      <c r="H32" s="1">
        <v>45803</v>
      </c>
      <c r="I32" s="2">
        <v>0.43472222222222223</v>
      </c>
      <c r="J32" t="b">
        <v>1</v>
      </c>
      <c r="K32" s="1">
        <v>45804</v>
      </c>
      <c r="L32" s="2">
        <v>0.49027777777777776</v>
      </c>
      <c r="M32" t="b">
        <v>0</v>
      </c>
      <c r="N32" t="b">
        <v>0</v>
      </c>
      <c r="O32" t="b">
        <v>0</v>
      </c>
      <c r="P32" t="b">
        <v>0</v>
      </c>
      <c r="Q32" t="str" cm="1">
        <f t="array" ref="Q32">_xlfn.XLOOKUP(tblGoPhish[[#This Row],[Email]], tblHRIS[[#All],[Email]], tblHRIS[[#All],[Employee Type]], "No Match")</f>
        <v>Part Time</v>
      </c>
      <c r="R32" t="str" cm="1">
        <f t="array" ref="R32">_xlfn.XLOOKUP(tblGoPhish[[#This Row],[Email]], tblHRIS[[#All],[Email]], tblHRIS[[#All],[On Leave?]], "No Match")</f>
        <v>No</v>
      </c>
      <c r="S32" t="str" cm="1">
        <f t="array" ref="S32">_xlfn.XLOOKUP(tblGoPhish[[#This Row],[Email]], tblHRIS[[#All],[Email]], tblHRIS[[#All],[Job Title]], "No Match")</f>
        <v>Customer Success Manager</v>
      </c>
      <c r="T32" t="str" cm="1">
        <f t="array" ref="T32">_xlfn.XLOOKUP(tblGoPhish[[#This Row],[Email]], tblHRIS[[#All],[Email]], tblHRIS[[#All],[Budget L1]], "No Match")</f>
        <v>David Kim - COO</v>
      </c>
      <c r="U32" t="str" cm="1">
        <f t="array" ref="U32">_xlfn.XLOOKUP(tblGoPhish[[#This Row],[Email]], tblHRIS[[#All],[Email]], tblHRIS[[#All],[Budget L2]], "No Match")</f>
        <v>Sage Martinez - Director of Customer Success</v>
      </c>
    </row>
    <row r="33" spans="1:21" x14ac:dyDescent="0.2">
      <c r="A33" t="s">
        <v>157</v>
      </c>
      <c r="B33" t="s">
        <v>240</v>
      </c>
      <c r="C33" t="s">
        <v>587</v>
      </c>
      <c r="D33" t="s">
        <v>20</v>
      </c>
      <c r="E33" s="1">
        <v>45803</v>
      </c>
      <c r="F33" s="2">
        <v>0.64930555555555558</v>
      </c>
      <c r="G33" t="b">
        <v>1</v>
      </c>
      <c r="H33" s="1">
        <v>45803</v>
      </c>
      <c r="I33" s="2">
        <v>0.66249999999999998</v>
      </c>
      <c r="J33" t="b">
        <v>0</v>
      </c>
      <c r="M33" t="b">
        <v>0</v>
      </c>
      <c r="N33" t="b">
        <v>0</v>
      </c>
      <c r="O33" t="b">
        <v>0</v>
      </c>
      <c r="P33" t="b">
        <v>0</v>
      </c>
      <c r="Q33" t="str" cm="1">
        <f t="array" ref="Q33">_xlfn.XLOOKUP(tblGoPhish[[#This Row],[Email]], tblHRIS[[#All],[Email]], tblHRIS[[#All],[Employee Type]], "No Match")</f>
        <v>Intern</v>
      </c>
      <c r="R33" t="str" cm="1">
        <f t="array" ref="R33">_xlfn.XLOOKUP(tblGoPhish[[#This Row],[Email]], tblHRIS[[#All],[Email]], tblHRIS[[#All],[On Leave?]], "No Match")</f>
        <v>No</v>
      </c>
      <c r="S33" t="str" cm="1">
        <f t="array" ref="S33">_xlfn.XLOOKUP(tblGoPhish[[#This Row],[Email]], tblHRIS[[#All],[Email]], tblHRIS[[#All],[Job Title]], "No Match")</f>
        <v>Digital Marketing Coordinator</v>
      </c>
      <c r="T33" t="str" cm="1">
        <f t="array" ref="T33">_xlfn.XLOOKUP(tblGoPhish[[#This Row],[Email]], tblHRIS[[#All],[Email]], tblHRIS[[#All],[Budget L1]], "No Match")</f>
        <v>David Kim - COO</v>
      </c>
      <c r="U33" t="str" cm="1">
        <f t="array" ref="U33">_xlfn.XLOOKUP(tblGoPhish[[#This Row],[Email]], tblHRIS[[#All],[Email]], tblHRIS[[#All],[Budget L2]], "No Match")</f>
        <v>Jordan Parker - Director of Marketing</v>
      </c>
    </row>
    <row r="34" spans="1:21" x14ac:dyDescent="0.2">
      <c r="A34" t="s">
        <v>97</v>
      </c>
      <c r="B34" t="s">
        <v>98</v>
      </c>
      <c r="C34" t="s">
        <v>99</v>
      </c>
      <c r="D34" t="s">
        <v>20</v>
      </c>
      <c r="E34" s="1">
        <v>45803</v>
      </c>
      <c r="F34" s="2">
        <v>0.38958333333333334</v>
      </c>
      <c r="G34" t="b">
        <v>1</v>
      </c>
      <c r="H34" s="1">
        <v>45803</v>
      </c>
      <c r="I34" s="2">
        <v>0.45069444444444445</v>
      </c>
      <c r="J34" t="b">
        <v>0</v>
      </c>
      <c r="M34" t="b">
        <v>0</v>
      </c>
      <c r="N34" t="b">
        <v>0</v>
      </c>
      <c r="O34" t="b">
        <v>0</v>
      </c>
      <c r="P34" t="b">
        <v>0</v>
      </c>
      <c r="Q34" t="str" cm="1">
        <f t="array" ref="Q34">_xlfn.XLOOKUP(tblGoPhish[[#This Row],[Email]], tblHRIS[[#All],[Email]], tblHRIS[[#All],[Employee Type]], "No Match")</f>
        <v>Intern</v>
      </c>
      <c r="R34" t="str" cm="1">
        <f t="array" ref="R34">_xlfn.XLOOKUP(tblGoPhish[[#This Row],[Email]], tblHRIS[[#All],[Email]], tblHRIS[[#All],[On Leave?]], "No Match")</f>
        <v>No</v>
      </c>
      <c r="S34" t="str" cm="1">
        <f t="array" ref="S34">_xlfn.XLOOKUP(tblGoPhish[[#This Row],[Email]], tblHRIS[[#All],[Email]], tblHRIS[[#All],[Job Title]], "No Match")</f>
        <v>Digital Marketing Coordinator</v>
      </c>
      <c r="T34" t="str" cm="1">
        <f t="array" ref="T34">_xlfn.XLOOKUP(tblGoPhish[[#This Row],[Email]], tblHRIS[[#All],[Email]], tblHRIS[[#All],[Budget L1]], "No Match")</f>
        <v>David Kim - COO</v>
      </c>
      <c r="U34" t="str" cm="1">
        <f t="array" ref="U34">_xlfn.XLOOKUP(tblGoPhish[[#This Row],[Email]], tblHRIS[[#All],[Email]], tblHRIS[[#All],[Budget L2]], "No Match")</f>
        <v>Jordan Parker - Director of Marketing</v>
      </c>
    </row>
    <row r="35" spans="1:21" x14ac:dyDescent="0.2">
      <c r="A35" t="s">
        <v>59</v>
      </c>
      <c r="B35" t="s">
        <v>284</v>
      </c>
      <c r="C35" t="s">
        <v>424</v>
      </c>
      <c r="D35" t="s">
        <v>20</v>
      </c>
      <c r="E35" s="1">
        <v>45803</v>
      </c>
      <c r="F35" s="2">
        <v>0.6694444444444444</v>
      </c>
      <c r="G35" t="b">
        <v>1</v>
      </c>
      <c r="H35" s="1">
        <v>45803</v>
      </c>
      <c r="I35" s="2">
        <v>0.73888888888888893</v>
      </c>
      <c r="J35" t="b">
        <v>1</v>
      </c>
      <c r="K35" s="1">
        <v>45804</v>
      </c>
      <c r="L35" s="2">
        <v>0.70763888888888893</v>
      </c>
      <c r="M35" t="b">
        <v>0</v>
      </c>
      <c r="N35" t="b">
        <v>0</v>
      </c>
      <c r="O35" t="b">
        <v>0</v>
      </c>
      <c r="P35" t="b">
        <v>0</v>
      </c>
      <c r="Q35" t="str" cm="1">
        <f t="array" ref="Q35">_xlfn.XLOOKUP(tblGoPhish[[#This Row],[Email]], tblHRIS[[#All],[Email]], tblHRIS[[#All],[Employee Type]], "No Match")</f>
        <v>Part Time</v>
      </c>
      <c r="R35" t="str" cm="1">
        <f t="array" ref="R35">_xlfn.XLOOKUP(tblGoPhish[[#This Row],[Email]], tblHRIS[[#All],[Email]], tblHRIS[[#All],[On Leave?]], "No Match")</f>
        <v>No</v>
      </c>
      <c r="S35" t="str" cm="1">
        <f t="array" ref="S35">_xlfn.XLOOKUP(tblGoPhish[[#This Row],[Email]], tblHRIS[[#All],[Email]], tblHRIS[[#All],[Job Title]], "No Match")</f>
        <v>GRC Analyst</v>
      </c>
      <c r="T35" t="str" cm="1">
        <f t="array" ref="T35">_xlfn.XLOOKUP(tblGoPhish[[#This Row],[Email]], tblHRIS[[#All],[Email]], tblHRIS[[#All],[Budget L1]], "No Match")</f>
        <v>Gerry Guy - CIO/CISO</v>
      </c>
      <c r="U35" t="str" cm="1">
        <f t="array" ref="U35">_xlfn.XLOOKUP(tblGoPhish[[#This Row],[Email]], tblHRIS[[#All],[Email]], tblHRIS[[#All],[Budget L2]], "No Match")</f>
        <v>Renee Brook - Director of Security</v>
      </c>
    </row>
    <row r="36" spans="1:21" x14ac:dyDescent="0.2">
      <c r="A36" t="s">
        <v>294</v>
      </c>
      <c r="B36" t="s">
        <v>60</v>
      </c>
      <c r="C36" t="s">
        <v>295</v>
      </c>
      <c r="D36" t="s">
        <v>20</v>
      </c>
      <c r="E36" s="1">
        <v>45803</v>
      </c>
      <c r="F36" s="2">
        <v>0.62430555555555556</v>
      </c>
      <c r="G36" t="b">
        <v>1</v>
      </c>
      <c r="H36" s="1">
        <v>45803</v>
      </c>
      <c r="I36" s="2">
        <v>0.70347222222222228</v>
      </c>
      <c r="J36" t="b">
        <v>1</v>
      </c>
      <c r="K36" s="1">
        <v>45804</v>
      </c>
      <c r="L36" s="2">
        <v>0.49652777777777779</v>
      </c>
      <c r="M36" t="b">
        <v>0</v>
      </c>
      <c r="N36" t="b">
        <v>0</v>
      </c>
      <c r="O36" t="b">
        <v>0</v>
      </c>
      <c r="P36" t="b">
        <v>0</v>
      </c>
      <c r="Q36" t="str" cm="1">
        <f t="array" ref="Q36">_xlfn.XLOOKUP(tblGoPhish[[#This Row],[Email]], tblHRIS[[#All],[Email]], tblHRIS[[#All],[Employee Type]], "No Match")</f>
        <v>Intern</v>
      </c>
      <c r="R36" t="str" cm="1">
        <f t="array" ref="R36">_xlfn.XLOOKUP(tblGoPhish[[#This Row],[Email]], tblHRIS[[#All],[Email]], tblHRIS[[#All],[On Leave?]], "No Match")</f>
        <v>No</v>
      </c>
      <c r="S36" t="str" cm="1">
        <f t="array" ref="S36">_xlfn.XLOOKUP(tblGoPhish[[#This Row],[Email]], tblHRIS[[#All],[Email]], tblHRIS[[#All],[Job Title]], "No Match")</f>
        <v>Growth Marketing Manager</v>
      </c>
      <c r="T36" t="str" cm="1">
        <f t="array" ref="T36">_xlfn.XLOOKUP(tblGoPhish[[#This Row],[Email]], tblHRIS[[#All],[Email]], tblHRIS[[#All],[Budget L1]], "No Match")</f>
        <v>David Kim - COO</v>
      </c>
      <c r="U36" t="str" cm="1">
        <f t="array" ref="U36">_xlfn.XLOOKUP(tblGoPhish[[#This Row],[Email]], tblHRIS[[#All],[Email]], tblHRIS[[#All],[Budget L2]], "No Match")</f>
        <v>Jordan Parker - Director of Marketing</v>
      </c>
    </row>
    <row r="37" spans="1:21" x14ac:dyDescent="0.2">
      <c r="A37" t="s">
        <v>217</v>
      </c>
      <c r="B37" t="s">
        <v>361</v>
      </c>
      <c r="C37" t="s">
        <v>362</v>
      </c>
      <c r="D37" t="s">
        <v>20</v>
      </c>
      <c r="E37" s="1">
        <v>45803</v>
      </c>
      <c r="F37" s="2">
        <v>0.41458333333333336</v>
      </c>
      <c r="G37" t="b">
        <v>1</v>
      </c>
      <c r="H37" s="1">
        <v>45803</v>
      </c>
      <c r="I37" s="2">
        <v>0.44166666666666665</v>
      </c>
      <c r="J37" t="b">
        <v>0</v>
      </c>
      <c r="M37" t="b">
        <v>0</v>
      </c>
      <c r="N37" t="b">
        <v>0</v>
      </c>
      <c r="O37" t="b">
        <v>0</v>
      </c>
      <c r="P37" t="b">
        <v>0</v>
      </c>
      <c r="Q37" t="str" cm="1">
        <f t="array" ref="Q37">_xlfn.XLOOKUP(tblGoPhish[[#This Row],[Email]], tblHRIS[[#All],[Email]], tblHRIS[[#All],[Employee Type]], "No Match")</f>
        <v>Part Time</v>
      </c>
      <c r="R37" t="str" cm="1">
        <f t="array" ref="R37">_xlfn.XLOOKUP(tblGoPhish[[#This Row],[Email]], tblHRIS[[#All],[Email]], tblHRIS[[#All],[On Leave?]], "No Match")</f>
        <v>No</v>
      </c>
      <c r="S37" t="str" cm="1">
        <f t="array" ref="S37">_xlfn.XLOOKUP(tblGoPhish[[#This Row],[Email]], tblHRIS[[#All],[Email]], tblHRIS[[#All],[Job Title]], "No Match")</f>
        <v>HR Coordinator</v>
      </c>
      <c r="T37" t="str" cm="1">
        <f t="array" ref="T37">_xlfn.XLOOKUP(tblGoPhish[[#This Row],[Email]], tblHRIS[[#All],[Email]], tblHRIS[[#All],[Budget L1]], "No Match")</f>
        <v>Jennifer Walsh - CTO</v>
      </c>
      <c r="U37" t="str" cm="1">
        <f t="array" ref="U37">_xlfn.XLOOKUP(tblGoPhish[[#This Row],[Email]], tblHRIS[[#All],[Email]], tblHRIS[[#All],[Budget L2]], "No Match")</f>
        <v>Alex Rivera - Director of Engineering</v>
      </c>
    </row>
    <row r="38" spans="1:21" x14ac:dyDescent="0.2">
      <c r="A38" t="s">
        <v>119</v>
      </c>
      <c r="B38" t="s">
        <v>130</v>
      </c>
      <c r="C38" t="s">
        <v>402</v>
      </c>
      <c r="D38" t="s">
        <v>20</v>
      </c>
      <c r="E38" s="1">
        <v>45803</v>
      </c>
      <c r="F38" s="2">
        <v>0.6694444444444444</v>
      </c>
      <c r="G38" t="b">
        <v>1</v>
      </c>
      <c r="H38" s="1">
        <v>45803</v>
      </c>
      <c r="I38" s="2">
        <v>0.71666666666666667</v>
      </c>
      <c r="J38" t="b">
        <v>0</v>
      </c>
      <c r="M38" t="b">
        <v>0</v>
      </c>
      <c r="N38" t="b">
        <v>0</v>
      </c>
      <c r="O38" t="b">
        <v>0</v>
      </c>
      <c r="P38" t="b">
        <v>0</v>
      </c>
      <c r="Q38" t="str" cm="1">
        <f t="array" ref="Q38">_xlfn.XLOOKUP(tblGoPhish[[#This Row],[Email]], tblHRIS[[#All],[Email]], tblHRIS[[#All],[Employee Type]], "No Match")</f>
        <v>Part Time</v>
      </c>
      <c r="R38" t="str" cm="1">
        <f t="array" ref="R38">_xlfn.XLOOKUP(tblGoPhish[[#This Row],[Email]], tblHRIS[[#All],[Email]], tblHRIS[[#All],[On Leave?]], "No Match")</f>
        <v>No</v>
      </c>
      <c r="S38" t="str" cm="1">
        <f t="array" ref="S38">_xlfn.XLOOKUP(tblGoPhish[[#This Row],[Email]], tblHRIS[[#All],[Email]], tblHRIS[[#All],[Job Title]], "No Match")</f>
        <v>Key Account Manager</v>
      </c>
      <c r="T38" t="str" cm="1">
        <f t="array" ref="T38">_xlfn.XLOOKUP(tblGoPhish[[#This Row],[Email]], tblHRIS[[#All],[Email]], tblHRIS[[#All],[Budget L1]], "No Match")</f>
        <v>David Kim - COO</v>
      </c>
      <c r="U38" t="str" cm="1">
        <f t="array" ref="U38">_xlfn.XLOOKUP(tblGoPhish[[#This Row],[Email]], tblHRIS[[#All],[Email]], tblHRIS[[#All],[Budget L2]], "No Match")</f>
        <v>Maria Santos - Director of Sales</v>
      </c>
    </row>
    <row r="39" spans="1:21" x14ac:dyDescent="0.2">
      <c r="A39" t="s">
        <v>253</v>
      </c>
      <c r="B39" t="s">
        <v>145</v>
      </c>
      <c r="C39" t="s">
        <v>254</v>
      </c>
      <c r="D39" t="s">
        <v>20</v>
      </c>
      <c r="E39" s="1">
        <v>45803</v>
      </c>
      <c r="F39" s="2">
        <v>0.58888888888888891</v>
      </c>
      <c r="G39" t="b">
        <v>1</v>
      </c>
      <c r="H39" s="1">
        <v>45803</v>
      </c>
      <c r="I39" s="2">
        <v>0.64652777777777781</v>
      </c>
      <c r="J39" t="b">
        <v>0</v>
      </c>
      <c r="M39" t="b">
        <v>0</v>
      </c>
      <c r="N39" t="b">
        <v>0</v>
      </c>
      <c r="O39" t="b">
        <v>0</v>
      </c>
      <c r="P39" t="b">
        <v>0</v>
      </c>
      <c r="Q39" t="str" cm="1">
        <f t="array" ref="Q39">_xlfn.XLOOKUP(tblGoPhish[[#This Row],[Email]], tblHRIS[[#All],[Email]], tblHRIS[[#All],[Employee Type]], "No Match")</f>
        <v>Intern</v>
      </c>
      <c r="R39" t="str" cm="1">
        <f t="array" ref="R39">_xlfn.XLOOKUP(tblGoPhish[[#This Row],[Email]], tblHRIS[[#All],[Email]], tblHRIS[[#All],[On Leave?]], "No Match")</f>
        <v>No</v>
      </c>
      <c r="S39" t="str" cm="1">
        <f t="array" ref="S39">_xlfn.XLOOKUP(tblGoPhish[[#This Row],[Email]], tblHRIS[[#All],[Email]], tblHRIS[[#All],[Job Title]], "No Match")</f>
        <v>Logistics Coordinator</v>
      </c>
      <c r="T39" t="str" cm="1">
        <f t="array" ref="T39">_xlfn.XLOOKUP(tblGoPhish[[#This Row],[Email]], tblHRIS[[#All],[Email]], tblHRIS[[#All],[Budget L1]], "No Match")</f>
        <v>Jennifer Walsh - CTO</v>
      </c>
      <c r="U39" t="str" cm="1">
        <f t="array" ref="U39">_xlfn.XLOOKUP(tblGoPhish[[#This Row],[Email]], tblHRIS[[#All],[Email]], tblHRIS[[#All],[Budget L2]], "No Match")</f>
        <v>Alex Rivera - Director of Engineering</v>
      </c>
    </row>
    <row r="40" spans="1:21" x14ac:dyDescent="0.2">
      <c r="A40" t="s">
        <v>263</v>
      </c>
      <c r="B40" t="s">
        <v>264</v>
      </c>
      <c r="C40" t="s">
        <v>265</v>
      </c>
      <c r="D40" t="s">
        <v>20</v>
      </c>
      <c r="E40" s="1">
        <v>45803</v>
      </c>
      <c r="F40" s="2">
        <v>0.37569444444444444</v>
      </c>
      <c r="G40" t="b">
        <v>1</v>
      </c>
      <c r="H40" s="1">
        <v>45803</v>
      </c>
      <c r="I40" s="2">
        <v>0.44861111111111113</v>
      </c>
      <c r="J40" t="b">
        <v>0</v>
      </c>
      <c r="M40" t="b">
        <v>0</v>
      </c>
      <c r="N40" t="b">
        <v>0</v>
      </c>
      <c r="O40" t="b">
        <v>0</v>
      </c>
      <c r="P40" t="b">
        <v>0</v>
      </c>
      <c r="Q40" t="str" cm="1">
        <f t="array" ref="Q40">_xlfn.XLOOKUP(tblGoPhish[[#This Row],[Email]], tblHRIS[[#All],[Email]], tblHRIS[[#All],[Employee Type]], "No Match")</f>
        <v>Full Time</v>
      </c>
      <c r="R40" t="str" cm="1">
        <f t="array" ref="R40">_xlfn.XLOOKUP(tblGoPhish[[#This Row],[Email]], tblHRIS[[#All],[Email]], tblHRIS[[#All],[On Leave?]], "No Match")</f>
        <v>No</v>
      </c>
      <c r="S40" t="str" cm="1">
        <f t="array" ref="S40">_xlfn.XLOOKUP(tblGoPhish[[#This Row],[Email]], tblHRIS[[#All],[Email]], tblHRIS[[#All],[Job Title]], "No Match")</f>
        <v>Marketing Analyst</v>
      </c>
      <c r="T40" t="str" cm="1">
        <f t="array" ref="T40">_xlfn.XLOOKUP(tblGoPhish[[#This Row],[Email]], tblHRIS[[#All],[Email]], tblHRIS[[#All],[Budget L1]], "No Match")</f>
        <v>David Kim - COO</v>
      </c>
      <c r="U40" t="str" cm="1">
        <f t="array" ref="U40">_xlfn.XLOOKUP(tblGoPhish[[#This Row],[Email]], tblHRIS[[#All],[Email]], tblHRIS[[#All],[Budget L2]], "No Match")</f>
        <v>Jordan Parker - Director of Marketing</v>
      </c>
    </row>
    <row r="41" spans="1:21" x14ac:dyDescent="0.2">
      <c r="A41" t="s">
        <v>283</v>
      </c>
      <c r="B41" t="s">
        <v>284</v>
      </c>
      <c r="C41" t="s">
        <v>285</v>
      </c>
      <c r="D41" t="s">
        <v>20</v>
      </c>
      <c r="E41" s="1">
        <v>45803</v>
      </c>
      <c r="F41" s="2">
        <v>0.48125000000000001</v>
      </c>
      <c r="G41" t="b">
        <v>1</v>
      </c>
      <c r="H41" s="1">
        <v>45803</v>
      </c>
      <c r="I41" s="2">
        <v>0.49513888888888891</v>
      </c>
      <c r="J41" t="b">
        <v>0</v>
      </c>
      <c r="M41" t="b">
        <v>0</v>
      </c>
      <c r="N41" t="b">
        <v>1</v>
      </c>
      <c r="O41" t="b">
        <v>0</v>
      </c>
      <c r="P41" t="b">
        <v>0</v>
      </c>
      <c r="Q41" t="str" cm="1">
        <f t="array" ref="Q41">_xlfn.XLOOKUP(tblGoPhish[[#This Row],[Email]], tblHRIS[[#All],[Email]], tblHRIS[[#All],[Employee Type]], "No Match")</f>
        <v>Contractor</v>
      </c>
      <c r="R41" t="str" cm="1">
        <f t="array" ref="R41">_xlfn.XLOOKUP(tblGoPhish[[#This Row],[Email]], tblHRIS[[#All],[Email]], tblHRIS[[#All],[On Leave?]], "No Match")</f>
        <v>No</v>
      </c>
      <c r="S41" t="str" cm="1">
        <f t="array" ref="S41">_xlfn.XLOOKUP(tblGoPhish[[#This Row],[Email]], tblHRIS[[#All],[Email]], tblHRIS[[#All],[Job Title]], "No Match")</f>
        <v>Operations Coordinator</v>
      </c>
      <c r="T41" t="str" cm="1">
        <f t="array" ref="T41">_xlfn.XLOOKUP(tblGoPhish[[#This Row],[Email]], tblHRIS[[#All],[Email]], tblHRIS[[#All],[Budget L1]], "No Match")</f>
        <v>Jennifer Walsh - CTO</v>
      </c>
      <c r="U41" t="str" cm="1">
        <f t="array" ref="U41">_xlfn.XLOOKUP(tblGoPhish[[#This Row],[Email]], tblHRIS[[#All],[Email]], tblHRIS[[#All],[Budget L2]], "No Match")</f>
        <v>Alex Rivera - Director of Engineering</v>
      </c>
    </row>
    <row r="42" spans="1:21" x14ac:dyDescent="0.2">
      <c r="A42" t="s">
        <v>456</v>
      </c>
      <c r="B42" t="s">
        <v>291</v>
      </c>
      <c r="C42" t="s">
        <v>543</v>
      </c>
      <c r="D42" t="s">
        <v>20</v>
      </c>
      <c r="E42" s="1">
        <v>45803</v>
      </c>
      <c r="F42" s="2">
        <v>0.56597222222222221</v>
      </c>
      <c r="G42" t="b">
        <v>1</v>
      </c>
      <c r="H42" s="1">
        <v>45803</v>
      </c>
      <c r="I42" s="2">
        <v>0.59375</v>
      </c>
      <c r="J42" t="b">
        <v>0</v>
      </c>
      <c r="M42" t="b">
        <v>0</v>
      </c>
      <c r="N42" t="b">
        <v>0</v>
      </c>
      <c r="O42" t="b">
        <v>0</v>
      </c>
      <c r="P42" t="b">
        <v>0</v>
      </c>
      <c r="Q42" t="str" cm="1">
        <f t="array" ref="Q42">_xlfn.XLOOKUP(tblGoPhish[[#This Row],[Email]], tblHRIS[[#All],[Email]], tblHRIS[[#All],[Employee Type]], "No Match")</f>
        <v>Full Time</v>
      </c>
      <c r="R42" t="str" cm="1">
        <f t="array" ref="R42">_xlfn.XLOOKUP(tblGoPhish[[#This Row],[Email]], tblHRIS[[#All],[Email]], tblHRIS[[#All],[On Leave?]], "No Match")</f>
        <v>No</v>
      </c>
      <c r="S42" t="str" cm="1">
        <f t="array" ref="S42">_xlfn.XLOOKUP(tblGoPhish[[#This Row],[Email]], tblHRIS[[#All],[Email]], tblHRIS[[#All],[Job Title]], "No Match")</f>
        <v>Operations Coordinator</v>
      </c>
      <c r="T42" t="str" cm="1">
        <f t="array" ref="T42">_xlfn.XLOOKUP(tblGoPhish[[#This Row],[Email]], tblHRIS[[#All],[Email]], tblHRIS[[#All],[Budget L1]], "No Match")</f>
        <v>Michael Rodriguez - CFO</v>
      </c>
      <c r="U42" t="str" cm="1">
        <f t="array" ref="U42">_xlfn.XLOOKUP(tblGoPhish[[#This Row],[Email]], tblHRIS[[#All],[Email]], tblHRIS[[#All],[Budget L2]], "No Match")</f>
        <v>Casey Johnson - Director of Operations</v>
      </c>
    </row>
    <row r="43" spans="1:21" x14ac:dyDescent="0.2">
      <c r="A43" t="s">
        <v>89</v>
      </c>
      <c r="B43" t="s">
        <v>407</v>
      </c>
      <c r="C43" t="s">
        <v>408</v>
      </c>
      <c r="D43" t="s">
        <v>20</v>
      </c>
      <c r="E43" s="1">
        <v>45803</v>
      </c>
      <c r="F43" s="2">
        <v>0.57013888888888886</v>
      </c>
      <c r="G43" t="b">
        <v>1</v>
      </c>
      <c r="H43" s="1">
        <v>45803</v>
      </c>
      <c r="I43" s="2">
        <v>0.63402777777777775</v>
      </c>
      <c r="J43" t="b">
        <v>0</v>
      </c>
      <c r="M43" t="b">
        <v>0</v>
      </c>
      <c r="N43" t="b">
        <v>0</v>
      </c>
      <c r="O43" t="b">
        <v>0</v>
      </c>
      <c r="P43" t="b">
        <v>0</v>
      </c>
      <c r="Q43" t="str" cm="1">
        <f t="array" ref="Q43">_xlfn.XLOOKUP(tblGoPhish[[#This Row],[Email]], tblHRIS[[#All],[Email]], tblHRIS[[#All],[Employee Type]], "No Match")</f>
        <v>Intern</v>
      </c>
      <c r="R43" t="str" cm="1">
        <f t="array" ref="R43">_xlfn.XLOOKUP(tblGoPhish[[#This Row],[Email]], tblHRIS[[#All],[Email]], tblHRIS[[#All],[On Leave?]], "No Match")</f>
        <v>No</v>
      </c>
      <c r="S43" t="str" cm="1">
        <f t="array" ref="S43">_xlfn.XLOOKUP(tblGoPhish[[#This Row],[Email]], tblHRIS[[#All],[Email]], tblHRIS[[#All],[Job Title]], "No Match")</f>
        <v>Penetration Tester</v>
      </c>
      <c r="T43" t="str" cm="1">
        <f t="array" ref="T43">_xlfn.XLOOKUP(tblGoPhish[[#This Row],[Email]], tblHRIS[[#All],[Email]], tblHRIS[[#All],[Budget L1]], "No Match")</f>
        <v>Gerry Guy - CIO/CISO</v>
      </c>
      <c r="U43" t="str" cm="1">
        <f t="array" ref="U43">_xlfn.XLOOKUP(tblGoPhish[[#This Row],[Email]], tblHRIS[[#All],[Email]], tblHRIS[[#All],[Budget L2]], "No Match")</f>
        <v>Renee Brook - Director of Security</v>
      </c>
    </row>
    <row r="44" spans="1:21" x14ac:dyDescent="0.2">
      <c r="A44" t="s">
        <v>386</v>
      </c>
      <c r="B44" t="s">
        <v>361</v>
      </c>
      <c r="C44" t="s">
        <v>406</v>
      </c>
      <c r="D44" t="s">
        <v>20</v>
      </c>
      <c r="E44" s="1">
        <v>45803</v>
      </c>
      <c r="F44" s="2">
        <v>0.62291666666666667</v>
      </c>
      <c r="G44" t="b">
        <v>1</v>
      </c>
      <c r="H44" s="1">
        <v>45803</v>
      </c>
      <c r="I44" s="2">
        <v>0.62916666666666665</v>
      </c>
      <c r="J44" t="b">
        <v>0</v>
      </c>
      <c r="M44" t="b">
        <v>0</v>
      </c>
      <c r="N44" t="b">
        <v>0</v>
      </c>
      <c r="O44" t="b">
        <v>0</v>
      </c>
      <c r="P44" t="b">
        <v>0</v>
      </c>
      <c r="Q44" t="str" cm="1">
        <f t="array" ref="Q44">_xlfn.XLOOKUP(tblGoPhish[[#This Row],[Email]], tblHRIS[[#All],[Email]], tblHRIS[[#All],[Employee Type]], "No Match")</f>
        <v>Contractor</v>
      </c>
      <c r="R44" t="str" cm="1">
        <f t="array" ref="R44">_xlfn.XLOOKUP(tblGoPhish[[#This Row],[Email]], tblHRIS[[#All],[Email]], tblHRIS[[#All],[On Leave?]], "No Match")</f>
        <v>No</v>
      </c>
      <c r="S44" t="str" cm="1">
        <f t="array" ref="S44">_xlfn.XLOOKUP(tblGoPhish[[#This Row],[Email]], tblHRIS[[#All],[Email]], tblHRIS[[#All],[Job Title]], "No Match")</f>
        <v>Product Coordinator</v>
      </c>
      <c r="T44" t="str" cm="1">
        <f t="array" ref="T44">_xlfn.XLOOKUP(tblGoPhish[[#This Row],[Email]], tblHRIS[[#All],[Email]], tblHRIS[[#All],[Budget L1]], "No Match")</f>
        <v>Jennifer Walsh - CTO</v>
      </c>
      <c r="U44" t="str" cm="1">
        <f t="array" ref="U44">_xlfn.XLOOKUP(tblGoPhish[[#This Row],[Email]], tblHRIS[[#All],[Email]], tblHRIS[[#All],[Budget L2]], "No Match")</f>
        <v>Quinn Thompson - Director of Product</v>
      </c>
    </row>
    <row r="45" spans="1:21" x14ac:dyDescent="0.2">
      <c r="A45" t="s">
        <v>439</v>
      </c>
      <c r="B45" t="s">
        <v>493</v>
      </c>
      <c r="C45" t="s">
        <v>566</v>
      </c>
      <c r="D45" t="s">
        <v>20</v>
      </c>
      <c r="E45" s="1">
        <v>45803</v>
      </c>
      <c r="F45" s="2">
        <v>0.50763888888888886</v>
      </c>
      <c r="G45" t="b">
        <v>1</v>
      </c>
      <c r="H45" s="1">
        <v>45803</v>
      </c>
      <c r="I45" s="2">
        <v>0.52986111111111112</v>
      </c>
      <c r="J45" t="b">
        <v>0</v>
      </c>
      <c r="M45" t="b">
        <v>0</v>
      </c>
      <c r="N45" t="b">
        <v>0</v>
      </c>
      <c r="O45" t="b">
        <v>0</v>
      </c>
      <c r="P45" t="b">
        <v>0</v>
      </c>
      <c r="Q45" t="str" cm="1">
        <f t="array" ref="Q45">_xlfn.XLOOKUP(tblGoPhish[[#This Row],[Email]], tblHRIS[[#All],[Email]], tblHRIS[[#All],[Employee Type]], "No Match")</f>
        <v>Full Time</v>
      </c>
      <c r="R45" t="str" cm="1">
        <f t="array" ref="R45">_xlfn.XLOOKUP(tblGoPhish[[#This Row],[Email]], tblHRIS[[#All],[Email]], tblHRIS[[#All],[On Leave?]], "No Match")</f>
        <v>No</v>
      </c>
      <c r="S45" t="str" cm="1">
        <f t="array" ref="S45">_xlfn.XLOOKUP(tblGoPhish[[#This Row],[Email]], tblHRIS[[#All],[Email]], tblHRIS[[#All],[Job Title]], "No Match")</f>
        <v>Product Manager</v>
      </c>
      <c r="T45" t="str" cm="1">
        <f t="array" ref="T45">_xlfn.XLOOKUP(tblGoPhish[[#This Row],[Email]], tblHRIS[[#All],[Email]], tblHRIS[[#All],[Budget L1]], "No Match")</f>
        <v>Jennifer Walsh - CTO</v>
      </c>
      <c r="U45" t="str" cm="1">
        <f t="array" ref="U45">_xlfn.XLOOKUP(tblGoPhish[[#This Row],[Email]], tblHRIS[[#All],[Email]], tblHRIS[[#All],[Budget L2]], "No Match")</f>
        <v>Quinn Thompson - Director of Product</v>
      </c>
    </row>
    <row r="46" spans="1:21" x14ac:dyDescent="0.2">
      <c r="A46" t="s">
        <v>372</v>
      </c>
      <c r="B46" t="s">
        <v>373</v>
      </c>
      <c r="C46" t="s">
        <v>374</v>
      </c>
      <c r="D46" t="s">
        <v>20</v>
      </c>
      <c r="E46" s="1">
        <v>45803</v>
      </c>
      <c r="F46" s="2">
        <v>0.68333333333333335</v>
      </c>
      <c r="G46" t="b">
        <v>1</v>
      </c>
      <c r="H46" s="1">
        <v>45803</v>
      </c>
      <c r="I46" s="2">
        <v>0.72777777777777775</v>
      </c>
      <c r="J46" t="b">
        <v>0</v>
      </c>
      <c r="M46" t="b">
        <v>0</v>
      </c>
      <c r="N46" t="b">
        <v>0</v>
      </c>
      <c r="O46" t="b">
        <v>0</v>
      </c>
      <c r="P46" t="b">
        <v>0</v>
      </c>
      <c r="Q46" t="str" cm="1">
        <f t="array" ref="Q46">_xlfn.XLOOKUP(tblGoPhish[[#This Row],[Email]], tblHRIS[[#All],[Email]], tblHRIS[[#All],[Employee Type]], "No Match")</f>
        <v>Part Time</v>
      </c>
      <c r="R46" t="str" cm="1">
        <f t="array" ref="R46">_xlfn.XLOOKUP(tblGoPhish[[#This Row],[Email]], tblHRIS[[#All],[Email]], tblHRIS[[#All],[On Leave?]], "No Match")</f>
        <v>No</v>
      </c>
      <c r="S46" t="str" cm="1">
        <f t="array" ref="S46">_xlfn.XLOOKUP(tblGoPhish[[#This Row],[Email]], tblHRIS[[#All],[Email]], tblHRIS[[#All],[Job Title]], "No Match")</f>
        <v>Product Owner</v>
      </c>
      <c r="T46" t="str" cm="1">
        <f t="array" ref="T46">_xlfn.XLOOKUP(tblGoPhish[[#This Row],[Email]], tblHRIS[[#All],[Email]], tblHRIS[[#All],[Budget L1]], "No Match")</f>
        <v>Jennifer Walsh - CTO</v>
      </c>
      <c r="U46" t="str" cm="1">
        <f t="array" ref="U46">_xlfn.XLOOKUP(tblGoPhish[[#This Row],[Email]], tblHRIS[[#All],[Email]], tblHRIS[[#All],[Budget L2]], "No Match")</f>
        <v>Quinn Thompson - Director of Product</v>
      </c>
    </row>
    <row r="47" spans="1:21" x14ac:dyDescent="0.2">
      <c r="A47" t="s">
        <v>177</v>
      </c>
      <c r="B47" t="s">
        <v>170</v>
      </c>
      <c r="C47" t="s">
        <v>194</v>
      </c>
      <c r="D47" t="s">
        <v>20</v>
      </c>
      <c r="E47" s="1">
        <v>45803</v>
      </c>
      <c r="F47" s="2">
        <v>0.33333333333333331</v>
      </c>
      <c r="G47" t="b">
        <v>1</v>
      </c>
      <c r="H47" s="1">
        <v>45803</v>
      </c>
      <c r="I47" s="2">
        <v>0.36805555555555558</v>
      </c>
      <c r="J47" t="b">
        <v>0</v>
      </c>
      <c r="M47" t="b">
        <v>0</v>
      </c>
      <c r="N47" t="b">
        <v>0</v>
      </c>
      <c r="O47" t="b">
        <v>0</v>
      </c>
      <c r="P47" t="b">
        <v>0</v>
      </c>
      <c r="Q47" t="str" cm="1">
        <f t="array" ref="Q47">_xlfn.XLOOKUP(tblGoPhish[[#This Row],[Email]], tblHRIS[[#All],[Email]], tblHRIS[[#All],[Employee Type]], "No Match")</f>
        <v>Contractor</v>
      </c>
      <c r="R47" t="str" cm="1">
        <f t="array" ref="R47">_xlfn.XLOOKUP(tblGoPhish[[#This Row],[Email]], tblHRIS[[#All],[Email]], tblHRIS[[#All],[On Leave?]], "No Match")</f>
        <v>No</v>
      </c>
      <c r="S47" t="str" cm="1">
        <f t="array" ref="S47">_xlfn.XLOOKUP(tblGoPhish[[#This Row],[Email]], tblHRIS[[#All],[Email]], tblHRIS[[#All],[Job Title]], "No Match")</f>
        <v>Project Coordinator</v>
      </c>
      <c r="T47" t="str" cm="1">
        <f t="array" ref="T47">_xlfn.XLOOKUP(tblGoPhish[[#This Row],[Email]], tblHRIS[[#All],[Email]], tblHRIS[[#All],[Budget L1]], "No Match")</f>
        <v>Jennifer Walsh - CTO</v>
      </c>
      <c r="U47" t="str" cm="1">
        <f t="array" ref="U47">_xlfn.XLOOKUP(tblGoPhish[[#This Row],[Email]], tblHRIS[[#All],[Email]], tblHRIS[[#All],[Budget L2]], "No Match")</f>
        <v>Alex Rivera - Director of Engineering</v>
      </c>
    </row>
    <row r="48" spans="1:21" x14ac:dyDescent="0.2">
      <c r="A48" t="s">
        <v>477</v>
      </c>
      <c r="B48" t="s">
        <v>483</v>
      </c>
      <c r="C48" t="s">
        <v>484</v>
      </c>
      <c r="D48" t="s">
        <v>20</v>
      </c>
      <c r="E48" s="1">
        <v>45803</v>
      </c>
      <c r="F48" s="2">
        <v>0.69236111111111109</v>
      </c>
      <c r="G48" t="b">
        <v>1</v>
      </c>
      <c r="H48" s="1">
        <v>45803</v>
      </c>
      <c r="I48" s="2">
        <v>0.74861111111111112</v>
      </c>
      <c r="J48" t="b">
        <v>0</v>
      </c>
      <c r="M48" t="b">
        <v>0</v>
      </c>
      <c r="N48" t="b">
        <v>0</v>
      </c>
      <c r="O48" t="b">
        <v>0</v>
      </c>
      <c r="P48" t="b">
        <v>0</v>
      </c>
      <c r="Q48" t="str" cm="1">
        <f t="array" ref="Q48">_xlfn.XLOOKUP(tblGoPhish[[#This Row],[Email]], tblHRIS[[#All],[Email]], tblHRIS[[#All],[Employee Type]], "No Match")</f>
        <v>Intern</v>
      </c>
      <c r="R48" t="str" cm="1">
        <f t="array" ref="R48">_xlfn.XLOOKUP(tblGoPhish[[#This Row],[Email]], tblHRIS[[#All],[Email]], tblHRIS[[#All],[On Leave?]], "No Match")</f>
        <v>No</v>
      </c>
      <c r="S48" t="str" cm="1">
        <f t="array" ref="S48">_xlfn.XLOOKUP(tblGoPhish[[#This Row],[Email]], tblHRIS[[#All],[Email]], tblHRIS[[#All],[Job Title]], "No Match")</f>
        <v>Recruiter</v>
      </c>
      <c r="T48" t="str" cm="1">
        <f t="array" ref="T48">_xlfn.XLOOKUP(tblGoPhish[[#This Row],[Email]], tblHRIS[[#All],[Email]], tblHRIS[[#All],[Budget L1]], "No Match")</f>
        <v>Jennifer Walsh - CTO</v>
      </c>
      <c r="U48" t="str" cm="1">
        <f t="array" ref="U48">_xlfn.XLOOKUP(tblGoPhish[[#This Row],[Email]], tblHRIS[[#All],[Email]], tblHRIS[[#All],[Budget L2]], "No Match")</f>
        <v>Alex Rivera - Director of Engineering</v>
      </c>
    </row>
    <row r="49" spans="1:21" x14ac:dyDescent="0.2">
      <c r="A49" t="s">
        <v>412</v>
      </c>
      <c r="B49" t="s">
        <v>94</v>
      </c>
      <c r="C49" t="s">
        <v>432</v>
      </c>
      <c r="D49" t="s">
        <v>20</v>
      </c>
      <c r="E49" s="1">
        <v>45803</v>
      </c>
      <c r="F49" s="2">
        <v>0.57361111111111107</v>
      </c>
      <c r="G49" t="b">
        <v>1</v>
      </c>
      <c r="H49" s="1">
        <v>45803</v>
      </c>
      <c r="I49" s="2">
        <v>0.62847222222222221</v>
      </c>
      <c r="J49" t="b">
        <v>0</v>
      </c>
      <c r="M49" t="b">
        <v>0</v>
      </c>
      <c r="N49" t="b">
        <v>0</v>
      </c>
      <c r="O49" t="b">
        <v>0</v>
      </c>
      <c r="P49" t="b">
        <v>0</v>
      </c>
      <c r="Q49" t="str" cm="1">
        <f t="array" ref="Q49">_xlfn.XLOOKUP(tblGoPhish[[#This Row],[Email]], tblHRIS[[#All],[Email]], tblHRIS[[#All],[Employee Type]], "No Match")</f>
        <v>Full Time</v>
      </c>
      <c r="R49" t="str" cm="1">
        <f t="array" ref="R49">_xlfn.XLOOKUP(tblGoPhish[[#This Row],[Email]], tblHRIS[[#All],[Email]], tblHRIS[[#All],[On Leave?]], "No Match")</f>
        <v>No</v>
      </c>
      <c r="S49" t="str" cm="1">
        <f t="array" ref="S49">_xlfn.XLOOKUP(tblGoPhish[[#This Row],[Email]], tblHRIS[[#All],[Email]], tblHRIS[[#All],[Job Title]], "No Match")</f>
        <v>Sales Analyst</v>
      </c>
      <c r="T49" s="8" t="str" cm="1">
        <f t="array" ref="T49">_xlfn.XLOOKUP(tblGoPhish[[#This Row],[Email]], tblHRIS[[#All],[Email]], tblHRIS[[#All],[Budget L1]], "No Match")</f>
        <v>David Kim - COO</v>
      </c>
      <c r="U49" t="str" cm="1">
        <f t="array" ref="U49">_xlfn.XLOOKUP(tblGoPhish[[#This Row],[Email]], tblHRIS[[#All],[Email]], tblHRIS[[#All],[Budget L2]], "No Match")</f>
        <v>Maria Santos - Director of Sales</v>
      </c>
    </row>
    <row r="50" spans="1:21" x14ac:dyDescent="0.2">
      <c r="A50" t="s">
        <v>417</v>
      </c>
      <c r="B50" t="s">
        <v>418</v>
      </c>
      <c r="C50" t="s">
        <v>419</v>
      </c>
      <c r="D50" t="s">
        <v>20</v>
      </c>
      <c r="E50" s="1">
        <v>45803</v>
      </c>
      <c r="F50" s="2">
        <v>0.70277777777777772</v>
      </c>
      <c r="G50" t="b">
        <v>1</v>
      </c>
      <c r="H50" s="1">
        <v>45803</v>
      </c>
      <c r="I50" s="2">
        <v>0.73541666666666672</v>
      </c>
      <c r="J50" t="b">
        <v>0</v>
      </c>
      <c r="M50" t="b">
        <v>0</v>
      </c>
      <c r="N50" t="b">
        <v>1</v>
      </c>
      <c r="O50" t="b">
        <v>0</v>
      </c>
      <c r="P50" t="b">
        <v>0</v>
      </c>
      <c r="Q50" t="str" cm="1">
        <f t="array" ref="Q50">_xlfn.XLOOKUP(tblGoPhish[[#This Row],[Email]], tblHRIS[[#All],[Email]], tblHRIS[[#All],[Employee Type]], "No Match")</f>
        <v>Part Time</v>
      </c>
      <c r="R50" t="str" cm="1">
        <f t="array" ref="R50">_xlfn.XLOOKUP(tblGoPhish[[#This Row],[Email]], tblHRIS[[#All],[Email]], tblHRIS[[#All],[On Leave?]], "No Match")</f>
        <v>No</v>
      </c>
      <c r="S50" t="str" cm="1">
        <f t="array" ref="S50">_xlfn.XLOOKUP(tblGoPhish[[#This Row],[Email]], tblHRIS[[#All],[Email]], tblHRIS[[#All],[Job Title]], "No Match")</f>
        <v>Sales Coordinator</v>
      </c>
      <c r="T50" t="str" cm="1">
        <f t="array" ref="T50">_xlfn.XLOOKUP(tblGoPhish[[#This Row],[Email]], tblHRIS[[#All],[Email]], tblHRIS[[#All],[Budget L1]], "No Match")</f>
        <v>David Kim - COO</v>
      </c>
      <c r="U50" t="str" cm="1">
        <f t="array" ref="U50">_xlfn.XLOOKUP(tblGoPhish[[#This Row],[Email]], tblHRIS[[#All],[Email]], tblHRIS[[#All],[Budget L2]], "No Match")</f>
        <v>Maria Santos - Director of Sales</v>
      </c>
    </row>
    <row r="51" spans="1:21" x14ac:dyDescent="0.2">
      <c r="A51" t="s">
        <v>249</v>
      </c>
      <c r="B51" t="s">
        <v>170</v>
      </c>
      <c r="C51" t="s">
        <v>250</v>
      </c>
      <c r="D51" t="s">
        <v>20</v>
      </c>
      <c r="E51" s="1">
        <v>45803</v>
      </c>
      <c r="F51" s="2">
        <v>0.63194444444444442</v>
      </c>
      <c r="G51" t="b">
        <v>1</v>
      </c>
      <c r="H51" s="1">
        <v>45803</v>
      </c>
      <c r="I51" s="2">
        <v>0.65972222222222221</v>
      </c>
      <c r="J51" t="b">
        <v>0</v>
      </c>
      <c r="M51" t="b">
        <v>0</v>
      </c>
      <c r="N51" t="b">
        <v>0</v>
      </c>
      <c r="O51" t="b">
        <v>0</v>
      </c>
      <c r="P51" t="b">
        <v>0</v>
      </c>
      <c r="Q51" t="str" cm="1">
        <f t="array" ref="Q51">_xlfn.XLOOKUP(tblGoPhish[[#This Row],[Email]], tblHRIS[[#All],[Email]], tblHRIS[[#All],[Employee Type]], "No Match")</f>
        <v>Intern</v>
      </c>
      <c r="R51" t="str" cm="1">
        <f t="array" ref="R51">_xlfn.XLOOKUP(tblGoPhish[[#This Row],[Email]], tblHRIS[[#All],[Email]], tblHRIS[[#All],[On Leave?]], "No Match")</f>
        <v>No</v>
      </c>
      <c r="S51" t="str" cm="1">
        <f t="array" ref="S51">_xlfn.XLOOKUP(tblGoPhish[[#This Row],[Email]], tblHRIS[[#All],[Email]], tblHRIS[[#All],[Job Title]], "No Match")</f>
        <v>Sales Coordinator</v>
      </c>
      <c r="T51" t="str" cm="1">
        <f t="array" ref="T51">_xlfn.XLOOKUP(tblGoPhish[[#This Row],[Email]], tblHRIS[[#All],[Email]], tblHRIS[[#All],[Budget L1]], "No Match")</f>
        <v>David Kim - COO</v>
      </c>
      <c r="U51" t="str" cm="1">
        <f t="array" ref="U51">_xlfn.XLOOKUP(tblGoPhish[[#This Row],[Email]], tblHRIS[[#All],[Email]], tblHRIS[[#All],[Budget L2]], "No Match")</f>
        <v>Maria Santos - Director of Sales</v>
      </c>
    </row>
    <row r="52" spans="1:21" x14ac:dyDescent="0.2">
      <c r="A52" t="s">
        <v>31</v>
      </c>
      <c r="B52" t="s">
        <v>32</v>
      </c>
      <c r="C52" t="s">
        <v>33</v>
      </c>
      <c r="D52" t="s">
        <v>20</v>
      </c>
      <c r="E52" s="1">
        <v>45803</v>
      </c>
      <c r="F52" s="2">
        <v>0.37847222222222221</v>
      </c>
      <c r="G52" t="b">
        <v>1</v>
      </c>
      <c r="H52" s="1">
        <v>45803</v>
      </c>
      <c r="I52" s="2">
        <v>0.37916666666666665</v>
      </c>
      <c r="J52" t="b">
        <v>0</v>
      </c>
      <c r="M52" t="b">
        <v>0</v>
      </c>
      <c r="N52" t="b">
        <v>1</v>
      </c>
      <c r="O52" t="b">
        <v>0</v>
      </c>
      <c r="P52" t="b">
        <v>0</v>
      </c>
      <c r="Q52" t="str" cm="1">
        <f t="array" ref="Q52">_xlfn.XLOOKUP(tblGoPhish[[#This Row],[Email]], tblHRIS[[#All],[Email]], tblHRIS[[#All],[Employee Type]], "No Match")</f>
        <v>Intern</v>
      </c>
      <c r="R52" t="str" cm="1">
        <f t="array" ref="R52">_xlfn.XLOOKUP(tblGoPhish[[#This Row],[Email]], tblHRIS[[#All],[Email]], tblHRIS[[#All],[On Leave?]], "No Match")</f>
        <v>No</v>
      </c>
      <c r="S52" t="str" cm="1">
        <f t="array" ref="S52">_xlfn.XLOOKUP(tblGoPhish[[#This Row],[Email]], tblHRIS[[#All],[Email]], tblHRIS[[#All],[Job Title]], "No Match")</f>
        <v>Security Analyst</v>
      </c>
      <c r="T52" t="str" cm="1">
        <f t="array" ref="T52">_xlfn.XLOOKUP(tblGoPhish[[#This Row],[Email]], tblHRIS[[#All],[Email]], tblHRIS[[#All],[Budget L1]], "No Match")</f>
        <v>Gerry Guy - CIO/CISO</v>
      </c>
      <c r="U52" t="str" cm="1">
        <f t="array" ref="U52">_xlfn.XLOOKUP(tblGoPhish[[#This Row],[Email]], tblHRIS[[#All],[Email]], tblHRIS[[#All],[Budget L2]], "No Match")</f>
        <v>Renee Brook - Director of Security</v>
      </c>
    </row>
    <row r="53" spans="1:21" x14ac:dyDescent="0.2">
      <c r="A53" t="s">
        <v>294</v>
      </c>
      <c r="B53" t="s">
        <v>240</v>
      </c>
      <c r="C53" t="s">
        <v>377</v>
      </c>
      <c r="D53" t="s">
        <v>20</v>
      </c>
      <c r="E53" s="1">
        <v>45803</v>
      </c>
      <c r="F53" s="2">
        <v>0.33333333333333331</v>
      </c>
      <c r="G53" t="b">
        <v>1</v>
      </c>
      <c r="H53" s="1">
        <v>45803</v>
      </c>
      <c r="I53" s="2">
        <v>0.33888888888888891</v>
      </c>
      <c r="J53" t="b">
        <v>0</v>
      </c>
      <c r="M53" t="b">
        <v>0</v>
      </c>
      <c r="N53" t="b">
        <v>0</v>
      </c>
      <c r="O53" t="b">
        <v>0</v>
      </c>
      <c r="P53" t="b">
        <v>0</v>
      </c>
      <c r="Q53" t="str" cm="1">
        <f t="array" ref="Q53">_xlfn.XLOOKUP(tblGoPhish[[#This Row],[Email]], tblHRIS[[#All],[Email]], tblHRIS[[#All],[Employee Type]], "No Match")</f>
        <v>Part Time</v>
      </c>
      <c r="R53" t="str" cm="1">
        <f t="array" ref="R53">_xlfn.XLOOKUP(tblGoPhish[[#This Row],[Email]], tblHRIS[[#All],[Email]], tblHRIS[[#All],[On Leave?]], "No Match")</f>
        <v>No</v>
      </c>
      <c r="S53" t="str" cm="1">
        <f t="array" ref="S53">_xlfn.XLOOKUP(tblGoPhish[[#This Row],[Email]], tblHRIS[[#All],[Email]], tblHRIS[[#All],[Job Title]], "No Match")</f>
        <v>SEO Specialist</v>
      </c>
      <c r="T53" t="str" cm="1">
        <f t="array" ref="T53">_xlfn.XLOOKUP(tblGoPhish[[#This Row],[Email]], tblHRIS[[#All],[Email]], tblHRIS[[#All],[Budget L1]], "No Match")</f>
        <v>David Kim - COO</v>
      </c>
      <c r="U53" t="str" cm="1">
        <f t="array" ref="U53">_xlfn.XLOOKUP(tblGoPhish[[#This Row],[Email]], tblHRIS[[#All],[Email]], tblHRIS[[#All],[Budget L2]], "No Match")</f>
        <v>Jordan Parker - Director of Marketing</v>
      </c>
    </row>
    <row r="54" spans="1:21" x14ac:dyDescent="0.2">
      <c r="A54" t="s">
        <v>53</v>
      </c>
      <c r="B54" t="s">
        <v>393</v>
      </c>
      <c r="C54" t="s">
        <v>394</v>
      </c>
      <c r="D54" t="s">
        <v>20</v>
      </c>
      <c r="E54" s="1">
        <v>45803</v>
      </c>
      <c r="F54" s="2">
        <v>0.56111111111111112</v>
      </c>
      <c r="G54" t="b">
        <v>1</v>
      </c>
      <c r="H54" s="1">
        <v>45803</v>
      </c>
      <c r="I54" s="2">
        <v>0.60833333333333328</v>
      </c>
      <c r="J54" t="b">
        <v>0</v>
      </c>
      <c r="M54" t="b">
        <v>0</v>
      </c>
      <c r="N54" t="b">
        <v>0</v>
      </c>
      <c r="O54" t="b">
        <v>0</v>
      </c>
      <c r="P54" t="b">
        <v>0</v>
      </c>
      <c r="Q54" t="str" cm="1">
        <f t="array" ref="Q54">_xlfn.XLOOKUP(tblGoPhish[[#This Row],[Email]], tblHRIS[[#All],[Email]], tblHRIS[[#All],[Employee Type]], "No Match")</f>
        <v>Intern</v>
      </c>
      <c r="R54" t="str" cm="1">
        <f t="array" ref="R54">_xlfn.XLOOKUP(tblGoPhish[[#This Row],[Email]], tblHRIS[[#All],[Email]], tblHRIS[[#All],[On Leave?]], "No Match")</f>
        <v>No</v>
      </c>
      <c r="S54" t="str" cm="1">
        <f t="array" ref="S54">_xlfn.XLOOKUP(tblGoPhish[[#This Row],[Email]], tblHRIS[[#All],[Email]], tblHRIS[[#All],[Job Title]], "No Match")</f>
        <v>SOC Analyst</v>
      </c>
      <c r="T54" t="str" cm="1">
        <f t="array" ref="T54">_xlfn.XLOOKUP(tblGoPhish[[#This Row],[Email]], tblHRIS[[#All],[Email]], tblHRIS[[#All],[Budget L1]], "No Match")</f>
        <v>Gerry Guy - CIO/CISO</v>
      </c>
      <c r="U54" t="str" cm="1">
        <f t="array" ref="U54">_xlfn.XLOOKUP(tblGoPhish[[#This Row],[Email]], tblHRIS[[#All],[Email]], tblHRIS[[#All],[Budget L2]], "No Match")</f>
        <v>Renee Brook - Director of Security</v>
      </c>
    </row>
    <row r="55" spans="1:21" x14ac:dyDescent="0.2">
      <c r="A55" t="s">
        <v>48</v>
      </c>
      <c r="B55" t="s">
        <v>426</v>
      </c>
      <c r="C55" t="s">
        <v>521</v>
      </c>
      <c r="D55" t="s">
        <v>20</v>
      </c>
      <c r="E55" s="1">
        <v>45803</v>
      </c>
      <c r="F55" s="2">
        <v>0.53402777777777777</v>
      </c>
      <c r="G55" t="b">
        <v>1</v>
      </c>
      <c r="H55" s="1">
        <v>45803</v>
      </c>
      <c r="I55" s="2">
        <v>0.56388888888888888</v>
      </c>
      <c r="J55" t="b">
        <v>0</v>
      </c>
      <c r="M55" t="b">
        <v>0</v>
      </c>
      <c r="N55" t="b">
        <v>0</v>
      </c>
      <c r="O55" t="b">
        <v>0</v>
      </c>
      <c r="P55" t="b">
        <v>0</v>
      </c>
      <c r="Q55" t="str" cm="1">
        <f t="array" ref="Q55">_xlfn.XLOOKUP(tblGoPhish[[#This Row],[Email]], tblHRIS[[#All],[Email]], tblHRIS[[#All],[Employee Type]], "No Match")</f>
        <v>Part Time</v>
      </c>
      <c r="R55" t="str" cm="1">
        <f t="array" ref="R55">_xlfn.XLOOKUP(tblGoPhish[[#This Row],[Email]], tblHRIS[[#All],[Email]], tblHRIS[[#All],[On Leave?]], "No Match")</f>
        <v>No</v>
      </c>
      <c r="S55" t="str" cm="1">
        <f t="array" ref="S55">_xlfn.XLOOKUP(tblGoPhish[[#This Row],[Email]], tblHRIS[[#All],[Email]], tblHRIS[[#All],[Job Title]], "No Match")</f>
        <v>Social Media Specialist</v>
      </c>
      <c r="T55" t="str" cm="1">
        <f t="array" ref="T55">_xlfn.XLOOKUP(tblGoPhish[[#This Row],[Email]], tblHRIS[[#All],[Email]], tblHRIS[[#All],[Budget L1]], "No Match")</f>
        <v>David Kim - COO</v>
      </c>
      <c r="U55" t="str" cm="1">
        <f t="array" ref="U55">_xlfn.XLOOKUP(tblGoPhish[[#This Row],[Email]], tblHRIS[[#All],[Email]], tblHRIS[[#All],[Budget L2]], "No Match")</f>
        <v>Jordan Parker - Director of Marketing</v>
      </c>
    </row>
    <row r="56" spans="1:21" x14ac:dyDescent="0.2">
      <c r="A56" t="s">
        <v>42</v>
      </c>
      <c r="B56" t="s">
        <v>415</v>
      </c>
      <c r="C56" t="s">
        <v>474</v>
      </c>
      <c r="D56" t="s">
        <v>20</v>
      </c>
      <c r="E56" s="1">
        <v>45803</v>
      </c>
      <c r="F56" s="2">
        <v>0.4</v>
      </c>
      <c r="G56" t="b">
        <v>1</v>
      </c>
      <c r="H56" s="1">
        <v>45803</v>
      </c>
      <c r="I56" s="2">
        <v>0.4284722222222222</v>
      </c>
      <c r="J56" t="b">
        <v>0</v>
      </c>
      <c r="M56" t="b">
        <v>0</v>
      </c>
      <c r="N56" t="b">
        <v>0</v>
      </c>
      <c r="O56" t="b">
        <v>0</v>
      </c>
      <c r="P56" t="b">
        <v>0</v>
      </c>
      <c r="Q56" t="str" cm="1">
        <f t="array" ref="Q56">_xlfn.XLOOKUP(tblGoPhish[[#This Row],[Email]], tblHRIS[[#All],[Email]], tblHRIS[[#All],[Employee Type]], "No Match")</f>
        <v>Intern</v>
      </c>
      <c r="R56" t="str" cm="1">
        <f t="array" ref="R56">_xlfn.XLOOKUP(tblGoPhish[[#This Row],[Email]], tblHRIS[[#All],[Email]], tblHRIS[[#All],[On Leave?]], "No Match")</f>
        <v>No</v>
      </c>
      <c r="S56" t="str" cm="1">
        <f t="array" ref="S56">_xlfn.XLOOKUP(tblGoPhish[[#This Row],[Email]], tblHRIS[[#All],[Email]], tblHRIS[[#All],[Job Title]], "No Match")</f>
        <v>Software Engineer</v>
      </c>
      <c r="T56" t="str" cm="1">
        <f t="array" ref="T56">_xlfn.XLOOKUP(tblGoPhish[[#This Row],[Email]], tblHRIS[[#All],[Email]], tblHRIS[[#All],[Budget L1]], "No Match")</f>
        <v>Jennifer Walsh - CTO</v>
      </c>
      <c r="U56" t="str" cm="1">
        <f t="array" ref="U56">_xlfn.XLOOKUP(tblGoPhish[[#This Row],[Email]], tblHRIS[[#All],[Email]], tblHRIS[[#All],[Budget L2]], "No Match")</f>
        <v>Alex Rivera - Director of Engineering</v>
      </c>
    </row>
    <row r="57" spans="1:21" x14ac:dyDescent="0.2">
      <c r="A57" t="s">
        <v>59</v>
      </c>
      <c r="B57" t="s">
        <v>74</v>
      </c>
      <c r="C57" t="s">
        <v>75</v>
      </c>
      <c r="D57" t="s">
        <v>20</v>
      </c>
      <c r="E57" s="1">
        <v>45803</v>
      </c>
      <c r="F57" s="2">
        <v>0.56319444444444444</v>
      </c>
      <c r="G57" t="b">
        <v>1</v>
      </c>
      <c r="H57" s="1">
        <v>45803</v>
      </c>
      <c r="I57" s="2">
        <v>0.5854166666666667</v>
      </c>
      <c r="J57" t="b">
        <v>0</v>
      </c>
      <c r="M57" t="b">
        <v>0</v>
      </c>
      <c r="N57" t="b">
        <v>0</v>
      </c>
      <c r="O57" t="b">
        <v>0</v>
      </c>
      <c r="P57" t="b">
        <v>0</v>
      </c>
      <c r="Q57" t="str" cm="1">
        <f t="array" ref="Q57">_xlfn.XLOOKUP(tblGoPhish[[#This Row],[Email]], tblHRIS[[#All],[Email]], tblHRIS[[#All],[Employee Type]], "No Match")</f>
        <v>Intern</v>
      </c>
      <c r="R57" t="str" cm="1">
        <f t="array" ref="R57">_xlfn.XLOOKUP(tblGoPhish[[#This Row],[Email]], tblHRIS[[#All],[Email]], tblHRIS[[#All],[On Leave?]], "No Match")</f>
        <v>No</v>
      </c>
      <c r="S57" t="str" cm="1">
        <f t="array" ref="S57">_xlfn.XLOOKUP(tblGoPhish[[#This Row],[Email]], tblHRIS[[#All],[Email]], tblHRIS[[#All],[Job Title]], "No Match")</f>
        <v>Software Engineer</v>
      </c>
      <c r="T57" t="str" cm="1">
        <f t="array" ref="T57">_xlfn.XLOOKUP(tblGoPhish[[#This Row],[Email]], tblHRIS[[#All],[Email]], tblHRIS[[#All],[Budget L1]], "No Match")</f>
        <v>Jennifer Walsh - CTO</v>
      </c>
      <c r="U57" t="str" cm="1">
        <f t="array" ref="U57">_xlfn.XLOOKUP(tblGoPhish[[#This Row],[Email]], tblHRIS[[#All],[Email]], tblHRIS[[#All],[Budget L2]], "No Match")</f>
        <v>Alex Rivera - Director of Engineering</v>
      </c>
    </row>
    <row r="58" spans="1:21" x14ac:dyDescent="0.2">
      <c r="A58" t="s">
        <v>559</v>
      </c>
      <c r="B58" t="s">
        <v>123</v>
      </c>
      <c r="C58" t="s">
        <v>560</v>
      </c>
      <c r="D58" t="s">
        <v>20</v>
      </c>
      <c r="E58" s="1">
        <v>45803</v>
      </c>
      <c r="F58" s="2">
        <v>0.37569444444444444</v>
      </c>
      <c r="G58" t="b">
        <v>1</v>
      </c>
      <c r="H58" s="1">
        <v>45803</v>
      </c>
      <c r="I58" s="2">
        <v>0.45208333333333334</v>
      </c>
      <c r="J58" t="b">
        <v>0</v>
      </c>
      <c r="M58" t="b">
        <v>0</v>
      </c>
      <c r="N58" t="b">
        <v>0</v>
      </c>
      <c r="O58" t="b">
        <v>0</v>
      </c>
      <c r="P58" t="b">
        <v>0</v>
      </c>
      <c r="Q58" t="str" cm="1">
        <f t="array" ref="Q58">_xlfn.XLOOKUP(tblGoPhish[[#This Row],[Email]], tblHRIS[[#All],[Email]], tblHRIS[[#All],[Employee Type]], "No Match")</f>
        <v>Part Time</v>
      </c>
      <c r="R58" t="str" cm="1">
        <f t="array" ref="R58">_xlfn.XLOOKUP(tblGoPhish[[#This Row],[Email]], tblHRIS[[#All],[Email]], tblHRIS[[#All],[On Leave?]], "No Match")</f>
        <v>No</v>
      </c>
      <c r="S58" t="str" cm="1">
        <f t="array" ref="S58">_xlfn.XLOOKUP(tblGoPhish[[#This Row],[Email]], tblHRIS[[#All],[Email]], tblHRIS[[#All],[Job Title]], "No Match")</f>
        <v>Support Analyst</v>
      </c>
      <c r="T58" t="str" cm="1">
        <f t="array" ref="T58">_xlfn.XLOOKUP(tblGoPhish[[#This Row],[Email]], tblHRIS[[#All],[Email]], tblHRIS[[#All],[Budget L1]], "No Match")</f>
        <v>David Kim - COO</v>
      </c>
      <c r="U58" t="str" cm="1">
        <f t="array" ref="U58">_xlfn.XLOOKUP(tblGoPhish[[#This Row],[Email]], tblHRIS[[#All],[Email]], tblHRIS[[#All],[Budget L2]], "No Match")</f>
        <v>Sage Martinez - Director of Customer Success</v>
      </c>
    </row>
    <row r="59" spans="1:21" x14ac:dyDescent="0.2">
      <c r="A59" t="s">
        <v>274</v>
      </c>
      <c r="B59" t="s">
        <v>65</v>
      </c>
      <c r="C59" t="s">
        <v>398</v>
      </c>
      <c r="D59" t="s">
        <v>20</v>
      </c>
      <c r="E59" s="1">
        <v>45803</v>
      </c>
      <c r="F59" s="2">
        <v>0.5</v>
      </c>
      <c r="G59" t="b">
        <v>1</v>
      </c>
      <c r="H59" s="1">
        <v>45803</v>
      </c>
      <c r="I59" s="2">
        <v>0.55694444444444446</v>
      </c>
      <c r="J59" t="b">
        <v>0</v>
      </c>
      <c r="M59" t="b">
        <v>0</v>
      </c>
      <c r="N59" t="b">
        <v>0</v>
      </c>
      <c r="O59" t="b">
        <v>0</v>
      </c>
      <c r="P59" t="b">
        <v>0</v>
      </c>
      <c r="Q59" t="str" cm="1">
        <f t="array" ref="Q59">_xlfn.XLOOKUP(tblGoPhish[[#This Row],[Email]], tblHRIS[[#All],[Email]], tblHRIS[[#All],[Employee Type]], "No Match")</f>
        <v>Intern</v>
      </c>
      <c r="R59" t="str" cm="1">
        <f t="array" ref="R59">_xlfn.XLOOKUP(tblGoPhish[[#This Row],[Email]], tblHRIS[[#All],[Email]], tblHRIS[[#All],[On Leave?]], "No Match")</f>
        <v>No</v>
      </c>
      <c r="S59" t="str" cm="1">
        <f t="array" ref="S59">_xlfn.XLOOKUP(tblGoPhish[[#This Row],[Email]], tblHRIS[[#All],[Email]], tblHRIS[[#All],[Job Title]], "No Match")</f>
        <v>Talent Acquisition Specialist</v>
      </c>
      <c r="T59" t="str" cm="1">
        <f t="array" ref="T59">_xlfn.XLOOKUP(tblGoPhish[[#This Row],[Email]], tblHRIS[[#All],[Email]], tblHRIS[[#All],[Budget L1]], "No Match")</f>
        <v>Jennifer Walsh - CTO</v>
      </c>
      <c r="U59" t="str" cm="1">
        <f t="array" ref="U59">_xlfn.XLOOKUP(tblGoPhish[[#This Row],[Email]], tblHRIS[[#All],[Email]], tblHRIS[[#All],[Budget L2]], "No Match")</f>
        <v>Alex Rivera - Director of Engineering</v>
      </c>
    </row>
    <row r="60" spans="1:21" x14ac:dyDescent="0.2">
      <c r="A60" t="s">
        <v>81</v>
      </c>
      <c r="B60" t="s">
        <v>236</v>
      </c>
      <c r="C60" t="s">
        <v>428</v>
      </c>
      <c r="D60" t="s">
        <v>20</v>
      </c>
      <c r="E60" s="1">
        <v>45803</v>
      </c>
      <c r="F60" s="2">
        <v>0.42222222222222222</v>
      </c>
      <c r="G60" t="b">
        <v>1</v>
      </c>
      <c r="H60" s="1">
        <v>45803</v>
      </c>
      <c r="I60" s="2">
        <v>0.50347222222222221</v>
      </c>
      <c r="J60" t="b">
        <v>0</v>
      </c>
      <c r="M60" t="b">
        <v>0</v>
      </c>
      <c r="N60" t="b">
        <v>0</v>
      </c>
      <c r="O60" t="b">
        <v>0</v>
      </c>
      <c r="P60" t="b">
        <v>0</v>
      </c>
      <c r="Q60" t="str" cm="1">
        <f t="array" ref="Q60">_xlfn.XLOOKUP(tblGoPhish[[#This Row],[Email]], tblHRIS[[#All],[Email]], tblHRIS[[#All],[Employee Type]], "No Match")</f>
        <v>Part Time</v>
      </c>
      <c r="R60" t="str" cm="1">
        <f t="array" ref="R60">_xlfn.XLOOKUP(tblGoPhish[[#This Row],[Email]], tblHRIS[[#All],[Email]], tblHRIS[[#All],[On Leave?]], "No Match")</f>
        <v>No</v>
      </c>
      <c r="S60" t="str" cm="1">
        <f t="array" ref="S60">_xlfn.XLOOKUP(tblGoPhish[[#This Row],[Email]], tblHRIS[[#All],[Email]], tblHRIS[[#All],[Job Title]], "No Match")</f>
        <v>Technical Support Specialist</v>
      </c>
      <c r="T60" t="str" cm="1">
        <f t="array" ref="T60">_xlfn.XLOOKUP(tblGoPhish[[#This Row],[Email]], tblHRIS[[#All],[Email]], tblHRIS[[#All],[Budget L1]], "No Match")</f>
        <v>David Kim - COO</v>
      </c>
      <c r="U60" t="str" cm="1">
        <f t="array" ref="U60">_xlfn.XLOOKUP(tblGoPhish[[#This Row],[Email]], tblHRIS[[#All],[Email]], tblHRIS[[#All],[Budget L2]], "No Match")</f>
        <v>Sage Martinez - Director of Customer Success</v>
      </c>
    </row>
    <row r="61" spans="1:21" x14ac:dyDescent="0.2">
      <c r="A61" t="s">
        <v>81</v>
      </c>
      <c r="B61" t="s">
        <v>94</v>
      </c>
      <c r="C61" t="s">
        <v>608</v>
      </c>
      <c r="D61" t="s">
        <v>20</v>
      </c>
      <c r="E61" s="1">
        <v>45803</v>
      </c>
      <c r="F61" s="2">
        <v>0.33750000000000002</v>
      </c>
      <c r="G61" t="b">
        <v>1</v>
      </c>
      <c r="H61" s="1">
        <v>45803</v>
      </c>
      <c r="I61" s="2">
        <v>0.39305555555555555</v>
      </c>
      <c r="J61" t="b">
        <v>0</v>
      </c>
      <c r="M61" t="b">
        <v>0</v>
      </c>
      <c r="N61" t="b">
        <v>0</v>
      </c>
      <c r="O61" t="b">
        <v>0</v>
      </c>
      <c r="P61" t="b">
        <v>0</v>
      </c>
      <c r="Q61" t="str" cm="1">
        <f t="array" ref="Q61">_xlfn.XLOOKUP(tblGoPhish[[#This Row],[Email]], tblHRIS[[#All],[Email]], tblHRIS[[#All],[Employee Type]], "No Match")</f>
        <v>Contractor</v>
      </c>
      <c r="R61" t="str" cm="1">
        <f t="array" ref="R61">_xlfn.XLOOKUP(tblGoPhish[[#This Row],[Email]], tblHRIS[[#All],[Email]], tblHRIS[[#All],[On Leave?]], "No Match")</f>
        <v>No</v>
      </c>
      <c r="S61" t="str" cm="1">
        <f t="array" ref="S61">_xlfn.XLOOKUP(tblGoPhish[[#This Row],[Email]], tblHRIS[[#All],[Email]], tblHRIS[[#All],[Job Title]], "No Match")</f>
        <v>Technical Support Specialist</v>
      </c>
      <c r="T61" t="str" cm="1">
        <f t="array" ref="T61">_xlfn.XLOOKUP(tblGoPhish[[#This Row],[Email]], tblHRIS[[#All],[Email]], tblHRIS[[#All],[Budget L1]], "No Match")</f>
        <v>David Kim - COO</v>
      </c>
      <c r="U61" t="str" cm="1">
        <f t="array" ref="U61">_xlfn.XLOOKUP(tblGoPhish[[#This Row],[Email]], tblHRIS[[#All],[Email]], tblHRIS[[#All],[Budget L2]], "No Match")</f>
        <v>Sage Martinez - Director of Customer Success</v>
      </c>
    </row>
    <row r="62" spans="1:21" x14ac:dyDescent="0.2">
      <c r="A62" t="s">
        <v>390</v>
      </c>
      <c r="B62" t="s">
        <v>391</v>
      </c>
      <c r="C62" t="s">
        <v>392</v>
      </c>
      <c r="D62" t="s">
        <v>20</v>
      </c>
      <c r="E62" s="1">
        <v>45803</v>
      </c>
      <c r="F62" s="2">
        <v>0.46597222222222223</v>
      </c>
      <c r="G62" t="b">
        <v>1</v>
      </c>
      <c r="H62" s="1">
        <v>45803</v>
      </c>
      <c r="I62" s="2">
        <v>0.54652777777777772</v>
      </c>
      <c r="J62" t="b">
        <v>0</v>
      </c>
      <c r="M62" t="b">
        <v>0</v>
      </c>
      <c r="N62" t="b">
        <v>0</v>
      </c>
      <c r="O62" t="b">
        <v>0</v>
      </c>
      <c r="P62" t="b">
        <v>0</v>
      </c>
      <c r="Q62" t="str" cm="1">
        <f t="array" ref="Q62">_xlfn.XLOOKUP(tblGoPhish[[#This Row],[Email]], tblHRIS[[#All],[Email]], tblHRIS[[#All],[Employee Type]], "No Match")</f>
        <v>Full Time</v>
      </c>
      <c r="R62" t="str" cm="1">
        <f t="array" ref="R62">_xlfn.XLOOKUP(tblGoPhish[[#This Row],[Email]], tblHRIS[[#All],[Email]], tblHRIS[[#All],[On Leave?]], "No Match")</f>
        <v>No</v>
      </c>
      <c r="S62" t="str" cm="1">
        <f t="array" ref="S62">_xlfn.XLOOKUP(tblGoPhish[[#This Row],[Email]], tblHRIS[[#All],[Email]], tblHRIS[[#All],[Job Title]], "No Match")</f>
        <v>UI Designer</v>
      </c>
      <c r="T62" t="str" cm="1">
        <f t="array" ref="T62">_xlfn.XLOOKUP(tblGoPhish[[#This Row],[Email]], tblHRIS[[#All],[Email]], tblHRIS[[#All],[Budget L1]], "No Match")</f>
        <v>Jennifer Walsh - CTO</v>
      </c>
      <c r="U62" t="str" cm="1">
        <f t="array" ref="U62">_xlfn.XLOOKUP(tblGoPhish[[#This Row],[Email]], tblHRIS[[#All],[Email]], tblHRIS[[#All],[Budget L2]], "No Match")</f>
        <v>Quinn Thompson - Director of Product</v>
      </c>
    </row>
    <row r="63" spans="1:21" x14ac:dyDescent="0.2">
      <c r="A63" t="s">
        <v>53</v>
      </c>
      <c r="B63" t="s">
        <v>145</v>
      </c>
      <c r="C63" t="s">
        <v>196</v>
      </c>
      <c r="D63" t="s">
        <v>20</v>
      </c>
      <c r="E63" s="1">
        <v>45803</v>
      </c>
      <c r="F63" s="2">
        <v>0.5493055555555556</v>
      </c>
      <c r="G63" t="b">
        <v>1</v>
      </c>
      <c r="H63" s="1">
        <v>45803</v>
      </c>
      <c r="I63" s="2">
        <v>0.56180555555555556</v>
      </c>
      <c r="J63" t="b">
        <v>0</v>
      </c>
      <c r="M63" t="b">
        <v>0</v>
      </c>
      <c r="N63" t="b">
        <v>0</v>
      </c>
      <c r="O63" t="b">
        <v>0</v>
      </c>
      <c r="P63" t="b">
        <v>0</v>
      </c>
      <c r="Q63" t="str" cm="1">
        <f t="array" ref="Q63">_xlfn.XLOOKUP(tblGoPhish[[#This Row],[Email]], tblHRIS[[#All],[Email]], tblHRIS[[#All],[Employee Type]], "No Match")</f>
        <v>Part Time</v>
      </c>
      <c r="R63" t="str" cm="1">
        <f t="array" ref="R63">_xlfn.XLOOKUP(tblGoPhish[[#This Row],[Email]], tblHRIS[[#All],[Email]], tblHRIS[[#All],[On Leave?]], "No Match")</f>
        <v>No</v>
      </c>
      <c r="S63" t="str" cm="1">
        <f t="array" ref="S63">_xlfn.XLOOKUP(tblGoPhish[[#This Row],[Email]], tblHRIS[[#All],[Email]], tblHRIS[[#All],[Job Title]], "No Match")</f>
        <v>UI Designer</v>
      </c>
      <c r="T63" t="str" cm="1">
        <f t="array" ref="T63">_xlfn.XLOOKUP(tblGoPhish[[#This Row],[Email]], tblHRIS[[#All],[Email]], tblHRIS[[#All],[Budget L1]], "No Match")</f>
        <v>Jennifer Walsh - CTO</v>
      </c>
      <c r="U63" t="str" cm="1">
        <f t="array" ref="U63">_xlfn.XLOOKUP(tblGoPhish[[#This Row],[Email]], tblHRIS[[#All],[Email]], tblHRIS[[#All],[Budget L2]], "No Match")</f>
        <v>Quinn Thompson - Director of Product</v>
      </c>
    </row>
    <row r="64" spans="1:21" x14ac:dyDescent="0.2">
      <c r="A64" t="s">
        <v>198</v>
      </c>
      <c r="B64" t="s">
        <v>94</v>
      </c>
      <c r="C64" t="s">
        <v>519</v>
      </c>
      <c r="D64" t="s">
        <v>20</v>
      </c>
      <c r="E64" s="1">
        <v>45803</v>
      </c>
      <c r="F64" s="2">
        <v>0.5708333333333333</v>
      </c>
      <c r="G64" t="b">
        <v>1</v>
      </c>
      <c r="H64" s="1">
        <v>45803</v>
      </c>
      <c r="I64" s="2">
        <v>0.57361111111111107</v>
      </c>
      <c r="J64" t="b">
        <v>0</v>
      </c>
      <c r="M64" t="b">
        <v>0</v>
      </c>
      <c r="N64" t="b">
        <v>0</v>
      </c>
      <c r="O64" t="b">
        <v>0</v>
      </c>
      <c r="P64" t="b">
        <v>0</v>
      </c>
      <c r="Q64" t="str" cm="1">
        <f t="array" ref="Q64">_xlfn.XLOOKUP(tblGoPhish[[#This Row],[Email]], tblHRIS[[#All],[Email]], tblHRIS[[#All],[Employee Type]], "No Match")</f>
        <v>Contractor</v>
      </c>
      <c r="R64" t="str" cm="1">
        <f t="array" ref="R64">_xlfn.XLOOKUP(tblGoPhish[[#This Row],[Email]], tblHRIS[[#All],[Email]], tblHRIS[[#All],[On Leave?]], "No Match")</f>
        <v>No</v>
      </c>
      <c r="S64" t="str" cm="1">
        <f t="array" ref="S64">_xlfn.XLOOKUP(tblGoPhish[[#This Row],[Email]], tblHRIS[[#All],[Email]], tblHRIS[[#All],[Job Title]], "No Match")</f>
        <v>UI Designer</v>
      </c>
      <c r="T64" t="str" cm="1">
        <f t="array" ref="T64">_xlfn.XLOOKUP(tblGoPhish[[#This Row],[Email]], tblHRIS[[#All],[Email]], tblHRIS[[#All],[Budget L1]], "No Match")</f>
        <v>Jennifer Walsh - CTO</v>
      </c>
      <c r="U64" t="str" cm="1">
        <f t="array" ref="U64">_xlfn.XLOOKUP(tblGoPhish[[#This Row],[Email]], tblHRIS[[#All],[Email]], tblHRIS[[#All],[Budget L2]], "No Match")</f>
        <v>Quinn Thompson - Director of Product</v>
      </c>
    </row>
    <row r="65" spans="1:21" x14ac:dyDescent="0.2">
      <c r="A65" t="s">
        <v>64</v>
      </c>
      <c r="B65" t="s">
        <v>65</v>
      </c>
      <c r="C65" t="s">
        <v>66</v>
      </c>
      <c r="D65" t="s">
        <v>20</v>
      </c>
      <c r="E65" s="1">
        <v>45803</v>
      </c>
      <c r="F65" s="2">
        <v>0.73055555555555551</v>
      </c>
      <c r="G65" t="b">
        <v>1</v>
      </c>
      <c r="H65" s="1">
        <v>45803</v>
      </c>
      <c r="I65" s="2">
        <v>0.74652777777777779</v>
      </c>
      <c r="J65" t="b">
        <v>1</v>
      </c>
      <c r="K65" s="1">
        <v>45804</v>
      </c>
      <c r="L65" s="2">
        <v>0.49027777777777776</v>
      </c>
      <c r="M65" t="b">
        <v>0</v>
      </c>
      <c r="N65" t="b">
        <v>0</v>
      </c>
      <c r="O65" t="b">
        <v>0</v>
      </c>
      <c r="P65" t="b">
        <v>0</v>
      </c>
      <c r="Q65" t="str" cm="1">
        <f t="array" ref="Q65">_xlfn.XLOOKUP(tblGoPhish[[#This Row],[Email]], tblHRIS[[#All],[Email]], tblHRIS[[#All],[Employee Type]], "No Match")</f>
        <v>Intern</v>
      </c>
      <c r="R65" t="str" cm="1">
        <f t="array" ref="R65">_xlfn.XLOOKUP(tblGoPhish[[#This Row],[Email]], tblHRIS[[#All],[Email]], tblHRIS[[#All],[On Leave?]], "No Match")</f>
        <v>No</v>
      </c>
      <c r="S65" t="str" cm="1">
        <f t="array" ref="S65">_xlfn.XLOOKUP(tblGoPhish[[#This Row],[Email]], tblHRIS[[#All],[Email]], tblHRIS[[#All],[Job Title]], "No Match")</f>
        <v>UX Designer</v>
      </c>
      <c r="T65" t="str" cm="1">
        <f t="array" ref="T65">_xlfn.XLOOKUP(tblGoPhish[[#This Row],[Email]], tblHRIS[[#All],[Email]], tblHRIS[[#All],[Budget L1]], "No Match")</f>
        <v>Jennifer Walsh - CTO</v>
      </c>
      <c r="U65" t="str" cm="1">
        <f t="array" ref="U65">_xlfn.XLOOKUP(tblGoPhish[[#This Row],[Email]], tblHRIS[[#All],[Email]], tblHRIS[[#All],[Budget L2]], "No Match")</f>
        <v>Quinn Thompson - Director of Product</v>
      </c>
    </row>
    <row r="66" spans="1:21" x14ac:dyDescent="0.2">
      <c r="A66" t="s">
        <v>301</v>
      </c>
      <c r="B66" t="s">
        <v>302</v>
      </c>
      <c r="C66" t="s">
        <v>303</v>
      </c>
      <c r="D66" t="s">
        <v>20</v>
      </c>
      <c r="E66" s="1">
        <v>45803</v>
      </c>
      <c r="F66" s="2">
        <v>0.41319444444444442</v>
      </c>
      <c r="G66" t="b">
        <v>1</v>
      </c>
      <c r="H66" s="1">
        <v>45803</v>
      </c>
      <c r="I66" s="2">
        <v>0.4777777777777778</v>
      </c>
      <c r="J66" t="b">
        <v>0</v>
      </c>
      <c r="M66" t="b">
        <v>0</v>
      </c>
      <c r="N66" t="b">
        <v>0</v>
      </c>
      <c r="O66" t="b">
        <v>0</v>
      </c>
      <c r="P66" t="b">
        <v>0</v>
      </c>
      <c r="Q66" t="str" cm="1">
        <f t="array" ref="Q66">_xlfn.XLOOKUP(tblGoPhish[[#This Row],[Email]], tblHRIS[[#All],[Email]], tblHRIS[[#All],[Employee Type]], "No Match")</f>
        <v>Part Time</v>
      </c>
      <c r="R66" t="str" cm="1">
        <f t="array" ref="R66">_xlfn.XLOOKUP(tblGoPhish[[#This Row],[Email]], tblHRIS[[#All],[Email]], tblHRIS[[#All],[On Leave?]], "No Match")</f>
        <v>No</v>
      </c>
      <c r="S66" t="str" cm="1">
        <f t="array" ref="S66">_xlfn.XLOOKUP(tblGoPhish[[#This Row],[Email]], tblHRIS[[#All],[Email]], tblHRIS[[#All],[Job Title]], "No Match")</f>
        <v>Part-time Sales Development Representative</v>
      </c>
      <c r="T66" t="str" cm="1">
        <f t="array" ref="T66">_xlfn.XLOOKUP(tblGoPhish[[#This Row],[Email]], tblHRIS[[#All],[Email]], tblHRIS[[#All],[Budget L1]], "No Match")</f>
        <v>David Kim - COO</v>
      </c>
      <c r="U66" t="str" cm="1">
        <f t="array" ref="U66">_xlfn.XLOOKUP(tblGoPhish[[#This Row],[Email]], tblHRIS[[#All],[Email]], tblHRIS[[#All],[Budget L2]], "No Match")</f>
        <v>Maria Santos - Director of Sales</v>
      </c>
    </row>
    <row r="67" spans="1:21" x14ac:dyDescent="0.2">
      <c r="A67" t="s">
        <v>104</v>
      </c>
      <c r="B67" t="s">
        <v>233</v>
      </c>
      <c r="C67" t="s">
        <v>272</v>
      </c>
      <c r="D67" t="s">
        <v>20</v>
      </c>
      <c r="E67" s="1">
        <v>45803</v>
      </c>
      <c r="F67" s="2">
        <v>0.6381944444444444</v>
      </c>
      <c r="G67" t="b">
        <v>1</v>
      </c>
      <c r="H67" s="1">
        <v>45803</v>
      </c>
      <c r="I67" s="2">
        <v>0.66319444444444442</v>
      </c>
      <c r="J67" t="b">
        <v>0</v>
      </c>
      <c r="M67" t="b">
        <v>0</v>
      </c>
      <c r="N67" t="b">
        <v>0</v>
      </c>
      <c r="O67" t="b">
        <v>0</v>
      </c>
      <c r="P67" t="b">
        <v>0</v>
      </c>
      <c r="Q67" t="str" cm="1">
        <f t="array" ref="Q67">_xlfn.XLOOKUP(tblGoPhish[[#This Row],[Email]], tblHRIS[[#All],[Email]], tblHRIS[[#All],[Employee Type]], "No Match")</f>
        <v>Intern</v>
      </c>
      <c r="R67" t="str" cm="1">
        <f t="array" ref="R67">_xlfn.XLOOKUP(tblGoPhish[[#This Row],[Email]], tblHRIS[[#All],[Email]], tblHRIS[[#All],[On Leave?]], "No Match")</f>
        <v>No</v>
      </c>
      <c r="S67" t="str" cm="1">
        <f t="array" ref="S67">_xlfn.XLOOKUP(tblGoPhish[[#This Row],[Email]], tblHRIS[[#All],[Email]], tblHRIS[[#All],[Job Title]], "No Match")</f>
        <v>Sales Coordinator Intern</v>
      </c>
      <c r="T67" t="str" cm="1">
        <f t="array" ref="T67">_xlfn.XLOOKUP(tblGoPhish[[#This Row],[Email]], tblHRIS[[#All],[Email]], tblHRIS[[#All],[Budget L1]], "No Match")</f>
        <v>David Kim - COO</v>
      </c>
      <c r="U67" t="str" cm="1">
        <f t="array" ref="U67">_xlfn.XLOOKUP(tblGoPhish[[#This Row],[Email]], tblHRIS[[#All],[Email]], tblHRIS[[#All],[Budget L2]], "No Match")</f>
        <v>Maria Santos - Director of Sales</v>
      </c>
    </row>
    <row r="68" spans="1:21" x14ac:dyDescent="0.2">
      <c r="A68" t="s">
        <v>382</v>
      </c>
      <c r="B68" t="s">
        <v>170</v>
      </c>
      <c r="C68" t="s">
        <v>383</v>
      </c>
      <c r="D68" t="s">
        <v>20</v>
      </c>
      <c r="E68" s="1">
        <v>45803</v>
      </c>
      <c r="F68" s="2">
        <v>0.43402777777777779</v>
      </c>
      <c r="G68" t="b">
        <v>1</v>
      </c>
      <c r="H68" s="1">
        <v>45803</v>
      </c>
      <c r="I68" s="2">
        <v>0.46319444444444446</v>
      </c>
      <c r="J68" t="b">
        <v>1</v>
      </c>
      <c r="K68" s="1">
        <v>45804</v>
      </c>
      <c r="L68" s="2">
        <v>0.70763888888888893</v>
      </c>
      <c r="M68" t="b">
        <v>0</v>
      </c>
      <c r="N68" t="b">
        <v>0</v>
      </c>
      <c r="O68" t="b">
        <v>0</v>
      </c>
      <c r="P68" t="b">
        <v>0</v>
      </c>
      <c r="Q68" t="str" cm="1">
        <f t="array" ref="Q68">_xlfn.XLOOKUP(tblGoPhish[[#This Row],[Email]], tblHRIS[[#All],[Email]], tblHRIS[[#All],[Employee Type]], "No Match")</f>
        <v>Part Time</v>
      </c>
      <c r="R68" t="str" cm="1">
        <f t="array" ref="R68">_xlfn.XLOOKUP(tblGoPhish[[#This Row],[Email]], tblHRIS[[#All],[Email]], tblHRIS[[#All],[On Leave?]], "No Match")</f>
        <v>No</v>
      </c>
      <c r="S68" t="str" cm="1">
        <f t="array" ref="S68">_xlfn.XLOOKUP(tblGoPhish[[#This Row],[Email]], tblHRIS[[#All],[Email]], tblHRIS[[#All],[Job Title]], "No Match")</f>
        <v>Part-time Enterprise Sales Specialist</v>
      </c>
      <c r="T68" t="str" cm="1">
        <f t="array" ref="T68">_xlfn.XLOOKUP(tblGoPhish[[#This Row],[Email]], tblHRIS[[#All],[Email]], tblHRIS[[#All],[Budget L1]], "No Match")</f>
        <v>David Kim - COO</v>
      </c>
      <c r="U68" t="str" cm="1">
        <f t="array" ref="U68">_xlfn.XLOOKUP(tblGoPhish[[#This Row],[Email]], tblHRIS[[#All],[Email]], tblHRIS[[#All],[Budget L2]], "No Match")</f>
        <v>Maria Santos - Director of Sales</v>
      </c>
    </row>
    <row r="69" spans="1:21" x14ac:dyDescent="0.2">
      <c r="A69" t="s">
        <v>313</v>
      </c>
      <c r="B69" t="s">
        <v>138</v>
      </c>
      <c r="C69" t="s">
        <v>444</v>
      </c>
      <c r="D69" t="s">
        <v>20</v>
      </c>
      <c r="E69" s="1">
        <v>45803</v>
      </c>
      <c r="F69" s="2">
        <v>0.44374999999999998</v>
      </c>
      <c r="G69" t="b">
        <v>1</v>
      </c>
      <c r="H69" s="1">
        <v>45803</v>
      </c>
      <c r="I69" s="2">
        <v>0.52708333333333335</v>
      </c>
      <c r="J69" t="b">
        <v>1</v>
      </c>
      <c r="K69" s="1">
        <v>45804</v>
      </c>
      <c r="L69" s="2">
        <v>0.49652777777777779</v>
      </c>
      <c r="M69" t="b">
        <v>0</v>
      </c>
      <c r="N69" t="b">
        <v>0</v>
      </c>
      <c r="O69" t="b">
        <v>0</v>
      </c>
      <c r="P69" t="b">
        <v>0</v>
      </c>
      <c r="Q69" t="str" cm="1">
        <f t="array" ref="Q69">_xlfn.XLOOKUP(tblGoPhish[[#This Row],[Email]], tblHRIS[[#All],[Email]], tblHRIS[[#All],[Employee Type]], "No Match")</f>
        <v>Intern</v>
      </c>
      <c r="R69" t="str" cm="1">
        <f t="array" ref="R69">_xlfn.XLOOKUP(tblGoPhish[[#This Row],[Email]], tblHRIS[[#All],[Email]], tblHRIS[[#All],[On Leave?]], "No Match")</f>
        <v>No</v>
      </c>
      <c r="S69" t="str" cm="1">
        <f t="array" ref="S69">_xlfn.XLOOKUP(tblGoPhish[[#This Row],[Email]], tblHRIS[[#All],[Email]], tblHRIS[[#All],[Job Title]], "No Match")</f>
        <v>Channel Partner Intern</v>
      </c>
      <c r="T69" t="str" cm="1">
        <f t="array" ref="T69">_xlfn.XLOOKUP(tblGoPhish[[#This Row],[Email]], tblHRIS[[#All],[Email]], tblHRIS[[#All],[Budget L1]], "No Match")</f>
        <v>David Kim - COO</v>
      </c>
      <c r="U69" t="str" cm="1">
        <f t="array" ref="U69">_xlfn.XLOOKUP(tblGoPhish[[#This Row],[Email]], tblHRIS[[#All],[Email]], tblHRIS[[#All],[Budget L2]], "No Match")</f>
        <v>Maria Santos - Director of Sales</v>
      </c>
    </row>
    <row r="70" spans="1:21" x14ac:dyDescent="0.2">
      <c r="A70" t="s">
        <v>326</v>
      </c>
      <c r="B70" t="s">
        <v>327</v>
      </c>
      <c r="C70" t="s">
        <v>328</v>
      </c>
      <c r="D70" t="s">
        <v>20</v>
      </c>
      <c r="E70" s="1">
        <v>45803</v>
      </c>
      <c r="F70" s="2">
        <v>0.48125000000000001</v>
      </c>
      <c r="G70" t="b">
        <v>1</v>
      </c>
      <c r="H70" s="1">
        <v>45803</v>
      </c>
      <c r="I70" s="2">
        <v>0.49861111111111112</v>
      </c>
      <c r="J70" t="b">
        <v>1</v>
      </c>
      <c r="K70" s="1">
        <v>45804</v>
      </c>
      <c r="L70" s="2">
        <v>0.49027777777777776</v>
      </c>
      <c r="M70" t="b">
        <v>0</v>
      </c>
      <c r="N70" t="b">
        <v>0</v>
      </c>
      <c r="O70" t="b">
        <v>0</v>
      </c>
      <c r="P70" t="b">
        <v>0</v>
      </c>
      <c r="Q70" t="str" cm="1">
        <f t="array" ref="Q70">_xlfn.XLOOKUP(tblGoPhish[[#This Row],[Email]], tblHRIS[[#All],[Email]], tblHRIS[[#All],[Employee Type]], "No Match")</f>
        <v>Contractor</v>
      </c>
      <c r="R70" t="str" cm="1">
        <f t="array" ref="R70">_xlfn.XLOOKUP(tblGoPhish[[#This Row],[Email]], tblHRIS[[#All],[Email]], tblHRIS[[#All],[On Leave?]], "No Match")</f>
        <v>No</v>
      </c>
      <c r="S70" t="str" cm="1">
        <f t="array" ref="S70">_xlfn.XLOOKUP(tblGoPhish[[#This Row],[Email]], tblHRIS[[#All],[Email]], tblHRIS[[#All],[Job Title]], "No Match")</f>
        <v>Sales Operations Specialist Intern</v>
      </c>
      <c r="T70" t="str" cm="1">
        <f t="array" ref="T70">_xlfn.XLOOKUP(tblGoPhish[[#This Row],[Email]], tblHRIS[[#All],[Email]], tblHRIS[[#All],[Budget L1]], "No Match")</f>
        <v>David Kim - COO</v>
      </c>
      <c r="U70" t="str" cm="1">
        <f t="array" ref="U70">_xlfn.XLOOKUP(tblGoPhish[[#This Row],[Email]], tblHRIS[[#All],[Email]], tblHRIS[[#All],[Budget L2]], "No Match")</f>
        <v>Maria Santos - Director of Sales</v>
      </c>
    </row>
    <row r="71" spans="1:21" x14ac:dyDescent="0.2">
      <c r="A71" t="s">
        <v>133</v>
      </c>
      <c r="B71" t="s">
        <v>260</v>
      </c>
      <c r="C71" t="s">
        <v>468</v>
      </c>
      <c r="D71" t="s">
        <v>20</v>
      </c>
      <c r="E71" s="1">
        <v>45803</v>
      </c>
      <c r="F71" s="2">
        <v>0.55000000000000004</v>
      </c>
      <c r="G71" t="b">
        <v>1</v>
      </c>
      <c r="H71" s="1">
        <v>45803</v>
      </c>
      <c r="I71" s="2">
        <v>0.61458333333333337</v>
      </c>
      <c r="J71" t="b">
        <v>0</v>
      </c>
      <c r="M71" t="b">
        <v>0</v>
      </c>
      <c r="N71" t="b">
        <v>0</v>
      </c>
      <c r="O71" t="b">
        <v>0</v>
      </c>
      <c r="P71" t="b">
        <v>0</v>
      </c>
      <c r="Q71" t="str" cm="1">
        <f t="array" ref="Q71">_xlfn.XLOOKUP(tblGoPhish[[#This Row],[Email]], tblHRIS[[#All],[Email]], tblHRIS[[#All],[Employee Type]], "No Match")</f>
        <v>Intern</v>
      </c>
      <c r="R71" t="str" cm="1">
        <f t="array" ref="R71">_xlfn.XLOOKUP(tblGoPhish[[#This Row],[Email]], tblHRIS[[#All],[Email]], tblHRIS[[#All],[On Leave?]], "No Match")</f>
        <v>No</v>
      </c>
      <c r="S71" t="str" cm="1">
        <f t="array" ref="S71">_xlfn.XLOOKUP(tblGoPhish[[#This Row],[Email]], tblHRIS[[#All],[Email]], tblHRIS[[#All],[Job Title]], "No Match")</f>
        <v>IT Support Specialist</v>
      </c>
      <c r="T71" t="str" cm="1">
        <f t="array" ref="T71">_xlfn.XLOOKUP(tblGoPhish[[#This Row],[Email]], tblHRIS[[#All],[Email]], tblHRIS[[#All],[Budget L1]], "No Match")</f>
        <v>Gerry Guy - CIO/CISO</v>
      </c>
      <c r="U71" t="str" cm="1">
        <f t="array" ref="U71">_xlfn.XLOOKUP(tblGoPhish[[#This Row],[Email]], tblHRIS[[#All],[Email]], tblHRIS[[#All],[Budget L2]], "No Match")</f>
        <v>Fred Saltman - Director IT</v>
      </c>
    </row>
    <row r="72" spans="1:21" x14ac:dyDescent="0.2">
      <c r="A72" t="s">
        <v>210</v>
      </c>
      <c r="B72" t="s">
        <v>349</v>
      </c>
      <c r="C72" t="s">
        <v>350</v>
      </c>
      <c r="D72" t="s">
        <v>20</v>
      </c>
      <c r="E72" s="1">
        <v>45803</v>
      </c>
      <c r="F72" s="2">
        <v>0.55000000000000004</v>
      </c>
      <c r="G72" t="b">
        <v>1</v>
      </c>
      <c r="H72" s="1">
        <v>45803</v>
      </c>
      <c r="I72" s="2">
        <v>0.60555555555555551</v>
      </c>
      <c r="J72" t="b">
        <v>0</v>
      </c>
      <c r="M72" t="b">
        <v>0</v>
      </c>
      <c r="N72" t="b">
        <v>0</v>
      </c>
      <c r="O72" t="b">
        <v>0</v>
      </c>
      <c r="P72" t="b">
        <v>0</v>
      </c>
      <c r="Q72" t="str" cm="1">
        <f t="array" ref="Q72">_xlfn.XLOOKUP(tblGoPhish[[#This Row],[Email]], tblHRIS[[#All],[Email]], tblHRIS[[#All],[Employee Type]], "No Match")</f>
        <v>Full Time</v>
      </c>
      <c r="R72" t="str" cm="1">
        <f t="array" ref="R72">_xlfn.XLOOKUP(tblGoPhish[[#This Row],[Email]], tblHRIS[[#All],[Email]], tblHRIS[[#All],[On Leave?]], "No Match")</f>
        <v>No</v>
      </c>
      <c r="S72" t="str" cm="1">
        <f t="array" ref="S72">_xlfn.XLOOKUP(tblGoPhish[[#This Row],[Email]], tblHRIS[[#All],[Email]], tblHRIS[[#All],[Job Title]], "No Match")</f>
        <v>IT Security Analyst</v>
      </c>
      <c r="T72" t="str" cm="1">
        <f t="array" ref="T72">_xlfn.XLOOKUP(tblGoPhish[[#This Row],[Email]], tblHRIS[[#All],[Email]], tblHRIS[[#All],[Budget L1]], "No Match")</f>
        <v>Gerry Guy - CIO/CISO</v>
      </c>
      <c r="U72" t="str" cm="1">
        <f t="array" ref="U72">_xlfn.XLOOKUP(tblGoPhish[[#This Row],[Email]], tblHRIS[[#All],[Email]], tblHRIS[[#All],[Budget L2]], "No Match")</f>
        <v>Fred Saltman - Director IT</v>
      </c>
    </row>
    <row r="73" spans="1:21" x14ac:dyDescent="0.2">
      <c r="A73" t="s">
        <v>451</v>
      </c>
      <c r="B73" t="s">
        <v>333</v>
      </c>
      <c r="C73" t="s">
        <v>452</v>
      </c>
      <c r="D73" t="s">
        <v>20</v>
      </c>
      <c r="E73" s="1">
        <v>45803</v>
      </c>
      <c r="F73" s="2">
        <v>0.48402777777777778</v>
      </c>
      <c r="G73" t="b">
        <v>1</v>
      </c>
      <c r="H73" s="1">
        <v>45803</v>
      </c>
      <c r="I73" s="2">
        <v>0.56597222222222221</v>
      </c>
      <c r="J73" t="b">
        <v>1</v>
      </c>
      <c r="K73" s="1">
        <v>45804</v>
      </c>
      <c r="L73" s="2">
        <v>0.70763888888888893</v>
      </c>
      <c r="M73" t="b">
        <v>0</v>
      </c>
      <c r="N73" t="b">
        <v>0</v>
      </c>
      <c r="O73" t="b">
        <v>0</v>
      </c>
      <c r="P73" t="b">
        <v>0</v>
      </c>
      <c r="Q73" t="str" cm="1">
        <f t="array" ref="Q73">_xlfn.XLOOKUP(tblGoPhish[[#This Row],[Email]], tblHRIS[[#All],[Email]], tblHRIS[[#All],[Employee Type]], "No Match")</f>
        <v>Intern</v>
      </c>
      <c r="R73" t="str" cm="1">
        <f t="array" ref="R73">_xlfn.XLOOKUP(tblGoPhish[[#This Row],[Email]], tblHRIS[[#All],[Email]], tblHRIS[[#All],[On Leave?]], "No Match")</f>
        <v>No</v>
      </c>
      <c r="S73" t="str" cm="1">
        <f t="array" ref="S73">_xlfn.XLOOKUP(tblGoPhish[[#This Row],[Email]], tblHRIS[[#All],[Email]], tblHRIS[[#All],[Job Title]], "No Match")</f>
        <v>Security Architect</v>
      </c>
      <c r="T73" t="str" cm="1">
        <f t="array" ref="T73">_xlfn.XLOOKUP(tblGoPhish[[#This Row],[Email]], tblHRIS[[#All],[Email]], tblHRIS[[#All],[Budget L1]], "No Match")</f>
        <v>Gerry Guy - CIO/CISO</v>
      </c>
      <c r="U73" t="str" cm="1">
        <f t="array" ref="U73">_xlfn.XLOOKUP(tblGoPhish[[#This Row],[Email]], tblHRIS[[#All],[Email]], tblHRIS[[#All],[Budget L2]], "No Match")</f>
        <v>Fred Saltman - Director IT</v>
      </c>
    </row>
    <row r="74" spans="1:21" x14ac:dyDescent="0.2">
      <c r="A74" t="s">
        <v>93</v>
      </c>
      <c r="B74" t="s">
        <v>407</v>
      </c>
      <c r="C74" t="s">
        <v>532</v>
      </c>
      <c r="D74" t="s">
        <v>20</v>
      </c>
      <c r="E74" s="1">
        <v>45803</v>
      </c>
      <c r="F74" s="2">
        <v>0.33888888888888891</v>
      </c>
      <c r="G74" t="b">
        <v>1</v>
      </c>
      <c r="H74" s="1">
        <v>45803</v>
      </c>
      <c r="I74" s="2">
        <v>0.38263888888888886</v>
      </c>
      <c r="J74" t="b">
        <v>1</v>
      </c>
      <c r="K74" s="1">
        <v>45804</v>
      </c>
      <c r="L74" s="2">
        <v>0.49652777777777779</v>
      </c>
      <c r="M74" t="b">
        <v>0</v>
      </c>
      <c r="N74" t="b">
        <v>0</v>
      </c>
      <c r="O74" t="b">
        <v>0</v>
      </c>
      <c r="P74" t="b">
        <v>0</v>
      </c>
      <c r="Q74" t="str" cm="1">
        <f t="array" ref="Q74">_xlfn.XLOOKUP(tblGoPhish[[#This Row],[Email]], tblHRIS[[#All],[Email]], tblHRIS[[#All],[Employee Type]], "No Match")</f>
        <v>Part Time</v>
      </c>
      <c r="R74" t="str" cm="1">
        <f t="array" ref="R74">_xlfn.XLOOKUP(tblGoPhish[[#This Row],[Email]], tblHRIS[[#All],[Email]], tblHRIS[[#All],[On Leave?]], "No Match")</f>
        <v>No</v>
      </c>
      <c r="S74" t="str" cm="1">
        <f t="array" ref="S74">_xlfn.XLOOKUP(tblGoPhish[[#This Row],[Email]], tblHRIS[[#All],[Email]], tblHRIS[[#All],[Job Title]], "No Match")</f>
        <v>Security Consultant</v>
      </c>
      <c r="T74" t="str" cm="1">
        <f t="array" ref="T74">_xlfn.XLOOKUP(tblGoPhish[[#This Row],[Email]], tblHRIS[[#All],[Email]], tblHRIS[[#All],[Budget L1]], "No Match")</f>
        <v>Gerry Guy - CIO/CISO</v>
      </c>
      <c r="U74" t="str" cm="1">
        <f t="array" ref="U74">_xlfn.XLOOKUP(tblGoPhish[[#This Row],[Email]], tblHRIS[[#All],[Email]], tblHRIS[[#All],[Budget L2]], "No Match")</f>
        <v>Fred Saltman - Director IT</v>
      </c>
    </row>
    <row r="75" spans="1:21" x14ac:dyDescent="0.2">
      <c r="A75" t="s">
        <v>386</v>
      </c>
      <c r="B75" t="s">
        <v>170</v>
      </c>
      <c r="C75" t="s">
        <v>387</v>
      </c>
      <c r="D75" t="s">
        <v>20</v>
      </c>
      <c r="E75" s="1">
        <v>45803</v>
      </c>
      <c r="F75" s="2">
        <v>0.62847222222222221</v>
      </c>
      <c r="G75" t="b">
        <v>1</v>
      </c>
      <c r="H75" s="1">
        <v>45803</v>
      </c>
      <c r="I75" s="2">
        <v>0.70972222222222225</v>
      </c>
      <c r="J75" t="b">
        <v>1</v>
      </c>
      <c r="K75" s="1">
        <v>45804</v>
      </c>
      <c r="L75" s="2">
        <v>0.49027777777777776</v>
      </c>
      <c r="M75" s="2" t="b">
        <v>1</v>
      </c>
      <c r="N75" t="b">
        <v>0</v>
      </c>
      <c r="O75" t="b">
        <v>0</v>
      </c>
      <c r="P75" t="b">
        <v>0</v>
      </c>
      <c r="Q75" t="str" cm="1">
        <f t="array" ref="Q75">_xlfn.XLOOKUP(tblGoPhish[[#This Row],[Email]], tblHRIS[[#All],[Email]], tblHRIS[[#All],[Employee Type]], "No Match")</f>
        <v>Contractor</v>
      </c>
      <c r="R75" t="str" cm="1">
        <f t="array" ref="R75">_xlfn.XLOOKUP(tblGoPhish[[#This Row],[Email]], tblHRIS[[#All],[Email]], tblHRIS[[#All],[On Leave?]], "No Match")</f>
        <v>No</v>
      </c>
      <c r="S75" t="str" cm="1">
        <f t="array" ref="S75">_xlfn.XLOOKUP(tblGoPhish[[#This Row],[Email]], tblHRIS[[#All],[Email]], tblHRIS[[#All],[Job Title]], "No Match")</f>
        <v>Backup Administrator</v>
      </c>
      <c r="T75" t="str" cm="1">
        <f t="array" ref="T75">_xlfn.XLOOKUP(tblGoPhish[[#This Row],[Email]], tblHRIS[[#All],[Email]], tblHRIS[[#All],[Budget L1]], "No Match")</f>
        <v>Gerry Guy - CIO/CISO</v>
      </c>
      <c r="U75" t="str" cm="1">
        <f t="array" ref="U75">_xlfn.XLOOKUP(tblGoPhish[[#This Row],[Email]], tblHRIS[[#All],[Email]], tblHRIS[[#All],[Budget L2]], "No Match")</f>
        <v>Fred Saltman - Director IT</v>
      </c>
    </row>
    <row r="76" spans="1:21" x14ac:dyDescent="0.2">
      <c r="A76" t="s">
        <v>115</v>
      </c>
      <c r="B76" t="s">
        <v>112</v>
      </c>
      <c r="C76" t="s">
        <v>515</v>
      </c>
      <c r="D76" t="s">
        <v>20</v>
      </c>
      <c r="E76" s="1">
        <v>45803</v>
      </c>
      <c r="F76" s="2">
        <v>0.34722222222222221</v>
      </c>
      <c r="G76" t="b">
        <v>1</v>
      </c>
      <c r="H76" s="1">
        <v>45803</v>
      </c>
      <c r="I76" s="2">
        <v>0.34861111111111109</v>
      </c>
      <c r="J76" t="b">
        <v>0</v>
      </c>
      <c r="M76" t="b">
        <v>0</v>
      </c>
      <c r="N76" t="b">
        <v>0</v>
      </c>
      <c r="O76" t="b">
        <v>0</v>
      </c>
      <c r="P76" t="b">
        <v>0</v>
      </c>
      <c r="Q76" t="str" cm="1">
        <f t="array" ref="Q76">_xlfn.XLOOKUP(tblGoPhish[[#This Row],[Email]], tblHRIS[[#All],[Email]], tblHRIS[[#All],[Employee Type]], "No Match")</f>
        <v>Full Time</v>
      </c>
      <c r="R76" t="str" cm="1">
        <f t="array" ref="R76">_xlfn.XLOOKUP(tblGoPhish[[#This Row],[Email]], tblHRIS[[#All],[Email]], tblHRIS[[#All],[On Leave?]], "No Match")</f>
        <v>No</v>
      </c>
      <c r="S76" t="str" cm="1">
        <f t="array" ref="S76">_xlfn.XLOOKUP(tblGoPhish[[#This Row],[Email]], tblHRIS[[#All],[Email]], tblHRIS[[#All],[Job Title]], "No Match")</f>
        <v>Frontend Developer</v>
      </c>
      <c r="T76" t="str" cm="1">
        <f t="array" ref="T76">_xlfn.XLOOKUP(tblGoPhish[[#This Row],[Email]], tblHRIS[[#All],[Email]], tblHRIS[[#All],[Budget L1]], "No Match")</f>
        <v>Jennifer Walsh - CTO</v>
      </c>
      <c r="U76" t="str" cm="1">
        <f t="array" ref="U76">_xlfn.XLOOKUP(tblGoPhish[[#This Row],[Email]], tblHRIS[[#All],[Email]], tblHRIS[[#All],[Budget L2]], "No Match")</f>
        <v>Alex Rivera - Director of Engineering</v>
      </c>
    </row>
    <row r="77" spans="1:21" x14ac:dyDescent="0.2">
      <c r="A77" t="s">
        <v>49</v>
      </c>
      <c r="B77" t="s">
        <v>351</v>
      </c>
      <c r="C77" t="s">
        <v>549</v>
      </c>
      <c r="D77" t="s">
        <v>20</v>
      </c>
      <c r="E77" s="1">
        <v>45803</v>
      </c>
      <c r="F77" s="2">
        <v>0.74791666666666667</v>
      </c>
      <c r="G77" t="b">
        <v>1</v>
      </c>
      <c r="H77" s="1">
        <v>45803</v>
      </c>
      <c r="I77" s="2">
        <v>0.78888888888888886</v>
      </c>
      <c r="J77" t="b">
        <v>0</v>
      </c>
      <c r="M77" t="b">
        <v>0</v>
      </c>
      <c r="N77" t="b">
        <v>0</v>
      </c>
      <c r="O77" t="b">
        <v>0</v>
      </c>
      <c r="P77" t="b">
        <v>0</v>
      </c>
      <c r="Q77" t="str" cm="1">
        <f t="array" ref="Q77">_xlfn.XLOOKUP(tblGoPhish[[#This Row],[Email]], tblHRIS[[#All],[Email]], tblHRIS[[#All],[Employee Type]], "No Match")</f>
        <v>Contractor</v>
      </c>
      <c r="R77" t="str" cm="1">
        <f t="array" ref="R77">_xlfn.XLOOKUP(tblGoPhish[[#This Row],[Email]], tblHRIS[[#All],[Email]], tblHRIS[[#All],[On Leave?]], "No Match")</f>
        <v>No</v>
      </c>
      <c r="S77" t="str" cm="1">
        <f t="array" ref="S77">_xlfn.XLOOKUP(tblGoPhish[[#This Row],[Email]], tblHRIS[[#All],[Email]], tblHRIS[[#All],[Job Title]], "No Match")</f>
        <v>Security Software Engineer</v>
      </c>
      <c r="T77" t="str" cm="1">
        <f t="array" ref="T77">_xlfn.XLOOKUP(tblGoPhish[[#This Row],[Email]], tblHRIS[[#All],[Email]], tblHRIS[[#All],[Budget L1]], "No Match")</f>
        <v>Jennifer Walsh - CTO</v>
      </c>
      <c r="U77" t="str" cm="1">
        <f t="array" ref="U77">_xlfn.XLOOKUP(tblGoPhish[[#This Row],[Email]], tblHRIS[[#All],[Email]], tblHRIS[[#All],[Budget L2]], "No Match")</f>
        <v>Alex Rivera - Director of Engineering</v>
      </c>
    </row>
    <row r="78" spans="1:21" x14ac:dyDescent="0.2">
      <c r="A78" t="s">
        <v>49</v>
      </c>
      <c r="B78" t="s">
        <v>339</v>
      </c>
      <c r="C78" t="s">
        <v>433</v>
      </c>
      <c r="D78" t="s">
        <v>20</v>
      </c>
      <c r="E78" s="1">
        <v>45803</v>
      </c>
      <c r="F78" s="2">
        <v>0.35347222222222224</v>
      </c>
      <c r="G78" t="b">
        <v>1</v>
      </c>
      <c r="H78" s="1">
        <v>45803</v>
      </c>
      <c r="I78" s="2">
        <v>0.41666666666666669</v>
      </c>
      <c r="J78" t="b">
        <v>1</v>
      </c>
      <c r="K78" s="1">
        <v>45804</v>
      </c>
      <c r="L78" s="2">
        <v>0.70763888888888893</v>
      </c>
      <c r="M78" s="2" t="b">
        <v>1</v>
      </c>
      <c r="N78" t="b">
        <v>0</v>
      </c>
      <c r="O78" t="b">
        <v>0</v>
      </c>
      <c r="P78" t="b">
        <v>0</v>
      </c>
      <c r="Q78" t="str" cm="1">
        <f t="array" ref="Q78">_xlfn.XLOOKUP(tblGoPhish[[#This Row],[Email]], tblHRIS[[#All],[Email]], tblHRIS[[#All],[Employee Type]], "No Match")</f>
        <v>Intern</v>
      </c>
      <c r="R78" t="str" cm="1">
        <f t="array" ref="R78">_xlfn.XLOOKUP(tblGoPhish[[#This Row],[Email]], tblHRIS[[#All],[Email]], tblHRIS[[#All],[On Leave?]], "No Match")</f>
        <v>No</v>
      </c>
      <c r="S78" t="str" cm="1">
        <f t="array" ref="S78">_xlfn.XLOOKUP(tblGoPhish[[#This Row],[Email]], tblHRIS[[#All],[Email]], tblHRIS[[#All],[Job Title]], "No Match")</f>
        <v>Principal Engineer</v>
      </c>
      <c r="T78" t="str" cm="1">
        <f t="array" ref="T78">_xlfn.XLOOKUP(tblGoPhish[[#This Row],[Email]], tblHRIS[[#All],[Email]], tblHRIS[[#All],[Budget L1]], "No Match")</f>
        <v>Jennifer Walsh - CTO</v>
      </c>
      <c r="U78" t="str" cm="1">
        <f t="array" ref="U78">_xlfn.XLOOKUP(tblGoPhish[[#This Row],[Email]], tblHRIS[[#All],[Email]], tblHRIS[[#All],[Budget L2]], "No Match")</f>
        <v>Alex Rivera - Director of Engineering</v>
      </c>
    </row>
    <row r="79" spans="1:21" x14ac:dyDescent="0.2">
      <c r="A79" t="s">
        <v>488</v>
      </c>
      <c r="B79" t="s">
        <v>151</v>
      </c>
      <c r="C79" t="s">
        <v>489</v>
      </c>
      <c r="D79" t="s">
        <v>20</v>
      </c>
      <c r="E79" s="1">
        <v>45803</v>
      </c>
      <c r="F79" s="2">
        <v>0.50347222222222221</v>
      </c>
      <c r="G79" t="b">
        <v>1</v>
      </c>
      <c r="H79" s="1">
        <v>45803</v>
      </c>
      <c r="I79" s="2">
        <v>0.54097222222222219</v>
      </c>
      <c r="J79" t="b">
        <v>1</v>
      </c>
      <c r="K79" s="1">
        <v>45804</v>
      </c>
      <c r="L79" s="2">
        <v>0.49652777777777779</v>
      </c>
      <c r="M79" s="2" t="b">
        <v>1</v>
      </c>
      <c r="N79" t="b">
        <v>0</v>
      </c>
      <c r="O79" t="b">
        <v>0</v>
      </c>
      <c r="P79" t="b">
        <v>0</v>
      </c>
      <c r="Q79" t="str" cm="1">
        <f t="array" ref="Q79">_xlfn.XLOOKUP(tblGoPhish[[#This Row],[Email]], tblHRIS[[#All],[Email]], tblHRIS[[#All],[Employee Type]], "No Match")</f>
        <v>Full Time</v>
      </c>
      <c r="R79" t="str" cm="1">
        <f t="array" ref="R79">_xlfn.XLOOKUP(tblGoPhish[[#This Row],[Email]], tblHRIS[[#All],[Email]], tblHRIS[[#All],[On Leave?]], "No Match")</f>
        <v>No</v>
      </c>
      <c r="S79" t="str" cm="1">
        <f t="array" ref="S79">_xlfn.XLOOKUP(tblGoPhish[[#This Row],[Email]], tblHRIS[[#All],[Email]], tblHRIS[[#All],[Job Title]], "No Match")</f>
        <v>Software Architect</v>
      </c>
      <c r="T79" t="str" cm="1">
        <f t="array" ref="T79">_xlfn.XLOOKUP(tblGoPhish[[#This Row],[Email]], tblHRIS[[#All],[Email]], tblHRIS[[#All],[Budget L1]], "No Match")</f>
        <v>Jennifer Walsh - CTO</v>
      </c>
      <c r="U79" t="str" cm="1">
        <f t="array" ref="U79">_xlfn.XLOOKUP(tblGoPhish[[#This Row],[Email]], tblHRIS[[#All],[Email]], tblHRIS[[#All],[Budget L2]], "No Match")</f>
        <v>Alex Rivera - Director of Engineering</v>
      </c>
    </row>
    <row r="80" spans="1:21" x14ac:dyDescent="0.2">
      <c r="A80" t="s">
        <v>409</v>
      </c>
      <c r="B80" t="s">
        <v>120</v>
      </c>
      <c r="C80" t="s">
        <v>463</v>
      </c>
      <c r="D80" t="s">
        <v>20</v>
      </c>
      <c r="E80" s="1">
        <v>45803</v>
      </c>
      <c r="F80" s="2">
        <v>0.57152777777777775</v>
      </c>
      <c r="G80" t="b">
        <v>1</v>
      </c>
      <c r="H80" s="1">
        <v>45803</v>
      </c>
      <c r="I80" s="2">
        <v>0.63611111111111107</v>
      </c>
      <c r="J80" t="b">
        <v>0</v>
      </c>
      <c r="M80" t="b">
        <v>0</v>
      </c>
      <c r="N80" t="b">
        <v>0</v>
      </c>
      <c r="O80" t="b">
        <v>0</v>
      </c>
      <c r="P80" t="b">
        <v>0</v>
      </c>
      <c r="Q80" t="str" cm="1">
        <f t="array" ref="Q80">_xlfn.XLOOKUP(tblGoPhish[[#This Row],[Email]], tblHRIS[[#All],[Email]], tblHRIS[[#All],[Employee Type]], "No Match")</f>
        <v>Intern</v>
      </c>
      <c r="R80" t="str" cm="1">
        <f t="array" ref="R80">_xlfn.XLOOKUP(tblGoPhish[[#This Row],[Email]], tblHRIS[[#All],[Email]], tblHRIS[[#All],[On Leave?]], "No Match")</f>
        <v>No</v>
      </c>
      <c r="S80" t="str" cm="1">
        <f t="array" ref="S80">_xlfn.XLOOKUP(tblGoPhish[[#This Row],[Email]], tblHRIS[[#All],[Email]], tblHRIS[[#All],[Job Title]], "No Match")</f>
        <v>Quality Assurance Engineer</v>
      </c>
      <c r="T80" t="str" cm="1">
        <f t="array" ref="T80">_xlfn.XLOOKUP(tblGoPhish[[#This Row],[Email]], tblHRIS[[#All],[Email]], tblHRIS[[#All],[Budget L1]], "No Match")</f>
        <v>Jennifer Walsh - CTO</v>
      </c>
      <c r="U80" t="str" cm="1">
        <f t="array" ref="U80">_xlfn.XLOOKUP(tblGoPhish[[#This Row],[Email]], tblHRIS[[#All],[Email]], tblHRIS[[#All],[Budget L2]], "No Match")</f>
        <v>Alex Rivera - Director of Engineering</v>
      </c>
    </row>
    <row r="81" spans="1:21" x14ac:dyDescent="0.2">
      <c r="A81" t="s">
        <v>185</v>
      </c>
      <c r="B81" t="s">
        <v>391</v>
      </c>
      <c r="C81" t="s">
        <v>537</v>
      </c>
      <c r="D81" t="s">
        <v>20</v>
      </c>
      <c r="E81" s="1">
        <v>45803</v>
      </c>
      <c r="F81" s="2">
        <v>0.37013888888888891</v>
      </c>
      <c r="G81" t="b">
        <v>1</v>
      </c>
      <c r="H81" s="1">
        <v>45803</v>
      </c>
      <c r="I81" s="2">
        <v>0.44444444444444442</v>
      </c>
      <c r="J81" t="b">
        <v>0</v>
      </c>
      <c r="M81" t="b">
        <v>0</v>
      </c>
      <c r="N81" t="b">
        <v>0</v>
      </c>
      <c r="O81" t="b">
        <v>0</v>
      </c>
      <c r="P81" t="b">
        <v>0</v>
      </c>
      <c r="Q81" t="str" cm="1">
        <f t="array" ref="Q81">_xlfn.XLOOKUP(tblGoPhish[[#This Row],[Email]], tblHRIS[[#All],[Email]], tblHRIS[[#All],[Employee Type]], "No Match")</f>
        <v>Contractor</v>
      </c>
      <c r="R81" t="str" cm="1">
        <f t="array" ref="R81">_xlfn.XLOOKUP(tblGoPhish[[#This Row],[Email]], tblHRIS[[#All],[Email]], tblHRIS[[#All],[On Leave?]], "No Match")</f>
        <v>No</v>
      </c>
      <c r="S81" t="str" cm="1">
        <f t="array" ref="S81">_xlfn.XLOOKUP(tblGoPhish[[#This Row],[Email]], tblHRIS[[#All],[Email]], tblHRIS[[#All],[Job Title]], "No Match")</f>
        <v>Platform Engineer</v>
      </c>
      <c r="T81" t="str" cm="1">
        <f t="array" ref="T81">_xlfn.XLOOKUP(tblGoPhish[[#This Row],[Email]], tblHRIS[[#All],[Email]], tblHRIS[[#All],[Budget L1]], "No Match")</f>
        <v>Jennifer Walsh - CTO</v>
      </c>
      <c r="U81" t="str" cm="1">
        <f t="array" ref="U81">_xlfn.XLOOKUP(tblGoPhish[[#This Row],[Email]], tblHRIS[[#All],[Email]], tblHRIS[[#All],[Budget L2]], "No Match")</f>
        <v>Alex Rivera - Director of Engineering</v>
      </c>
    </row>
    <row r="82" spans="1:21" x14ac:dyDescent="0.2">
      <c r="A82" t="s">
        <v>115</v>
      </c>
      <c r="B82" t="s">
        <v>116</v>
      </c>
      <c r="C82" t="s">
        <v>117</v>
      </c>
      <c r="D82" t="s">
        <v>20</v>
      </c>
      <c r="E82" s="1">
        <v>45803</v>
      </c>
      <c r="F82" s="2">
        <v>0.64166666666666672</v>
      </c>
      <c r="G82" t="b">
        <v>1</v>
      </c>
      <c r="H82" s="1">
        <v>45803</v>
      </c>
      <c r="I82" s="2">
        <v>0.5854166666666667</v>
      </c>
      <c r="J82" t="b">
        <v>1</v>
      </c>
      <c r="K82" s="1">
        <v>45804</v>
      </c>
      <c r="L82" s="2">
        <v>0.49027777777777776</v>
      </c>
      <c r="M82" t="b">
        <v>0</v>
      </c>
      <c r="N82" t="b">
        <v>0</v>
      </c>
      <c r="O82" t="b">
        <v>0</v>
      </c>
      <c r="P82" t="b">
        <v>0</v>
      </c>
      <c r="Q82" t="str" cm="1">
        <f t="array" ref="Q82">_xlfn.XLOOKUP(tblGoPhish[[#This Row],[Email]], tblHRIS[[#All],[Email]], tblHRIS[[#All],[Employee Type]], "No Match")</f>
        <v>Contractor</v>
      </c>
      <c r="R82" t="str" cm="1">
        <f t="array" ref="R82">_xlfn.XLOOKUP(tblGoPhish[[#This Row],[Email]], tblHRIS[[#All],[Email]], tblHRIS[[#All],[On Leave?]], "No Match")</f>
        <v>No</v>
      </c>
      <c r="S82" t="str" cm="1">
        <f t="array" ref="S82">_xlfn.XLOOKUP(tblGoPhish[[#This Row],[Email]], tblHRIS[[#All],[Email]], tblHRIS[[#All],[Job Title]], "No Match")</f>
        <v>Account Executive</v>
      </c>
      <c r="T82" t="str" cm="1">
        <f t="array" ref="T82">_xlfn.XLOOKUP(tblGoPhish[[#This Row],[Email]], tblHRIS[[#All],[Email]], tblHRIS[[#All],[Budget L1]], "No Match")</f>
        <v>David Kim - COO</v>
      </c>
      <c r="U82" t="str" cm="1">
        <f t="array" ref="U82">_xlfn.XLOOKUP(tblGoPhish[[#This Row],[Email]], tblHRIS[[#All],[Email]], tblHRIS[[#All],[Budget L2]], "No Match")</f>
        <v>Maria Santos - Director of Sales</v>
      </c>
    </row>
    <row r="83" spans="1:21" x14ac:dyDescent="0.2">
      <c r="A83" t="s">
        <v>439</v>
      </c>
      <c r="B83" t="s">
        <v>240</v>
      </c>
      <c r="C83" t="s">
        <v>475</v>
      </c>
      <c r="D83" t="s">
        <v>20</v>
      </c>
      <c r="E83" s="1">
        <v>45803</v>
      </c>
      <c r="F83" s="2">
        <v>0.68888888888888888</v>
      </c>
      <c r="G83" t="b">
        <v>1</v>
      </c>
      <c r="H83" s="1">
        <v>45803</v>
      </c>
      <c r="I83" s="2">
        <v>0.6430555555555556</v>
      </c>
      <c r="J83" t="b">
        <v>0</v>
      </c>
      <c r="M83" t="b">
        <v>0</v>
      </c>
      <c r="N83" t="b">
        <v>0</v>
      </c>
      <c r="O83" t="b">
        <v>0</v>
      </c>
      <c r="P83" t="b">
        <v>0</v>
      </c>
      <c r="Q83" t="str" cm="1">
        <f t="array" ref="Q83">_xlfn.XLOOKUP(tblGoPhish[[#This Row],[Email]], tblHRIS[[#All],[Email]], tblHRIS[[#All],[Employee Type]], "No Match")</f>
        <v>Contractor</v>
      </c>
      <c r="R83" t="str" cm="1">
        <f t="array" ref="R83">_xlfn.XLOOKUP(tblGoPhish[[#This Row],[Email]], tblHRIS[[#All],[Email]], tblHRIS[[#All],[On Leave?]], "No Match")</f>
        <v>No</v>
      </c>
      <c r="S83" t="str" cm="1">
        <f t="array" ref="S83">_xlfn.XLOOKUP(tblGoPhish[[#This Row],[Email]], tblHRIS[[#All],[Email]], tblHRIS[[#All],[Job Title]], "No Match")</f>
        <v>Account Executive</v>
      </c>
      <c r="T83" t="str" cm="1">
        <f t="array" ref="T83">_xlfn.XLOOKUP(tblGoPhish[[#This Row],[Email]], tblHRIS[[#All],[Email]], tblHRIS[[#All],[Budget L1]], "No Match")</f>
        <v>David Kim - COO</v>
      </c>
      <c r="U83" t="str" cm="1">
        <f t="array" ref="U83">_xlfn.XLOOKUP(tblGoPhish[[#This Row],[Email]], tblHRIS[[#All],[Email]], tblHRIS[[#All],[Budget L2]], "No Match")</f>
        <v>Maria Santos - Director of Sales</v>
      </c>
    </row>
    <row r="84" spans="1:21" x14ac:dyDescent="0.2">
      <c r="A84" t="s">
        <v>119</v>
      </c>
      <c r="B84" t="s">
        <v>202</v>
      </c>
      <c r="C84" t="s">
        <v>367</v>
      </c>
      <c r="D84" t="s">
        <v>20</v>
      </c>
      <c r="E84" s="1">
        <v>45803</v>
      </c>
      <c r="F84" s="2">
        <v>0.49930555555555556</v>
      </c>
      <c r="G84" t="b">
        <v>1</v>
      </c>
      <c r="H84" s="1">
        <v>45803</v>
      </c>
      <c r="I84" s="2">
        <v>0.45208333333333334</v>
      </c>
      <c r="J84" t="b">
        <v>0</v>
      </c>
      <c r="M84" t="b">
        <v>0</v>
      </c>
      <c r="N84" t="b">
        <v>0</v>
      </c>
      <c r="O84" t="b">
        <v>0</v>
      </c>
      <c r="P84" t="b">
        <v>0</v>
      </c>
      <c r="Q84" t="str" cm="1">
        <f t="array" ref="Q84">_xlfn.XLOOKUP(tblGoPhish[[#This Row],[Email]], tblHRIS[[#All],[Email]], tblHRIS[[#All],[Employee Type]], "No Match")</f>
        <v>Intern</v>
      </c>
      <c r="R84" t="str" cm="1">
        <f t="array" ref="R84">_xlfn.XLOOKUP(tblGoPhish[[#This Row],[Email]], tblHRIS[[#All],[Email]], tblHRIS[[#All],[On Leave?]], "No Match")</f>
        <v>No</v>
      </c>
      <c r="S84" t="str" cm="1">
        <f t="array" ref="S84">_xlfn.XLOOKUP(tblGoPhish[[#This Row],[Email]], tblHRIS[[#All],[Email]], tblHRIS[[#All],[Job Title]], "No Match")</f>
        <v>Account Executive</v>
      </c>
      <c r="T84" t="str" cm="1">
        <f t="array" ref="T84">_xlfn.XLOOKUP(tblGoPhish[[#This Row],[Email]], tblHRIS[[#All],[Email]], tblHRIS[[#All],[Budget L1]], "No Match")</f>
        <v>David Kim - COO</v>
      </c>
      <c r="U84" t="str" cm="1">
        <f t="array" ref="U84">_xlfn.XLOOKUP(tblGoPhish[[#This Row],[Email]], tblHRIS[[#All],[Email]], tblHRIS[[#All],[Budget L2]], "No Match")</f>
        <v>Maria Santos - Director of Sales</v>
      </c>
    </row>
    <row r="85" spans="1:21" x14ac:dyDescent="0.2">
      <c r="A85" t="s">
        <v>263</v>
      </c>
      <c r="B85" t="s">
        <v>496</v>
      </c>
      <c r="C85" t="s">
        <v>497</v>
      </c>
      <c r="D85" t="s">
        <v>20</v>
      </c>
      <c r="E85" s="1">
        <v>45803</v>
      </c>
      <c r="F85" s="2">
        <v>0.43055555555555558</v>
      </c>
      <c r="G85" t="b">
        <v>1</v>
      </c>
      <c r="H85" s="1">
        <v>45803</v>
      </c>
      <c r="I85" s="2">
        <v>0.65555555555555556</v>
      </c>
      <c r="J85" t="b">
        <v>1</v>
      </c>
      <c r="K85" s="1">
        <v>45804</v>
      </c>
      <c r="L85" s="2">
        <v>0.70763888888888893</v>
      </c>
      <c r="M85" s="2" t="b">
        <v>1</v>
      </c>
      <c r="N85" t="b">
        <v>0</v>
      </c>
      <c r="O85" t="b">
        <v>0</v>
      </c>
      <c r="P85" t="b">
        <v>0</v>
      </c>
      <c r="Q85" t="str" cm="1">
        <f t="array" ref="Q85">_xlfn.XLOOKUP(tblGoPhish[[#This Row],[Email]], tblHRIS[[#All],[Email]], tblHRIS[[#All],[Employee Type]], "No Match")</f>
        <v>Full Time</v>
      </c>
      <c r="R85" t="str" cm="1">
        <f t="array" ref="R85">_xlfn.XLOOKUP(tblGoPhish[[#This Row],[Email]], tblHRIS[[#All],[Email]], tblHRIS[[#All],[On Leave?]], "No Match")</f>
        <v>No</v>
      </c>
      <c r="S85" t="str" cm="1">
        <f t="array" ref="S85">_xlfn.XLOOKUP(tblGoPhish[[#This Row],[Email]], tblHRIS[[#All],[Email]], tblHRIS[[#All],[Job Title]], "No Match")</f>
        <v>Account Manager</v>
      </c>
      <c r="T85" t="str" cm="1">
        <f t="array" ref="T85">_xlfn.XLOOKUP(tblGoPhish[[#This Row],[Email]], tblHRIS[[#All],[Email]], tblHRIS[[#All],[Budget L1]], "No Match")</f>
        <v>David Kim - COO</v>
      </c>
      <c r="U85" t="str" cm="1">
        <f t="array" ref="U85">_xlfn.XLOOKUP(tblGoPhish[[#This Row],[Email]], tblHRIS[[#All],[Email]], tblHRIS[[#All],[Budget L2]], "No Match")</f>
        <v>Sage Martinez - Director of Customer Success</v>
      </c>
    </row>
    <row r="86" spans="1:21" x14ac:dyDescent="0.2">
      <c r="A86" t="s">
        <v>390</v>
      </c>
      <c r="B86" t="s">
        <v>393</v>
      </c>
      <c r="C86" t="s">
        <v>397</v>
      </c>
      <c r="D86" t="s">
        <v>20</v>
      </c>
      <c r="E86" s="1">
        <v>45803</v>
      </c>
      <c r="F86" s="2">
        <v>0.7319444444444444</v>
      </c>
      <c r="G86" t="b">
        <v>1</v>
      </c>
      <c r="H86" s="1">
        <v>45803</v>
      </c>
      <c r="I86" s="2">
        <v>0.55694444444444446</v>
      </c>
      <c r="J86" t="b">
        <v>1</v>
      </c>
      <c r="K86" s="1">
        <v>45804</v>
      </c>
      <c r="L86" s="2">
        <v>0.49652777777777779</v>
      </c>
      <c r="M86" t="b">
        <v>0</v>
      </c>
      <c r="N86" t="b">
        <v>0</v>
      </c>
      <c r="O86" t="b">
        <v>0</v>
      </c>
      <c r="P86" t="b">
        <v>0</v>
      </c>
      <c r="Q86" t="str" cm="1">
        <f t="array" ref="Q86">_xlfn.XLOOKUP(tblGoPhish[[#This Row],[Email]], tblHRIS[[#All],[Email]], tblHRIS[[#All],[Employee Type]], "No Match")</f>
        <v>Part Time</v>
      </c>
      <c r="R86" t="str" cm="1">
        <f t="array" ref="R86">_xlfn.XLOOKUP(tblGoPhish[[#This Row],[Email]], tblHRIS[[#All],[Email]], tblHRIS[[#All],[On Leave?]], "No Match")</f>
        <v>No</v>
      </c>
      <c r="S86" t="str" cm="1">
        <f t="array" ref="S86">_xlfn.XLOOKUP(tblGoPhish[[#This Row],[Email]], tblHRIS[[#All],[Email]], tblHRIS[[#All],[Job Title]], "No Match")</f>
        <v>Account Manager</v>
      </c>
      <c r="T86" t="str" cm="1">
        <f t="array" ref="T86">_xlfn.XLOOKUP(tblGoPhish[[#This Row],[Email]], tblHRIS[[#All],[Email]], tblHRIS[[#All],[Budget L1]], "No Match")</f>
        <v>David Kim - COO</v>
      </c>
      <c r="U86" t="str" cm="1">
        <f t="array" ref="U86">_xlfn.XLOOKUP(tblGoPhish[[#This Row],[Email]], tblHRIS[[#All],[Email]], tblHRIS[[#All],[Budget L2]], "No Match")</f>
        <v>Sage Martinez - Director of Customer Success</v>
      </c>
    </row>
    <row r="87" spans="1:21" x14ac:dyDescent="0.2">
      <c r="A87" t="s">
        <v>267</v>
      </c>
      <c r="B87" t="s">
        <v>60</v>
      </c>
      <c r="C87" t="s">
        <v>268</v>
      </c>
      <c r="D87" t="s">
        <v>20</v>
      </c>
      <c r="E87" s="1">
        <v>45803</v>
      </c>
      <c r="F87" s="2">
        <v>0.53333333333333333</v>
      </c>
      <c r="G87" t="b">
        <v>1</v>
      </c>
      <c r="H87" s="1">
        <v>45803</v>
      </c>
      <c r="I87" s="2">
        <v>0.50347222222222221</v>
      </c>
      <c r="J87" t="b">
        <v>0</v>
      </c>
      <c r="M87" t="b">
        <v>0</v>
      </c>
      <c r="N87" t="b">
        <v>0</v>
      </c>
      <c r="O87" t="b">
        <v>0</v>
      </c>
      <c r="P87" t="b">
        <v>0</v>
      </c>
      <c r="Q87" t="str" cm="1">
        <f t="array" ref="Q87">_xlfn.XLOOKUP(tblGoPhish[[#This Row],[Email]], tblHRIS[[#All],[Email]], tblHRIS[[#All],[Employee Type]], "No Match")</f>
        <v>Part Time</v>
      </c>
      <c r="R87" t="str" cm="1">
        <f t="array" ref="R87">_xlfn.XLOOKUP(tblGoPhish[[#This Row],[Email]], tblHRIS[[#All],[Email]], tblHRIS[[#All],[On Leave?]], "No Match")</f>
        <v>No</v>
      </c>
      <c r="S87" t="str" cm="1">
        <f t="array" ref="S87">_xlfn.XLOOKUP(tblGoPhish[[#This Row],[Email]], tblHRIS[[#All],[Email]], tblHRIS[[#All],[Job Title]], "No Match")</f>
        <v>Account Manager</v>
      </c>
      <c r="T87" t="str" cm="1">
        <f t="array" ref="T87">_xlfn.XLOOKUP(tblGoPhish[[#This Row],[Email]], tblHRIS[[#All],[Email]], tblHRIS[[#All],[Budget L1]], "No Match")</f>
        <v>David Kim - COO</v>
      </c>
      <c r="U87" t="str" cm="1">
        <f t="array" ref="U87">_xlfn.XLOOKUP(tblGoPhish[[#This Row],[Email]], tblHRIS[[#All],[Email]], tblHRIS[[#All],[Budget L2]], "No Match")</f>
        <v>Sage Martinez - Director of Customer Success</v>
      </c>
    </row>
    <row r="88" spans="1:21" x14ac:dyDescent="0.2">
      <c r="A88" t="s">
        <v>552</v>
      </c>
      <c r="B88" t="s">
        <v>264</v>
      </c>
      <c r="C88" t="s">
        <v>588</v>
      </c>
      <c r="D88" t="s">
        <v>20</v>
      </c>
      <c r="E88" s="1">
        <v>45803</v>
      </c>
      <c r="F88" s="2">
        <v>0.34652777777777777</v>
      </c>
      <c r="G88" t="b">
        <v>1</v>
      </c>
      <c r="H88" s="1">
        <v>45803</v>
      </c>
      <c r="I88" s="2">
        <v>0.39305555555555555</v>
      </c>
      <c r="J88" t="b">
        <v>0</v>
      </c>
      <c r="M88" t="b">
        <v>0</v>
      </c>
      <c r="N88" t="b">
        <v>0</v>
      </c>
      <c r="O88" t="b">
        <v>0</v>
      </c>
      <c r="P88" t="b">
        <v>0</v>
      </c>
      <c r="Q88" t="str" cm="1">
        <f t="array" ref="Q88">_xlfn.XLOOKUP(tblGoPhish[[#This Row],[Email]], tblHRIS[[#All],[Email]], tblHRIS[[#All],[Employee Type]], "No Match")</f>
        <v>Contractor</v>
      </c>
      <c r="R88" t="str" cm="1">
        <f t="array" ref="R88">_xlfn.XLOOKUP(tblGoPhish[[#This Row],[Email]], tblHRIS[[#All],[Email]], tblHRIS[[#All],[On Leave?]], "No Match")</f>
        <v>No</v>
      </c>
      <c r="S88" t="str" cm="1">
        <f t="array" ref="S88">_xlfn.XLOOKUP(tblGoPhish[[#This Row],[Email]], tblHRIS[[#All],[Email]], tblHRIS[[#All],[Job Title]], "No Match")</f>
        <v>Account Manager</v>
      </c>
      <c r="T88" t="str" cm="1">
        <f t="array" ref="T88">_xlfn.XLOOKUP(tblGoPhish[[#This Row],[Email]], tblHRIS[[#All],[Email]], tblHRIS[[#All],[Budget L1]], "No Match")</f>
        <v>David Kim - COO</v>
      </c>
      <c r="U88" t="str" cm="1">
        <f t="array" ref="U88">_xlfn.XLOOKUP(tblGoPhish[[#This Row],[Email]], tblHRIS[[#All],[Email]], tblHRIS[[#All],[Budget L2]], "No Match")</f>
        <v>Sage Martinez - Director of Customer Success</v>
      </c>
    </row>
    <row r="89" spans="1:21" x14ac:dyDescent="0.2">
      <c r="A89" t="s">
        <v>298</v>
      </c>
      <c r="B89" t="s">
        <v>517</v>
      </c>
      <c r="C89" t="s">
        <v>573</v>
      </c>
      <c r="D89" t="s">
        <v>20</v>
      </c>
      <c r="E89" s="1">
        <v>45803</v>
      </c>
      <c r="F89" s="2">
        <v>0.33541666666666664</v>
      </c>
      <c r="G89" t="b">
        <v>1</v>
      </c>
      <c r="H89" s="1">
        <v>45803</v>
      </c>
      <c r="I89" s="2">
        <v>0.54652777777777772</v>
      </c>
      <c r="J89" t="b">
        <v>0</v>
      </c>
      <c r="M89" t="b">
        <v>0</v>
      </c>
      <c r="N89" t="b">
        <v>0</v>
      </c>
      <c r="O89" t="b">
        <v>0</v>
      </c>
      <c r="P89" t="b">
        <v>0</v>
      </c>
      <c r="Q89" t="str" cm="1">
        <f t="array" ref="Q89">_xlfn.XLOOKUP(tblGoPhish[[#This Row],[Email]], tblHRIS[[#All],[Email]], tblHRIS[[#All],[Employee Type]], "No Match")</f>
        <v>Part Time</v>
      </c>
      <c r="R89" t="str" cm="1">
        <f t="array" ref="R89">_xlfn.XLOOKUP(tblGoPhish[[#This Row],[Email]], tblHRIS[[#All],[Email]], tblHRIS[[#All],[On Leave?]], "No Match")</f>
        <v>No</v>
      </c>
      <c r="S89" t="str" cm="1">
        <f t="array" ref="S89">_xlfn.XLOOKUP(tblGoPhish[[#This Row],[Email]], tblHRIS[[#All],[Email]], tblHRIS[[#All],[Job Title]], "No Match")</f>
        <v>Accountant</v>
      </c>
      <c r="T89" t="str" cm="1">
        <f t="array" ref="T89">_xlfn.XLOOKUP(tblGoPhish[[#This Row],[Email]], tblHRIS[[#All],[Email]], tblHRIS[[#All],[Budget L1]], "No Match")</f>
        <v>Michael Rodriguez - CFO</v>
      </c>
      <c r="U89" t="str" cm="1">
        <f t="array" ref="U89">_xlfn.XLOOKUP(tblGoPhish[[#This Row],[Email]], tblHRIS[[#All],[Email]], tblHRIS[[#All],[Budget L2]], "No Match")</f>
        <v>Riley Davis - Director of Finance</v>
      </c>
    </row>
    <row r="90" spans="1:21" x14ac:dyDescent="0.2">
      <c r="A90" t="s">
        <v>53</v>
      </c>
      <c r="B90" t="s">
        <v>375</v>
      </c>
      <c r="C90" t="s">
        <v>603</v>
      </c>
      <c r="D90" t="s">
        <v>20</v>
      </c>
      <c r="E90" s="1">
        <v>45803</v>
      </c>
      <c r="F90" s="2">
        <v>0.65277777777777779</v>
      </c>
      <c r="G90" t="b">
        <v>1</v>
      </c>
      <c r="H90" s="1">
        <v>45803</v>
      </c>
      <c r="I90" s="2">
        <v>0.56180555555555556</v>
      </c>
      <c r="J90" t="b">
        <v>0</v>
      </c>
      <c r="M90" t="b">
        <v>0</v>
      </c>
      <c r="N90" t="b">
        <v>0</v>
      </c>
      <c r="O90" t="b">
        <v>0</v>
      </c>
      <c r="P90" t="b">
        <v>0</v>
      </c>
      <c r="Q90" t="str" cm="1">
        <f t="array" ref="Q90">_xlfn.XLOOKUP(tblGoPhish[[#This Row],[Email]], tblHRIS[[#All],[Email]], tblHRIS[[#All],[Employee Type]], "No Match")</f>
        <v>Intern</v>
      </c>
      <c r="R90" t="str" cm="1">
        <f t="array" ref="R90">_xlfn.XLOOKUP(tblGoPhish[[#This Row],[Email]], tblHRIS[[#All],[Email]], tblHRIS[[#All],[On Leave?]], "No Match")</f>
        <v>No</v>
      </c>
      <c r="S90" t="str" cm="1">
        <f t="array" ref="S90">_xlfn.XLOOKUP(tblGoPhish[[#This Row],[Email]], tblHRIS[[#All],[Email]], tblHRIS[[#All],[Job Title]], "No Match")</f>
        <v>Accounts Payable Specialist</v>
      </c>
      <c r="T90" t="str" cm="1">
        <f t="array" ref="T90">_xlfn.XLOOKUP(tblGoPhish[[#This Row],[Email]], tblHRIS[[#All],[Email]], tblHRIS[[#All],[Budget L1]], "No Match")</f>
        <v>Michael Rodriguez - CFO</v>
      </c>
      <c r="U90" t="str" cm="1">
        <f t="array" ref="U90">_xlfn.XLOOKUP(tblGoPhish[[#This Row],[Email]], tblHRIS[[#All],[Email]], tblHRIS[[#All],[Budget L2]], "No Match")</f>
        <v>Riley Davis - Director of Finance</v>
      </c>
    </row>
    <row r="91" spans="1:21" x14ac:dyDescent="0.2">
      <c r="A91" t="s">
        <v>69</v>
      </c>
      <c r="B91" t="s">
        <v>120</v>
      </c>
      <c r="C91" t="s">
        <v>527</v>
      </c>
      <c r="D91" t="s">
        <v>20</v>
      </c>
      <c r="E91" s="1">
        <v>45803</v>
      </c>
      <c r="F91" s="2">
        <v>0.47569444444444442</v>
      </c>
      <c r="G91" t="b">
        <v>1</v>
      </c>
      <c r="H91" s="1">
        <v>45803</v>
      </c>
      <c r="I91" s="2">
        <v>0.57361111111111107</v>
      </c>
      <c r="J91" t="b">
        <v>0</v>
      </c>
      <c r="M91" t="b">
        <v>0</v>
      </c>
      <c r="N91" t="b">
        <v>0</v>
      </c>
      <c r="O91" t="b">
        <v>0</v>
      </c>
      <c r="P91" t="b">
        <v>0</v>
      </c>
      <c r="Q91" t="str" cm="1">
        <f t="array" ref="Q91">_xlfn.XLOOKUP(tblGoPhish[[#This Row],[Email]], tblHRIS[[#All],[Email]], tblHRIS[[#All],[Employee Type]], "No Match")</f>
        <v>Contractor</v>
      </c>
      <c r="R91" t="str" cm="1">
        <f t="array" ref="R91">_xlfn.XLOOKUP(tblGoPhish[[#This Row],[Email]], tblHRIS[[#All],[Email]], tblHRIS[[#All],[On Leave?]], "No Match")</f>
        <v>No</v>
      </c>
      <c r="S91" t="str" cm="1">
        <f t="array" ref="S91">_xlfn.XLOOKUP(tblGoPhish[[#This Row],[Email]], tblHRIS[[#All],[Email]], tblHRIS[[#All],[Job Title]], "No Match")</f>
        <v>Accounts Receivable Specialist</v>
      </c>
      <c r="T91" t="str" cm="1">
        <f t="array" ref="T91">_xlfn.XLOOKUP(tblGoPhish[[#This Row],[Email]], tblHRIS[[#All],[Email]], tblHRIS[[#All],[Budget L1]], "No Match")</f>
        <v>Michael Rodriguez - CFO</v>
      </c>
      <c r="U91" t="str" cm="1">
        <f t="array" ref="U91">_xlfn.XLOOKUP(tblGoPhish[[#This Row],[Email]], tblHRIS[[#All],[Email]], tblHRIS[[#All],[Budget L2]], "No Match")</f>
        <v>Riley Davis - Director of Finance</v>
      </c>
    </row>
    <row r="92" spans="1:21" x14ac:dyDescent="0.2">
      <c r="A92" t="s">
        <v>326</v>
      </c>
      <c r="B92" t="s">
        <v>178</v>
      </c>
      <c r="C92" t="s">
        <v>556</v>
      </c>
      <c r="D92" t="s">
        <v>20</v>
      </c>
      <c r="E92" s="1">
        <v>45803</v>
      </c>
      <c r="F92" s="2">
        <v>0.34097222222222223</v>
      </c>
      <c r="G92" t="b">
        <v>1</v>
      </c>
      <c r="H92" s="1">
        <v>45803</v>
      </c>
      <c r="I92" s="2">
        <v>0.74652777777777779</v>
      </c>
      <c r="J92" t="b">
        <v>0</v>
      </c>
      <c r="M92" t="b">
        <v>0</v>
      </c>
      <c r="N92" t="b">
        <v>0</v>
      </c>
      <c r="O92" t="b">
        <v>0</v>
      </c>
      <c r="P92" t="b">
        <v>0</v>
      </c>
      <c r="Q92" t="str" cm="1">
        <f t="array" ref="Q92">_xlfn.XLOOKUP(tblGoPhish[[#This Row],[Email]], tblHRIS[[#All],[Email]], tblHRIS[[#All],[Employee Type]], "No Match")</f>
        <v>Part Time</v>
      </c>
      <c r="R92" t="str" cm="1">
        <f t="array" ref="R92">_xlfn.XLOOKUP(tblGoPhish[[#This Row],[Email]], tblHRIS[[#All],[Email]], tblHRIS[[#All],[On Leave?]], "No Match")</f>
        <v>No</v>
      </c>
      <c r="S92" t="str" cm="1">
        <f t="array" ref="S92">_xlfn.XLOOKUP(tblGoPhish[[#This Row],[Email]], tblHRIS[[#All],[Email]], tblHRIS[[#All],[Job Title]], "No Match")</f>
        <v>Associate Product Manager</v>
      </c>
      <c r="T92" t="str" cm="1">
        <f t="array" ref="T92">_xlfn.XLOOKUP(tblGoPhish[[#This Row],[Email]], tblHRIS[[#All],[Email]], tblHRIS[[#All],[Budget L1]], "No Match")</f>
        <v>Jennifer Walsh - CTO</v>
      </c>
      <c r="U92" t="str" cm="1">
        <f t="array" ref="U92">_xlfn.XLOOKUP(tblGoPhish[[#This Row],[Email]], tblHRIS[[#All],[Email]], tblHRIS[[#All],[Budget L2]], "No Match")</f>
        <v>Quinn Thompson - Director of Product</v>
      </c>
    </row>
    <row r="93" spans="1:21" x14ac:dyDescent="0.2">
      <c r="A93" t="s">
        <v>336</v>
      </c>
      <c r="B93" t="s">
        <v>337</v>
      </c>
      <c r="C93" t="s">
        <v>338</v>
      </c>
      <c r="D93" t="s">
        <v>20</v>
      </c>
      <c r="E93" s="1">
        <v>45803</v>
      </c>
      <c r="F93" s="2">
        <v>0.6020833333333333</v>
      </c>
      <c r="G93" t="b">
        <v>1</v>
      </c>
      <c r="H93" s="1">
        <v>45803</v>
      </c>
      <c r="I93" s="2">
        <v>0.4777777777777778</v>
      </c>
      <c r="J93" t="b">
        <v>0</v>
      </c>
      <c r="M93" t="b">
        <v>0</v>
      </c>
      <c r="N93" t="b">
        <v>0</v>
      </c>
      <c r="O93" t="b">
        <v>0</v>
      </c>
      <c r="P93" t="b">
        <v>0</v>
      </c>
      <c r="Q93" t="str" cm="1">
        <f t="array" ref="Q93">_xlfn.XLOOKUP(tblGoPhish[[#This Row],[Email]], tblHRIS[[#All],[Email]], tblHRIS[[#All],[Employee Type]], "No Match")</f>
        <v>Intern</v>
      </c>
      <c r="R93" t="str" cm="1">
        <f t="array" ref="R93">_xlfn.XLOOKUP(tblGoPhish[[#This Row],[Email]], tblHRIS[[#All],[Email]], tblHRIS[[#All],[On Leave?]], "No Match")</f>
        <v>No</v>
      </c>
      <c r="S93" t="str" cm="1">
        <f t="array" ref="S93">_xlfn.XLOOKUP(tblGoPhish[[#This Row],[Email]], tblHRIS[[#All],[Email]], tblHRIS[[#All],[Job Title]], "No Match")</f>
        <v>Associate Product Manager</v>
      </c>
      <c r="T93" t="str" cm="1">
        <f t="array" ref="T93">_xlfn.XLOOKUP(tblGoPhish[[#This Row],[Email]], tblHRIS[[#All],[Email]], tblHRIS[[#All],[Budget L1]], "No Match")</f>
        <v>Jennifer Walsh - CTO</v>
      </c>
      <c r="U93" t="str" cm="1">
        <f t="array" ref="U93">_xlfn.XLOOKUP(tblGoPhish[[#This Row],[Email]], tblHRIS[[#All],[Email]], tblHRIS[[#All],[Budget L2]], "No Match")</f>
        <v>Quinn Thompson - Director of Product</v>
      </c>
    </row>
    <row r="94" spans="1:21" x14ac:dyDescent="0.2">
      <c r="A94" t="s">
        <v>42</v>
      </c>
      <c r="B94" t="s">
        <v>329</v>
      </c>
      <c r="C94" t="s">
        <v>330</v>
      </c>
      <c r="D94" t="s">
        <v>20</v>
      </c>
      <c r="E94" s="1">
        <v>45803</v>
      </c>
      <c r="F94" s="2">
        <v>0.57361111111111107</v>
      </c>
      <c r="G94" t="b">
        <v>1</v>
      </c>
      <c r="H94" s="1">
        <v>45803</v>
      </c>
      <c r="I94" s="2">
        <v>0.66319444444444442</v>
      </c>
      <c r="J94" t="b">
        <v>0</v>
      </c>
      <c r="M94" t="b">
        <v>0</v>
      </c>
      <c r="N94" t="b">
        <v>1</v>
      </c>
      <c r="O94" t="b">
        <v>0</v>
      </c>
      <c r="P94" t="b">
        <v>0</v>
      </c>
      <c r="Q94" t="str" cm="1">
        <f t="array" ref="Q94">_xlfn.XLOOKUP(tblGoPhish[[#This Row],[Email]], tblHRIS[[#All],[Email]], tblHRIS[[#All],[Employee Type]], "No Match")</f>
        <v>Contractor</v>
      </c>
      <c r="R94" t="str" cm="1">
        <f t="array" ref="R94">_xlfn.XLOOKUP(tblGoPhish[[#This Row],[Email]], tblHRIS[[#All],[Email]], tblHRIS[[#All],[On Leave?]], "No Match")</f>
        <v>No</v>
      </c>
      <c r="S94" t="str" cm="1">
        <f t="array" ref="S94">_xlfn.XLOOKUP(tblGoPhish[[#This Row],[Email]], tblHRIS[[#All],[Email]], tblHRIS[[#All],[Job Title]], "No Match")</f>
        <v>Backend Developer</v>
      </c>
      <c r="T94" t="str" cm="1">
        <f t="array" ref="T94">_xlfn.XLOOKUP(tblGoPhish[[#This Row],[Email]], tblHRIS[[#All],[Email]], tblHRIS[[#All],[Budget L1]], "No Match")</f>
        <v>Jennifer Walsh - CTO</v>
      </c>
      <c r="U94" t="str" cm="1">
        <f t="array" ref="U94">_xlfn.XLOOKUP(tblGoPhish[[#This Row],[Email]], tblHRIS[[#All],[Email]], tblHRIS[[#All],[Budget L2]], "No Match")</f>
        <v>Alex Rivera - Director of Engineering</v>
      </c>
    </row>
    <row r="95" spans="1:21" x14ac:dyDescent="0.2">
      <c r="A95" t="s">
        <v>17</v>
      </c>
      <c r="B95" t="s">
        <v>214</v>
      </c>
      <c r="C95" t="s">
        <v>460</v>
      </c>
      <c r="D95" t="s">
        <v>20</v>
      </c>
      <c r="E95" s="1">
        <v>45803</v>
      </c>
      <c r="F95" s="2">
        <v>0.67569444444444449</v>
      </c>
      <c r="G95" t="b">
        <v>1</v>
      </c>
      <c r="H95" s="1">
        <v>45803</v>
      </c>
      <c r="I95" s="2">
        <v>0.46319444444444446</v>
      </c>
      <c r="J95" t="b">
        <v>0</v>
      </c>
      <c r="M95" t="b">
        <v>0</v>
      </c>
      <c r="N95" t="b">
        <v>1</v>
      </c>
      <c r="O95" t="b">
        <v>0</v>
      </c>
      <c r="P95" t="b">
        <v>0</v>
      </c>
      <c r="Q95" t="str" cm="1">
        <f t="array" ref="Q95">_xlfn.XLOOKUP(tblGoPhish[[#This Row],[Email]], tblHRIS[[#All],[Email]], tblHRIS[[#All],[Employee Type]], "No Match")</f>
        <v>Intern</v>
      </c>
      <c r="R95" t="str" cm="1">
        <f t="array" ref="R95">_xlfn.XLOOKUP(tblGoPhish[[#This Row],[Email]], tblHRIS[[#All],[Email]], tblHRIS[[#All],[On Leave?]], "No Match")</f>
        <v>No</v>
      </c>
      <c r="S95" t="str" cm="1">
        <f t="array" ref="S95">_xlfn.XLOOKUP(tblGoPhish[[#This Row],[Email]], tblHRIS[[#All],[Email]], tblHRIS[[#All],[Job Title]], "No Match")</f>
        <v>Backend Developer</v>
      </c>
      <c r="T95" t="str" cm="1">
        <f t="array" ref="T95">_xlfn.XLOOKUP(tblGoPhish[[#This Row],[Email]], tblHRIS[[#All],[Email]], tblHRIS[[#All],[Budget L1]], "No Match")</f>
        <v>Jennifer Walsh - CTO</v>
      </c>
      <c r="U95" t="str" cm="1">
        <f t="array" ref="U95">_xlfn.XLOOKUP(tblGoPhish[[#This Row],[Email]], tblHRIS[[#All],[Email]], tblHRIS[[#All],[Budget L2]], "No Match")</f>
        <v>Alex Rivera - Director of Engineering</v>
      </c>
    </row>
    <row r="96" spans="1:21" x14ac:dyDescent="0.2">
      <c r="A96" t="s">
        <v>59</v>
      </c>
      <c r="B96" t="s">
        <v>207</v>
      </c>
      <c r="C96" t="s">
        <v>208</v>
      </c>
      <c r="D96" t="s">
        <v>20</v>
      </c>
      <c r="E96" s="1">
        <v>45803</v>
      </c>
      <c r="F96" s="2">
        <v>0.46736111111111112</v>
      </c>
      <c r="G96" t="b">
        <v>1</v>
      </c>
      <c r="H96" s="1">
        <v>45803</v>
      </c>
      <c r="I96" s="2">
        <v>0.52708333333333335</v>
      </c>
      <c r="J96" t="b">
        <v>0</v>
      </c>
      <c r="M96" t="b">
        <v>0</v>
      </c>
      <c r="N96" t="b">
        <v>0</v>
      </c>
      <c r="O96" t="b">
        <v>0</v>
      </c>
      <c r="P96" t="b">
        <v>0</v>
      </c>
      <c r="Q96" t="str" cm="1">
        <f t="array" ref="Q96">_xlfn.XLOOKUP(tblGoPhish[[#This Row],[Email]], tblHRIS[[#All],[Email]], tblHRIS[[#All],[Employee Type]], "No Match")</f>
        <v>Contractor</v>
      </c>
      <c r="R96" t="str" cm="1">
        <f t="array" ref="R96">_xlfn.XLOOKUP(tblGoPhish[[#This Row],[Email]], tblHRIS[[#All],[Email]], tblHRIS[[#All],[On Leave?]], "No Match")</f>
        <v>No</v>
      </c>
      <c r="S96" t="str" cm="1">
        <f t="array" ref="S96">_xlfn.XLOOKUP(tblGoPhish[[#This Row],[Email]], tblHRIS[[#All],[Email]], tblHRIS[[#All],[Job Title]], "No Match")</f>
        <v>Benefits Administrator</v>
      </c>
      <c r="T96" t="str" cm="1">
        <f t="array" ref="T96">_xlfn.XLOOKUP(tblGoPhish[[#This Row],[Email]], tblHRIS[[#All],[Email]], tblHRIS[[#All],[Budget L1]], "No Match")</f>
        <v>Jennifer Walsh - CTO</v>
      </c>
      <c r="U96" t="str" cm="1">
        <f t="array" ref="U96">_xlfn.XLOOKUP(tblGoPhish[[#This Row],[Email]], tblHRIS[[#All],[Email]], tblHRIS[[#All],[Budget L2]], "No Match")</f>
        <v>Alex Rivera - Director of Engineering</v>
      </c>
    </row>
    <row r="97" spans="1:21" x14ac:dyDescent="0.2">
      <c r="A97" t="s">
        <v>48</v>
      </c>
      <c r="B97" t="s">
        <v>98</v>
      </c>
      <c r="C97" t="s">
        <v>511</v>
      </c>
      <c r="D97" t="s">
        <v>20</v>
      </c>
      <c r="E97" s="1">
        <v>45803</v>
      </c>
      <c r="F97" s="2">
        <v>0.65972222222222221</v>
      </c>
      <c r="G97" t="b">
        <v>1</v>
      </c>
      <c r="H97" s="1">
        <v>45803</v>
      </c>
      <c r="I97" s="2">
        <v>0.49861111111111112</v>
      </c>
      <c r="J97" t="b">
        <v>0</v>
      </c>
      <c r="M97" t="b">
        <v>0</v>
      </c>
      <c r="N97" t="b">
        <v>0</v>
      </c>
      <c r="O97" t="b">
        <v>0</v>
      </c>
      <c r="P97" t="b">
        <v>0</v>
      </c>
      <c r="Q97" t="str" cm="1">
        <f t="array" ref="Q97">_xlfn.XLOOKUP(tblGoPhish[[#This Row],[Email]], tblHRIS[[#All],[Email]], tblHRIS[[#All],[Employee Type]], "No Match")</f>
        <v>Full Time</v>
      </c>
      <c r="R97" t="str" cm="1">
        <f t="array" ref="R97">_xlfn.XLOOKUP(tblGoPhish[[#This Row],[Email]], tblHRIS[[#All],[Email]], tblHRIS[[#All],[On Leave?]], "No Match")</f>
        <v>No</v>
      </c>
      <c r="S97" t="str" cm="1">
        <f t="array" ref="S97">_xlfn.XLOOKUP(tblGoPhish[[#This Row],[Email]], tblHRIS[[#All],[Email]], tblHRIS[[#All],[Job Title]], "No Match")</f>
        <v>Benefits Administrator</v>
      </c>
      <c r="T97" t="str" cm="1">
        <f t="array" ref="T97">_xlfn.XLOOKUP(tblGoPhish[[#This Row],[Email]], tblHRIS[[#All],[Email]], tblHRIS[[#All],[Budget L1]], "No Match")</f>
        <v>Jennifer Walsh - CTO</v>
      </c>
      <c r="U97" t="str" cm="1">
        <f t="array" ref="U97">_xlfn.XLOOKUP(tblGoPhish[[#This Row],[Email]], tblHRIS[[#All],[Email]], tblHRIS[[#All],[Budget L2]], "No Match")</f>
        <v>Alex Rivera - Director of Engineering</v>
      </c>
    </row>
    <row r="98" spans="1:21" x14ac:dyDescent="0.2">
      <c r="A98" t="s">
        <v>49</v>
      </c>
      <c r="B98" t="s">
        <v>380</v>
      </c>
      <c r="C98" t="s">
        <v>381</v>
      </c>
      <c r="D98" t="s">
        <v>20</v>
      </c>
      <c r="E98" s="1">
        <v>45803</v>
      </c>
      <c r="F98" s="2">
        <v>0.66527777777777775</v>
      </c>
      <c r="G98" t="b">
        <v>1</v>
      </c>
      <c r="H98" s="1">
        <v>45803</v>
      </c>
      <c r="I98" s="2">
        <v>0.61458333333333337</v>
      </c>
      <c r="J98" t="b">
        <v>0</v>
      </c>
      <c r="M98" t="b">
        <v>0</v>
      </c>
      <c r="N98" t="b">
        <v>0</v>
      </c>
      <c r="O98" t="b">
        <v>0</v>
      </c>
      <c r="P98" t="b">
        <v>0</v>
      </c>
      <c r="Q98" t="str" cm="1">
        <f t="array" ref="Q98">_xlfn.XLOOKUP(tblGoPhish[[#This Row],[Email]], tblHRIS[[#All],[Email]], tblHRIS[[#All],[Employee Type]], "No Match")</f>
        <v>Full Time</v>
      </c>
      <c r="R98" t="str" cm="1">
        <f t="array" ref="R98">_xlfn.XLOOKUP(tblGoPhish[[#This Row],[Email]], tblHRIS[[#All],[Email]], tblHRIS[[#All],[On Leave?]], "No Match")</f>
        <v>No</v>
      </c>
      <c r="S98" t="str" cm="1">
        <f t="array" ref="S98">_xlfn.XLOOKUP(tblGoPhish[[#This Row],[Email]], tblHRIS[[#All],[Email]], tblHRIS[[#All],[Job Title]], "No Match")</f>
        <v>Benefits Administrator</v>
      </c>
      <c r="T98" t="str" cm="1">
        <f t="array" ref="T98">_xlfn.XLOOKUP(tblGoPhish[[#This Row],[Email]], tblHRIS[[#All],[Email]], tblHRIS[[#All],[Budget L1]], "No Match")</f>
        <v>Jennifer Walsh - CTO</v>
      </c>
      <c r="U98" t="str" cm="1">
        <f t="array" ref="U98">_xlfn.XLOOKUP(tblGoPhish[[#This Row],[Email]], tblHRIS[[#All],[Email]], tblHRIS[[#All],[Budget L2]], "No Match")</f>
        <v>Alex Rivera - Director of Engineering</v>
      </c>
    </row>
    <row r="99" spans="1:21" x14ac:dyDescent="0.2">
      <c r="A99" t="s">
        <v>357</v>
      </c>
      <c r="B99" t="s">
        <v>373</v>
      </c>
      <c r="C99" t="s">
        <v>609</v>
      </c>
      <c r="D99" t="s">
        <v>20</v>
      </c>
      <c r="E99" s="1">
        <v>45803</v>
      </c>
      <c r="F99" s="2">
        <v>0.33402777777777776</v>
      </c>
      <c r="G99" t="b">
        <v>1</v>
      </c>
      <c r="H99" s="1">
        <v>45803</v>
      </c>
      <c r="I99" s="2">
        <v>0.60555555555555551</v>
      </c>
      <c r="J99" t="b">
        <v>0</v>
      </c>
      <c r="M99" t="b">
        <v>0</v>
      </c>
      <c r="N99" t="b">
        <v>0</v>
      </c>
      <c r="O99" t="b">
        <v>0</v>
      </c>
      <c r="P99" t="b">
        <v>0</v>
      </c>
      <c r="Q99" t="str" cm="1">
        <f t="array" ref="Q99">_xlfn.XLOOKUP(tblGoPhish[[#This Row],[Email]], tblHRIS[[#All],[Email]], tblHRIS[[#All],[Employee Type]], "No Match")</f>
        <v>Intern</v>
      </c>
      <c r="R99" t="str" cm="1">
        <f t="array" ref="R99">_xlfn.XLOOKUP(tblGoPhish[[#This Row],[Email]], tblHRIS[[#All],[Email]], tblHRIS[[#All],[On Leave?]], "No Match")</f>
        <v>No</v>
      </c>
      <c r="S99" t="str" cm="1">
        <f t="array" ref="S99">_xlfn.XLOOKUP(tblGoPhish[[#This Row],[Email]], tblHRIS[[#All],[Email]], tblHRIS[[#All],[Job Title]], "No Match")</f>
        <v>Benefits Administrator</v>
      </c>
      <c r="T99" t="str" cm="1">
        <f t="array" ref="T99">_xlfn.XLOOKUP(tblGoPhish[[#This Row],[Email]], tblHRIS[[#All],[Email]], tblHRIS[[#All],[Budget L1]], "No Match")</f>
        <v>Lisa Thompson - CHRO</v>
      </c>
      <c r="U99" t="str" cm="1">
        <f t="array" ref="U99">_xlfn.XLOOKUP(tblGoPhish[[#This Row],[Email]], tblHRIS[[#All],[Email]], tblHRIS[[#All],[Budget L2]], "No Match")</f>
        <v>Taylor Swift - Director of HR</v>
      </c>
    </row>
    <row r="100" spans="1:21" x14ac:dyDescent="0.2">
      <c r="A100" t="s">
        <v>133</v>
      </c>
      <c r="B100" t="s">
        <v>134</v>
      </c>
      <c r="C100" t="s">
        <v>135</v>
      </c>
      <c r="D100" t="s">
        <v>20</v>
      </c>
      <c r="E100" s="1">
        <v>45803</v>
      </c>
      <c r="F100" s="2">
        <v>0.51944444444444449</v>
      </c>
      <c r="G100" t="b">
        <v>1</v>
      </c>
      <c r="H100" s="1">
        <v>45803</v>
      </c>
      <c r="I100" s="2">
        <v>0.56597222222222221</v>
      </c>
      <c r="J100" t="b">
        <v>0</v>
      </c>
      <c r="M100" t="b">
        <v>0</v>
      </c>
      <c r="N100" t="b">
        <v>0</v>
      </c>
      <c r="O100" t="b">
        <v>0</v>
      </c>
      <c r="P100" t="b">
        <v>0</v>
      </c>
      <c r="Q100" t="str" cm="1">
        <f t="array" ref="Q100">_xlfn.XLOOKUP(tblGoPhish[[#This Row],[Email]], tblHRIS[[#All],[Email]], tblHRIS[[#All],[Employee Type]], "No Match")</f>
        <v>Full Time</v>
      </c>
      <c r="R100" t="str" cm="1">
        <f t="array" ref="R100">_xlfn.XLOOKUP(tblGoPhish[[#This Row],[Email]], tblHRIS[[#All],[Email]], tblHRIS[[#All],[On Leave?]], "No Match")</f>
        <v>No</v>
      </c>
      <c r="S100" t="str" cm="1">
        <f t="array" ref="S100">_xlfn.XLOOKUP(tblGoPhish[[#This Row],[Email]], tblHRIS[[#All],[Email]], tblHRIS[[#All],[Job Title]], "No Match")</f>
        <v>Brand Manager</v>
      </c>
      <c r="T100" t="str" cm="1">
        <f t="array" ref="T100">_xlfn.XLOOKUP(tblGoPhish[[#This Row],[Email]], tblHRIS[[#All],[Email]], tblHRIS[[#All],[Budget L1]], "No Match")</f>
        <v>David Kim - COO</v>
      </c>
      <c r="U100" t="str" cm="1">
        <f t="array" ref="U100">_xlfn.XLOOKUP(tblGoPhish[[#This Row],[Email]], tblHRIS[[#All],[Email]], tblHRIS[[#All],[Budget L2]], "No Match")</f>
        <v>Jordan Parker - Director of Marketing</v>
      </c>
    </row>
    <row r="101" spans="1:21" x14ac:dyDescent="0.2">
      <c r="A101" t="s">
        <v>596</v>
      </c>
      <c r="B101" t="s">
        <v>426</v>
      </c>
      <c r="C101" t="s">
        <v>597</v>
      </c>
      <c r="D101" t="s">
        <v>20</v>
      </c>
      <c r="E101" s="1">
        <v>45803</v>
      </c>
      <c r="F101" s="2">
        <v>0.47291666666666665</v>
      </c>
      <c r="G101" t="b">
        <v>1</v>
      </c>
      <c r="H101" s="1">
        <v>45803</v>
      </c>
      <c r="I101" s="2">
        <v>0.38263888888888886</v>
      </c>
      <c r="J101" t="b">
        <v>0</v>
      </c>
      <c r="M101" t="b">
        <v>0</v>
      </c>
      <c r="N101" t="b">
        <v>0</v>
      </c>
      <c r="O101" t="b">
        <v>0</v>
      </c>
      <c r="P101" t="b">
        <v>0</v>
      </c>
      <c r="Q101" t="str" cm="1">
        <f t="array" ref="Q101">_xlfn.XLOOKUP(tblGoPhish[[#This Row],[Email]], tblHRIS[[#All],[Email]], tblHRIS[[#All],[Employee Type]], "No Match")</f>
        <v>Full Time</v>
      </c>
      <c r="R101" t="str" cm="1">
        <f t="array" ref="R101">_xlfn.XLOOKUP(tblGoPhish[[#This Row],[Email]], tblHRIS[[#All],[Email]], tblHRIS[[#All],[On Leave?]], "No Match")</f>
        <v>No</v>
      </c>
      <c r="S101" t="str" cm="1">
        <f t="array" ref="S101">_xlfn.XLOOKUP(tblGoPhish[[#This Row],[Email]], tblHRIS[[#All],[Email]], tblHRIS[[#All],[Job Title]], "No Match")</f>
        <v>Brand Manager</v>
      </c>
      <c r="T101" t="str" cm="1">
        <f t="array" ref="T101">_xlfn.XLOOKUP(tblGoPhish[[#This Row],[Email]], tblHRIS[[#All],[Email]], tblHRIS[[#All],[Budget L1]], "No Match")</f>
        <v>David Kim - COO</v>
      </c>
      <c r="U101" t="str" cm="1">
        <f t="array" ref="U101">_xlfn.XLOOKUP(tblGoPhish[[#This Row],[Email]], tblHRIS[[#All],[Email]], tblHRIS[[#All],[Budget L2]], "No Match")</f>
        <v>Jordan Parker - Director of Marketing</v>
      </c>
    </row>
    <row r="102" spans="1:21" x14ac:dyDescent="0.2">
      <c r="A102" t="s">
        <v>154</v>
      </c>
      <c r="B102" t="s">
        <v>358</v>
      </c>
      <c r="C102" t="s">
        <v>495</v>
      </c>
      <c r="D102" t="s">
        <v>20</v>
      </c>
      <c r="E102" s="1">
        <v>45803</v>
      </c>
      <c r="F102" s="2">
        <v>0.60763888888888884</v>
      </c>
      <c r="G102" t="b">
        <v>1</v>
      </c>
      <c r="H102" s="1">
        <v>45803</v>
      </c>
      <c r="I102" s="2">
        <v>0.4152777777777778</v>
      </c>
      <c r="J102" t="b">
        <v>0</v>
      </c>
      <c r="M102" t="b">
        <v>0</v>
      </c>
      <c r="N102" t="b">
        <v>0</v>
      </c>
      <c r="O102" t="b">
        <v>0</v>
      </c>
      <c r="P102" t="b">
        <v>0</v>
      </c>
      <c r="Q102" t="str" cm="1">
        <f t="array" ref="Q102">_xlfn.XLOOKUP(tblGoPhish[[#This Row],[Email]], tblHRIS[[#All],[Email]], tblHRIS[[#All],[Employee Type]], "No Match")</f>
        <v>Part Time</v>
      </c>
      <c r="R102" t="str" cm="1">
        <f t="array" ref="R102">_xlfn.XLOOKUP(tblGoPhish[[#This Row],[Email]], tblHRIS[[#All],[Email]], tblHRIS[[#All],[On Leave?]], "No Match")</f>
        <v>No</v>
      </c>
      <c r="S102" t="str" cm="1">
        <f t="array" ref="S102">_xlfn.XLOOKUP(tblGoPhish[[#This Row],[Email]], tblHRIS[[#All],[Email]], tblHRIS[[#All],[Job Title]], "No Match")</f>
        <v>Brand Manager</v>
      </c>
      <c r="T102" t="str" cm="1">
        <f t="array" ref="T102">_xlfn.XLOOKUP(tblGoPhish[[#This Row],[Email]], tblHRIS[[#All],[Email]], tblHRIS[[#All],[Budget L1]], "No Match")</f>
        <v>David Kim - COO</v>
      </c>
      <c r="U102" t="str" cm="1">
        <f t="array" ref="U102">_xlfn.XLOOKUP(tblGoPhish[[#This Row],[Email]], tblHRIS[[#All],[Email]], tblHRIS[[#All],[Budget L2]], "No Match")</f>
        <v>Jordan Parker - Director of Marketing</v>
      </c>
    </row>
    <row r="103" spans="1:21" x14ac:dyDescent="0.2">
      <c r="A103" t="s">
        <v>357</v>
      </c>
      <c r="B103" t="s">
        <v>358</v>
      </c>
      <c r="C103" t="s">
        <v>359</v>
      </c>
      <c r="D103" t="s">
        <v>20</v>
      </c>
      <c r="E103" s="1">
        <v>45803</v>
      </c>
      <c r="F103" s="2">
        <v>0.37222222222222223</v>
      </c>
      <c r="G103" t="b">
        <v>1</v>
      </c>
      <c r="H103" s="1">
        <v>45803</v>
      </c>
      <c r="I103" s="2">
        <v>0.70972222222222225</v>
      </c>
      <c r="J103" t="b">
        <v>0</v>
      </c>
      <c r="M103" t="b">
        <v>0</v>
      </c>
      <c r="N103" t="b">
        <v>0</v>
      </c>
      <c r="O103" t="b">
        <v>0</v>
      </c>
      <c r="P103" t="b">
        <v>0</v>
      </c>
      <c r="Q103" t="str" cm="1">
        <f t="array" ref="Q103">_xlfn.XLOOKUP(tblGoPhish[[#This Row],[Email]], tblHRIS[[#All],[Email]], tblHRIS[[#All],[Employee Type]], "No Match")</f>
        <v>Part Time</v>
      </c>
      <c r="R103" t="str" cm="1">
        <f t="array" ref="R103">_xlfn.XLOOKUP(tblGoPhish[[#This Row],[Email]], tblHRIS[[#All],[Email]], tblHRIS[[#All],[On Leave?]], "No Match")</f>
        <v>No</v>
      </c>
      <c r="S103" t="str" cm="1">
        <f t="array" ref="S103">_xlfn.XLOOKUP(tblGoPhish[[#This Row],[Email]], tblHRIS[[#All],[Email]], tblHRIS[[#All],[Job Title]], "No Match")</f>
        <v>Brand Manager</v>
      </c>
      <c r="T103" t="str" cm="1">
        <f t="array" ref="T103">_xlfn.XLOOKUP(tblGoPhish[[#This Row],[Email]], tblHRIS[[#All],[Email]], tblHRIS[[#All],[Budget L1]], "No Match")</f>
        <v>David Kim - COO</v>
      </c>
      <c r="U103" t="str" cm="1">
        <f t="array" ref="U103">_xlfn.XLOOKUP(tblGoPhish[[#This Row],[Email]], tblHRIS[[#All],[Email]], tblHRIS[[#All],[Budget L2]], "No Match")</f>
        <v>Jordan Parker - Director of Marketing</v>
      </c>
    </row>
    <row r="104" spans="1:21" x14ac:dyDescent="0.2">
      <c r="A104" t="s">
        <v>229</v>
      </c>
      <c r="B104" t="s">
        <v>493</v>
      </c>
      <c r="C104" t="s">
        <v>592</v>
      </c>
      <c r="D104" t="s">
        <v>20</v>
      </c>
      <c r="E104" s="1">
        <v>45803</v>
      </c>
      <c r="F104" s="2">
        <v>0.56180555555555556</v>
      </c>
      <c r="G104" t="b">
        <v>1</v>
      </c>
      <c r="H104" s="1">
        <v>45803</v>
      </c>
      <c r="I104" s="2">
        <v>0.34861111111111109</v>
      </c>
      <c r="J104" t="b">
        <v>0</v>
      </c>
      <c r="M104" t="b">
        <v>0</v>
      </c>
      <c r="N104" t="b">
        <v>0</v>
      </c>
      <c r="O104" t="b">
        <v>0</v>
      </c>
      <c r="P104" t="b">
        <v>0</v>
      </c>
      <c r="Q104" t="str" cm="1">
        <f t="array" ref="Q104">_xlfn.XLOOKUP(tblGoPhish[[#This Row],[Email]], tblHRIS[[#All],[Email]], tblHRIS[[#All],[Employee Type]], "No Match")</f>
        <v>Part Time</v>
      </c>
      <c r="R104" t="str" cm="1">
        <f t="array" ref="R104">_xlfn.XLOOKUP(tblGoPhish[[#This Row],[Email]], tblHRIS[[#All],[Email]], tblHRIS[[#All],[On Leave?]], "No Match")</f>
        <v>No</v>
      </c>
      <c r="S104" t="str" cm="1">
        <f t="array" ref="S104">_xlfn.XLOOKUP(tblGoPhish[[#This Row],[Email]], tblHRIS[[#All],[Email]], tblHRIS[[#All],[Job Title]], "No Match")</f>
        <v>Budget Analyst</v>
      </c>
      <c r="T104" t="str" cm="1">
        <f t="array" ref="T104">_xlfn.XLOOKUP(tblGoPhish[[#This Row],[Email]], tblHRIS[[#All],[Email]], tblHRIS[[#All],[Budget L1]], "No Match")</f>
        <v>Michael Rodriguez - CFO</v>
      </c>
      <c r="U104" t="str" cm="1">
        <f t="array" ref="U104">_xlfn.XLOOKUP(tblGoPhish[[#This Row],[Email]], tblHRIS[[#All],[Email]], tblHRIS[[#All],[Budget L2]], "No Match")</f>
        <v>Riley Davis - Director of Finance</v>
      </c>
    </row>
    <row r="105" spans="1:21" x14ac:dyDescent="0.2">
      <c r="A105" t="s">
        <v>552</v>
      </c>
      <c r="B105" t="s">
        <v>399</v>
      </c>
      <c r="C105" t="s">
        <v>553</v>
      </c>
      <c r="D105" t="s">
        <v>20</v>
      </c>
      <c r="E105" s="1">
        <v>45803</v>
      </c>
      <c r="F105" s="2">
        <v>0.43888888888888888</v>
      </c>
      <c r="G105" t="b">
        <v>1</v>
      </c>
      <c r="H105" s="1">
        <v>45803</v>
      </c>
      <c r="I105" s="2">
        <v>0.78888888888888886</v>
      </c>
      <c r="J105" t="b">
        <v>0</v>
      </c>
      <c r="M105" t="b">
        <v>0</v>
      </c>
      <c r="N105" t="b">
        <v>0</v>
      </c>
      <c r="O105" t="b">
        <v>0</v>
      </c>
      <c r="P105" t="b">
        <v>0</v>
      </c>
      <c r="Q105" t="str" cm="1">
        <f t="array" ref="Q105">_xlfn.XLOOKUP(tblGoPhish[[#This Row],[Email]], tblHRIS[[#All],[Email]], tblHRIS[[#All],[Employee Type]], "No Match")</f>
        <v>Full Time</v>
      </c>
      <c r="R105" t="str" cm="1">
        <f t="array" ref="R105">_xlfn.XLOOKUP(tblGoPhish[[#This Row],[Email]], tblHRIS[[#All],[Email]], tblHRIS[[#All],[On Leave?]], "No Match")</f>
        <v>No</v>
      </c>
      <c r="S105" t="str" cm="1">
        <f t="array" ref="S105">_xlfn.XLOOKUP(tblGoPhish[[#This Row],[Email]], tblHRIS[[#All],[Email]], tblHRIS[[#All],[Job Title]], "No Match")</f>
        <v>Budget Analyst</v>
      </c>
      <c r="T105" t="str" cm="1">
        <f t="array" ref="T105">_xlfn.XLOOKUP(tblGoPhish[[#This Row],[Email]], tblHRIS[[#All],[Email]], tblHRIS[[#All],[Budget L1]], "No Match")</f>
        <v>Michael Rodriguez - CFO</v>
      </c>
      <c r="U105" t="str" cm="1">
        <f t="array" ref="U105">_xlfn.XLOOKUP(tblGoPhish[[#This Row],[Email]], tblHRIS[[#All],[Email]], tblHRIS[[#All],[Budget L2]], "No Match")</f>
        <v>Riley Davis - Director of Finance</v>
      </c>
    </row>
    <row r="106" spans="1:21" x14ac:dyDescent="0.2">
      <c r="A106" t="s">
        <v>412</v>
      </c>
      <c r="B106" t="s">
        <v>49</v>
      </c>
      <c r="C106" t="s">
        <v>464</v>
      </c>
      <c r="D106" t="s">
        <v>20</v>
      </c>
      <c r="E106" s="1">
        <v>45803</v>
      </c>
      <c r="F106" s="2">
        <v>0.48333333333333334</v>
      </c>
      <c r="G106" t="b">
        <v>1</v>
      </c>
      <c r="H106" s="1">
        <v>45803</v>
      </c>
      <c r="I106" s="2">
        <v>0.41666666666666669</v>
      </c>
      <c r="J106" t="b">
        <v>0</v>
      </c>
      <c r="M106" t="b">
        <v>0</v>
      </c>
      <c r="N106" t="b">
        <v>0</v>
      </c>
      <c r="O106" t="b">
        <v>0</v>
      </c>
      <c r="P106" t="b">
        <v>0</v>
      </c>
      <c r="Q106" t="str" cm="1">
        <f t="array" ref="Q106">_xlfn.XLOOKUP(tblGoPhish[[#This Row],[Email]], tblHRIS[[#All],[Email]], tblHRIS[[#All],[Employee Type]], "No Match")</f>
        <v>Intern</v>
      </c>
      <c r="R106" t="str" cm="1">
        <f t="array" ref="R106">_xlfn.XLOOKUP(tblGoPhish[[#This Row],[Email]], tblHRIS[[#All],[Email]], tblHRIS[[#All],[On Leave?]], "No Match")</f>
        <v>No</v>
      </c>
      <c r="S106" t="str" cm="1">
        <f t="array" ref="S106">_xlfn.XLOOKUP(tblGoPhish[[#This Row],[Email]], tblHRIS[[#All],[Email]], tblHRIS[[#All],[Job Title]], "No Match")</f>
        <v>Business Analyst</v>
      </c>
      <c r="T106" t="str" cm="1">
        <f t="array" ref="T106">_xlfn.XLOOKUP(tblGoPhish[[#This Row],[Email]], tblHRIS[[#All],[Email]], tblHRIS[[#All],[Budget L1]], "No Match")</f>
        <v>Jennifer Walsh - CTO</v>
      </c>
      <c r="U106" t="str" cm="1">
        <f t="array" ref="U106">_xlfn.XLOOKUP(tblGoPhish[[#This Row],[Email]], tblHRIS[[#All],[Email]], tblHRIS[[#All],[Budget L2]], "No Match")</f>
        <v>Alex Rivera - Director of Engineering</v>
      </c>
    </row>
    <row r="107" spans="1:21" x14ac:dyDescent="0.2">
      <c r="A107" t="s">
        <v>25</v>
      </c>
      <c r="B107" t="s">
        <v>134</v>
      </c>
      <c r="C107" t="s">
        <v>582</v>
      </c>
      <c r="D107" t="s">
        <v>20</v>
      </c>
      <c r="E107" s="1">
        <v>45803</v>
      </c>
      <c r="F107" s="2">
        <v>0.39097222222222222</v>
      </c>
      <c r="G107" t="b">
        <v>1</v>
      </c>
      <c r="H107" s="1">
        <v>45803</v>
      </c>
      <c r="I107" s="2">
        <v>0.54097222222222219</v>
      </c>
      <c r="J107" t="b">
        <v>0</v>
      </c>
      <c r="M107" t="b">
        <v>0</v>
      </c>
      <c r="N107" t="b">
        <v>0</v>
      </c>
      <c r="O107" t="b">
        <v>0</v>
      </c>
      <c r="P107" t="b">
        <v>0</v>
      </c>
      <c r="Q107" t="str" cm="1">
        <f t="array" ref="Q107">_xlfn.XLOOKUP(tblGoPhish[[#This Row],[Email]], tblHRIS[[#All],[Email]], tblHRIS[[#All],[Employee Type]], "No Match")</f>
        <v>Intern</v>
      </c>
      <c r="R107" t="str" cm="1">
        <f t="array" ref="R107">_xlfn.XLOOKUP(tblGoPhish[[#This Row],[Email]], tblHRIS[[#All],[Email]], tblHRIS[[#All],[On Leave?]], "No Match")</f>
        <v>No</v>
      </c>
      <c r="S107" t="str" cm="1">
        <f t="array" ref="S107">_xlfn.XLOOKUP(tblGoPhish[[#This Row],[Email]], tblHRIS[[#All],[Email]], tblHRIS[[#All],[Job Title]], "No Match")</f>
        <v>Business Development Rep</v>
      </c>
      <c r="T107" t="str" cm="1">
        <f t="array" ref="T107">_xlfn.XLOOKUP(tblGoPhish[[#This Row],[Email]], tblHRIS[[#All],[Email]], tblHRIS[[#All],[Budget L1]], "No Match")</f>
        <v>David Kim - COO</v>
      </c>
      <c r="U107" t="str" cm="1">
        <f t="array" ref="U107">_xlfn.XLOOKUP(tblGoPhish[[#This Row],[Email]], tblHRIS[[#All],[Email]], tblHRIS[[#All],[Budget L2]], "No Match")</f>
        <v>Maria Santos - Director of Sales</v>
      </c>
    </row>
    <row r="108" spans="1:21" x14ac:dyDescent="0.2">
      <c r="A108" t="s">
        <v>147</v>
      </c>
      <c r="B108" t="s">
        <v>280</v>
      </c>
      <c r="C108" t="s">
        <v>551</v>
      </c>
      <c r="D108" t="s">
        <v>20</v>
      </c>
      <c r="E108" s="1">
        <v>45803</v>
      </c>
      <c r="F108" s="2">
        <v>0.60902777777777772</v>
      </c>
      <c r="G108" t="b">
        <v>1</v>
      </c>
      <c r="H108" s="1">
        <v>45803</v>
      </c>
      <c r="I108" s="2">
        <v>0.63611111111111107</v>
      </c>
      <c r="J108" t="b">
        <v>0</v>
      </c>
      <c r="M108" t="b">
        <v>0</v>
      </c>
      <c r="N108" t="b">
        <v>0</v>
      </c>
      <c r="O108" t="b">
        <v>0</v>
      </c>
      <c r="P108" t="b">
        <v>0</v>
      </c>
      <c r="Q108" t="str" cm="1">
        <f t="array" ref="Q108">_xlfn.XLOOKUP(tblGoPhish[[#This Row],[Email]], tblHRIS[[#All],[Email]], tblHRIS[[#All],[Employee Type]], "No Match")</f>
        <v>Full Time</v>
      </c>
      <c r="R108" t="str" cm="1">
        <f t="array" ref="R108">_xlfn.XLOOKUP(tblGoPhish[[#This Row],[Email]], tblHRIS[[#All],[Email]], tblHRIS[[#All],[On Leave?]], "No Match")</f>
        <v>No</v>
      </c>
      <c r="S108" t="str" cm="1">
        <f t="array" ref="S108">_xlfn.XLOOKUP(tblGoPhish[[#This Row],[Email]], tblHRIS[[#All],[Email]], tblHRIS[[#All],[Job Title]], "No Match")</f>
        <v>Business Development Rep</v>
      </c>
      <c r="T108" t="str" cm="1">
        <f t="array" ref="T108">_xlfn.XLOOKUP(tblGoPhish[[#This Row],[Email]], tblHRIS[[#All],[Email]], tblHRIS[[#All],[Budget L1]], "No Match")</f>
        <v>David Kim - COO</v>
      </c>
      <c r="U108" t="str" cm="1">
        <f t="array" ref="U108">_xlfn.XLOOKUP(tblGoPhish[[#This Row],[Email]], tblHRIS[[#All],[Email]], tblHRIS[[#All],[Budget L2]], "No Match")</f>
        <v>Maria Santos - Director of Sales</v>
      </c>
    </row>
    <row r="109" spans="1:21" x14ac:dyDescent="0.2">
      <c r="A109" t="s">
        <v>217</v>
      </c>
      <c r="B109" t="s">
        <v>226</v>
      </c>
      <c r="C109" t="s">
        <v>421</v>
      </c>
      <c r="D109" t="s">
        <v>20</v>
      </c>
      <c r="E109" s="1">
        <v>45803</v>
      </c>
      <c r="F109" s="2">
        <v>0.52708333333333335</v>
      </c>
      <c r="G109" t="b">
        <v>1</v>
      </c>
      <c r="H109" s="1">
        <v>45803</v>
      </c>
      <c r="I109" s="2">
        <v>0.44444444444444442</v>
      </c>
      <c r="J109" t="b">
        <v>0</v>
      </c>
      <c r="M109" t="b">
        <v>0</v>
      </c>
      <c r="N109" t="b">
        <v>0</v>
      </c>
      <c r="O109" t="b">
        <v>0</v>
      </c>
      <c r="P109" t="b">
        <v>0</v>
      </c>
      <c r="Q109" t="str" cm="1">
        <f t="array" ref="Q109">_xlfn.XLOOKUP(tblGoPhish[[#This Row],[Email]], tblHRIS[[#All],[Email]], tblHRIS[[#All],[Employee Type]], "No Match")</f>
        <v>Part Time</v>
      </c>
      <c r="R109" t="str" cm="1">
        <f t="array" ref="R109">_xlfn.XLOOKUP(tblGoPhish[[#This Row],[Email]], tblHRIS[[#All],[Email]], tblHRIS[[#All],[On Leave?]], "No Match")</f>
        <v>No</v>
      </c>
      <c r="S109" t="str" cm="1">
        <f t="array" ref="S109">_xlfn.XLOOKUP(tblGoPhish[[#This Row],[Email]], tblHRIS[[#All],[Email]], tblHRIS[[#All],[Job Title]], "No Match")</f>
        <v>Business Operations Specialist</v>
      </c>
      <c r="T109" t="str" cm="1">
        <f t="array" ref="T109">_xlfn.XLOOKUP(tblGoPhish[[#This Row],[Email]], tblHRIS[[#All],[Email]], tblHRIS[[#All],[Budget L1]], "No Match")</f>
        <v>Jennifer Walsh - CTO</v>
      </c>
      <c r="U109" t="str" cm="1">
        <f t="array" ref="U109">_xlfn.XLOOKUP(tblGoPhish[[#This Row],[Email]], tblHRIS[[#All],[Email]], tblHRIS[[#All],[Budget L2]], "No Match")</f>
        <v>Alex Rivera - Director of Engineering</v>
      </c>
    </row>
    <row r="110" spans="1:21" x14ac:dyDescent="0.2">
      <c r="A110" t="s">
        <v>267</v>
      </c>
      <c r="B110" t="s">
        <v>304</v>
      </c>
      <c r="C110" t="s">
        <v>312</v>
      </c>
      <c r="D110" t="s">
        <v>20</v>
      </c>
      <c r="E110" s="1">
        <v>45803</v>
      </c>
      <c r="F110" s="2">
        <v>0.59861111111111109</v>
      </c>
      <c r="G110" t="b">
        <v>1</v>
      </c>
      <c r="H110" s="1">
        <v>45804</v>
      </c>
      <c r="I110" s="2">
        <v>0.5854166666666667</v>
      </c>
      <c r="J110" t="b">
        <v>0</v>
      </c>
      <c r="M110" t="b">
        <v>0</v>
      </c>
      <c r="N110" t="b">
        <v>0</v>
      </c>
      <c r="O110" t="b">
        <v>0</v>
      </c>
      <c r="P110" t="b">
        <v>0</v>
      </c>
      <c r="Q110" t="str" cm="1">
        <f t="array" ref="Q110">_xlfn.XLOOKUP(tblGoPhish[[#This Row],[Email]], tblHRIS[[#All],[Email]], tblHRIS[[#All],[Employee Type]], "No Match")</f>
        <v>Full Time</v>
      </c>
      <c r="R110" t="str" cm="1">
        <f t="array" ref="R110">_xlfn.XLOOKUP(tblGoPhish[[#This Row],[Email]], tblHRIS[[#All],[Email]], tblHRIS[[#All],[On Leave?]], "No Match")</f>
        <v>No</v>
      </c>
      <c r="S110" t="str" cm="1">
        <f t="array" ref="S110">_xlfn.XLOOKUP(tblGoPhish[[#This Row],[Email]], tblHRIS[[#All],[Email]], tblHRIS[[#All],[Job Title]], "No Match")</f>
        <v>Business Operations Specialist</v>
      </c>
      <c r="T110" t="str" cm="1">
        <f t="array" ref="T110">_xlfn.XLOOKUP(tblGoPhish[[#This Row],[Email]], tblHRIS[[#All],[Email]], tblHRIS[[#All],[Budget L1]], "No Match")</f>
        <v>Jennifer Walsh - CTO</v>
      </c>
      <c r="U110" t="str" cm="1">
        <f t="array" ref="U110">_xlfn.XLOOKUP(tblGoPhish[[#This Row],[Email]], tblHRIS[[#All],[Email]], tblHRIS[[#All],[Budget L2]], "No Match")</f>
        <v>Alex Rivera - Director of Engineering</v>
      </c>
    </row>
    <row r="111" spans="1:21" x14ac:dyDescent="0.2">
      <c r="A111" t="s">
        <v>283</v>
      </c>
      <c r="B111" t="s">
        <v>207</v>
      </c>
      <c r="C111" t="s">
        <v>558</v>
      </c>
      <c r="D111" t="s">
        <v>20</v>
      </c>
      <c r="E111" s="1">
        <v>45803</v>
      </c>
      <c r="F111" s="2">
        <v>0.6479166666666667</v>
      </c>
      <c r="G111" t="b">
        <v>1</v>
      </c>
      <c r="H111" s="1">
        <v>45804</v>
      </c>
      <c r="I111" s="2">
        <v>0.6430555555555556</v>
      </c>
      <c r="J111" t="b">
        <v>0</v>
      </c>
      <c r="M111" t="b">
        <v>0</v>
      </c>
      <c r="N111" t="b">
        <v>0</v>
      </c>
      <c r="O111" t="b">
        <v>0</v>
      </c>
      <c r="P111" t="b">
        <v>0</v>
      </c>
      <c r="Q111" t="str" cm="1">
        <f t="array" ref="Q111">_xlfn.XLOOKUP(tblGoPhish[[#This Row],[Email]], tblHRIS[[#All],[Email]], tblHRIS[[#All],[Employee Type]], "No Match")</f>
        <v>Intern</v>
      </c>
      <c r="R111" t="str" cm="1">
        <f t="array" ref="R111">_xlfn.XLOOKUP(tblGoPhish[[#This Row],[Email]], tblHRIS[[#All],[Email]], tblHRIS[[#All],[On Leave?]], "No Match")</f>
        <v>No</v>
      </c>
      <c r="S111" t="str" cm="1">
        <f t="array" ref="S111">_xlfn.XLOOKUP(tblGoPhish[[#This Row],[Email]], tblHRIS[[#All],[Email]], tblHRIS[[#All],[Job Title]], "No Match")</f>
        <v>Campaign Manager</v>
      </c>
      <c r="T111" t="str" cm="1">
        <f t="array" ref="T111">_xlfn.XLOOKUP(tblGoPhish[[#This Row],[Email]], tblHRIS[[#All],[Email]], tblHRIS[[#All],[Budget L1]], "No Match")</f>
        <v>David Kim - COO</v>
      </c>
      <c r="U111" t="str" cm="1">
        <f t="array" ref="U111">_xlfn.XLOOKUP(tblGoPhish[[#This Row],[Email]], tblHRIS[[#All],[Email]], tblHRIS[[#All],[Budget L2]], "No Match")</f>
        <v>Jordan Parker - Director of Marketing</v>
      </c>
    </row>
    <row r="112" spans="1:21" x14ac:dyDescent="0.2">
      <c r="A112" t="s">
        <v>409</v>
      </c>
      <c r="B112" t="s">
        <v>182</v>
      </c>
      <c r="C112" t="s">
        <v>410</v>
      </c>
      <c r="D112" t="s">
        <v>20</v>
      </c>
      <c r="E112" s="1">
        <v>45803</v>
      </c>
      <c r="F112" s="2">
        <v>0.56111111111111112</v>
      </c>
      <c r="G112" t="b">
        <v>1</v>
      </c>
      <c r="H112" s="1">
        <v>45804</v>
      </c>
      <c r="I112" s="2">
        <v>0.45208333333333334</v>
      </c>
      <c r="J112" t="b">
        <v>0</v>
      </c>
      <c r="M112" t="b">
        <v>0</v>
      </c>
      <c r="N112" t="b">
        <v>0</v>
      </c>
      <c r="O112" t="b">
        <v>0</v>
      </c>
      <c r="P112" t="b">
        <v>0</v>
      </c>
      <c r="Q112" t="str" cm="1">
        <f t="array" ref="Q112">_xlfn.XLOOKUP(tblGoPhish[[#This Row],[Email]], tblHRIS[[#All],[Email]], tblHRIS[[#All],[Employee Type]], "No Match")</f>
        <v>Contractor</v>
      </c>
      <c r="R112" t="str" cm="1">
        <f t="array" ref="R112">_xlfn.XLOOKUP(tblGoPhish[[#This Row],[Email]], tblHRIS[[#All],[Email]], tblHRIS[[#All],[On Leave?]], "No Match")</f>
        <v>No</v>
      </c>
      <c r="S112" t="str" cm="1">
        <f t="array" ref="S112">_xlfn.XLOOKUP(tblGoPhish[[#This Row],[Email]], tblHRIS[[#All],[Email]], tblHRIS[[#All],[Job Title]], "No Match")</f>
        <v>Campaign Manager</v>
      </c>
      <c r="T112" t="str" cm="1">
        <f t="array" ref="T112">_xlfn.XLOOKUP(tblGoPhish[[#This Row],[Email]], tblHRIS[[#All],[Email]], tblHRIS[[#All],[Budget L1]], "No Match")</f>
        <v>David Kim - COO</v>
      </c>
      <c r="U112" t="str" cm="1">
        <f t="array" ref="U112">_xlfn.XLOOKUP(tblGoPhish[[#This Row],[Email]], tblHRIS[[#All],[Email]], tblHRIS[[#All],[Budget L2]], "No Match")</f>
        <v>Jordan Parker - Director of Marketing</v>
      </c>
    </row>
    <row r="113" spans="1:21" x14ac:dyDescent="0.2">
      <c r="A113" t="s">
        <v>629</v>
      </c>
      <c r="B113" t="s">
        <v>120</v>
      </c>
      <c r="C113" s="6" t="s">
        <v>630</v>
      </c>
      <c r="E113" s="1">
        <v>45803</v>
      </c>
      <c r="F113" s="2"/>
      <c r="G113" t="b">
        <v>1</v>
      </c>
      <c r="H113" s="1">
        <v>45804</v>
      </c>
      <c r="I113" s="2">
        <v>0.65555555555555556</v>
      </c>
      <c r="J113" t="b">
        <v>0</v>
      </c>
      <c r="M113" t="b">
        <v>0</v>
      </c>
      <c r="N113" t="b">
        <v>0</v>
      </c>
      <c r="O113" t="b">
        <v>0</v>
      </c>
      <c r="P113" t="b">
        <v>0</v>
      </c>
      <c r="Q113" t="str" cm="1">
        <f t="array" ref="Q113">_xlfn.XLOOKUP(tblGoPhish[[#This Row],[Email]], tblHRIS[[#All],[Email]], tblHRIS[[#All],[Employee Type]], "No Match")</f>
        <v>Full Time</v>
      </c>
      <c r="R113" t="str" cm="1">
        <f t="array" ref="R113">_xlfn.XLOOKUP(tblGoPhish[[#This Row],[Email]], tblHRIS[[#All],[Email]], tblHRIS[[#All],[On Leave?]], "No Match")</f>
        <v>No</v>
      </c>
      <c r="S113" t="str" cm="1">
        <f t="array" ref="S113">_xlfn.XLOOKUP(tblGoPhish[[#This Row],[Email]], tblHRIS[[#All],[Email]], tblHRIS[[#All],[Job Title]], "No Match")</f>
        <v>CFO</v>
      </c>
      <c r="T113" t="str" cm="1">
        <f t="array" ref="T113">_xlfn.XLOOKUP(tblGoPhish[[#This Row],[Email]], tblHRIS[[#All],[Email]], tblHRIS[[#All],[Budget L1]], "No Match")</f>
        <v>Chris Meyers - CEO</v>
      </c>
      <c r="U113" t="str" cm="1">
        <f t="array" ref="U113">_xlfn.XLOOKUP(tblGoPhish[[#This Row],[Email]], tblHRIS[[#All],[Email]], tblHRIS[[#All],[Budget L2]], "No Match")</f>
        <v>Chris Meyers - Leadership Team</v>
      </c>
    </row>
    <row r="114" spans="1:21" x14ac:dyDescent="0.2">
      <c r="A114" t="s">
        <v>636</v>
      </c>
      <c r="B114" t="s">
        <v>323</v>
      </c>
      <c r="C114" s="6" t="s">
        <v>637</v>
      </c>
      <c r="E114" s="1">
        <v>45803</v>
      </c>
      <c r="F114" s="2"/>
      <c r="G114" t="b">
        <v>1</v>
      </c>
      <c r="H114" s="1">
        <v>45804</v>
      </c>
      <c r="I114" s="2">
        <v>0.55694444444444446</v>
      </c>
      <c r="J114" t="b">
        <v>0</v>
      </c>
      <c r="M114" t="b">
        <v>0</v>
      </c>
      <c r="N114" t="b">
        <v>0</v>
      </c>
      <c r="O114" t="b">
        <v>0</v>
      </c>
      <c r="P114" t="b">
        <v>0</v>
      </c>
      <c r="Q114" t="str" cm="1">
        <f t="array" ref="Q114">_xlfn.XLOOKUP(tblGoPhish[[#This Row],[Email]], tblHRIS[[#All],[Email]], tblHRIS[[#All],[Employee Type]], "No Match")</f>
        <v>Full Time</v>
      </c>
      <c r="R114" t="str" cm="1">
        <f t="array" ref="R114">_xlfn.XLOOKUP(tblGoPhish[[#This Row],[Email]], tblHRIS[[#All],[Email]], tblHRIS[[#All],[On Leave?]], "No Match")</f>
        <v>No</v>
      </c>
      <c r="S114" t="str" cm="1">
        <f t="array" ref="S114">_xlfn.XLOOKUP(tblGoPhish[[#This Row],[Email]], tblHRIS[[#All],[Email]], tblHRIS[[#All],[Job Title]], "No Match")</f>
        <v>CHRO</v>
      </c>
      <c r="T114" s="7" t="str" cm="1">
        <f t="array" ref="T114">_xlfn.XLOOKUP(tblGoPhish[[#This Row],[Email]], tblHRIS[[#All],[Email]], tblHRIS[[#All],[Budget L1]], "No Match")</f>
        <v>Chris Meyers - CEO</v>
      </c>
      <c r="U114" t="str" cm="1">
        <f t="array" ref="U114">_xlfn.XLOOKUP(tblGoPhish[[#This Row],[Email]], tblHRIS[[#All],[Email]], tblHRIS[[#All],[Budget L2]], "No Match")</f>
        <v>Chris Meyers - Leadership Team</v>
      </c>
    </row>
    <row r="115" spans="1:21" x14ac:dyDescent="0.2">
      <c r="A115" t="s">
        <v>625</v>
      </c>
      <c r="B115" t="s">
        <v>626</v>
      </c>
      <c r="C115" s="6" t="s">
        <v>627</v>
      </c>
      <c r="E115" s="1">
        <v>45803</v>
      </c>
      <c r="F115" s="2"/>
      <c r="G115" t="b">
        <v>1</v>
      </c>
      <c r="H115" s="1">
        <v>45804</v>
      </c>
      <c r="I115" s="2">
        <v>0.50347222222222221</v>
      </c>
      <c r="J115" t="b">
        <v>0</v>
      </c>
      <c r="M115" t="b">
        <v>0</v>
      </c>
      <c r="N115" t="b">
        <v>0</v>
      </c>
      <c r="O115" t="b">
        <v>0</v>
      </c>
      <c r="P115" t="b">
        <v>0</v>
      </c>
      <c r="Q115" t="str" cm="1">
        <f t="array" ref="Q115">_xlfn.XLOOKUP(tblGoPhish[[#This Row],[Email]], tblHRIS[[#All],[Email]], tblHRIS[[#All],[Employee Type]], "No Match")</f>
        <v>Full Time</v>
      </c>
      <c r="R115" t="str" cm="1">
        <f t="array" ref="R115">_xlfn.XLOOKUP(tblGoPhish[[#This Row],[Email]], tblHRIS[[#All],[Email]], tblHRIS[[#All],[On Leave?]], "No Match")</f>
        <v>No</v>
      </c>
      <c r="S115" t="str" cm="1">
        <f t="array" ref="S115">_xlfn.XLOOKUP(tblGoPhish[[#This Row],[Email]], tblHRIS[[#All],[Email]], tblHRIS[[#All],[Job Title]], "No Match")</f>
        <v>CIO/CISO</v>
      </c>
      <c r="T115" t="str" cm="1">
        <f t="array" ref="T115">_xlfn.XLOOKUP(tblGoPhish[[#This Row],[Email]], tblHRIS[[#All],[Email]], tblHRIS[[#All],[Budget L1]], "No Match")</f>
        <v>Chris Meyers - CEO</v>
      </c>
      <c r="U115" t="str" cm="1">
        <f t="array" ref="U115">_xlfn.XLOOKUP(tblGoPhish[[#This Row],[Email]], tblHRIS[[#All],[Email]], tblHRIS[[#All],[Budget L2]], "No Match")</f>
        <v>Chris Meyers - Leadership Team</v>
      </c>
    </row>
    <row r="116" spans="1:21" x14ac:dyDescent="0.2">
      <c r="A116" t="s">
        <v>298</v>
      </c>
      <c r="B116" t="s">
        <v>82</v>
      </c>
      <c r="C116" t="s">
        <v>299</v>
      </c>
      <c r="D116" t="s">
        <v>20</v>
      </c>
      <c r="E116" s="1">
        <v>45803</v>
      </c>
      <c r="F116" s="2">
        <v>0.33611111111111114</v>
      </c>
      <c r="G116" t="b">
        <v>1</v>
      </c>
      <c r="H116" s="1">
        <v>45804</v>
      </c>
      <c r="I116" s="2">
        <v>0.39305555555555555</v>
      </c>
      <c r="J116" t="b">
        <v>0</v>
      </c>
      <c r="M116" t="b">
        <v>0</v>
      </c>
      <c r="N116" t="b">
        <v>0</v>
      </c>
      <c r="O116" t="b">
        <v>0</v>
      </c>
      <c r="P116" t="b">
        <v>0</v>
      </c>
      <c r="Q116" t="str" cm="1">
        <f t="array" ref="Q116">_xlfn.XLOOKUP(tblGoPhish[[#This Row],[Email]], tblHRIS[[#All],[Email]], tblHRIS[[#All],[Employee Type]], "No Match")</f>
        <v>Contractor</v>
      </c>
      <c r="R116" t="str" cm="1">
        <f t="array" ref="R116">_xlfn.XLOOKUP(tblGoPhish[[#This Row],[Email]], tblHRIS[[#All],[Email]], tblHRIS[[#All],[On Leave?]], "No Match")</f>
        <v>No</v>
      </c>
      <c r="S116" t="str" cm="1">
        <f t="array" ref="S116">_xlfn.XLOOKUP(tblGoPhish[[#This Row],[Email]], tblHRIS[[#All],[Email]], tblHRIS[[#All],[Job Title]], "No Match")</f>
        <v>Compensation Analyst</v>
      </c>
      <c r="T116" t="str" cm="1">
        <f t="array" ref="T116">_xlfn.XLOOKUP(tblGoPhish[[#This Row],[Email]], tblHRIS[[#All],[Email]], tblHRIS[[#All],[Budget L1]], "No Match")</f>
        <v>Jennifer Walsh - CTO</v>
      </c>
      <c r="U116" t="str" cm="1">
        <f t="array" ref="U116">_xlfn.XLOOKUP(tblGoPhish[[#This Row],[Email]], tblHRIS[[#All],[Email]], tblHRIS[[#All],[Budget L2]], "No Match")</f>
        <v>Alex Rivera - Director of Engineering</v>
      </c>
    </row>
    <row r="117" spans="1:21" x14ac:dyDescent="0.2">
      <c r="A117" t="s">
        <v>534</v>
      </c>
      <c r="B117" t="s">
        <v>37</v>
      </c>
      <c r="C117" t="s">
        <v>562</v>
      </c>
      <c r="D117" t="s">
        <v>20</v>
      </c>
      <c r="E117" s="1">
        <v>45803</v>
      </c>
      <c r="F117" s="2">
        <v>0.45694444444444443</v>
      </c>
      <c r="G117" t="b">
        <v>1</v>
      </c>
      <c r="H117" s="1">
        <v>45804</v>
      </c>
      <c r="I117" s="2">
        <v>0.54652777777777772</v>
      </c>
      <c r="J117" t="b">
        <v>0</v>
      </c>
      <c r="M117" t="b">
        <v>0</v>
      </c>
      <c r="N117" t="b">
        <v>0</v>
      </c>
      <c r="O117" t="b">
        <v>0</v>
      </c>
      <c r="P117" t="b">
        <v>0</v>
      </c>
      <c r="Q117" t="str" cm="1">
        <f t="array" ref="Q117">_xlfn.XLOOKUP(tblGoPhish[[#This Row],[Email]], tblHRIS[[#All],[Email]], tblHRIS[[#All],[Employee Type]], "No Match")</f>
        <v>Intern</v>
      </c>
      <c r="R117" t="str" cm="1">
        <f t="array" ref="R117">_xlfn.XLOOKUP(tblGoPhish[[#This Row],[Email]], tblHRIS[[#All],[Email]], tblHRIS[[#All],[On Leave?]], "No Match")</f>
        <v>No</v>
      </c>
      <c r="S117" t="str" cm="1">
        <f t="array" ref="S117">_xlfn.XLOOKUP(tblGoPhish[[#This Row],[Email]], tblHRIS[[#All],[Email]], tblHRIS[[#All],[Job Title]], "No Match")</f>
        <v>Compliance Officer</v>
      </c>
      <c r="T117" t="str" cm="1">
        <f t="array" ref="T117">_xlfn.XLOOKUP(tblGoPhish[[#This Row],[Email]], tblHRIS[[#All],[Email]], tblHRIS[[#All],[Budget L1]], "No Match")</f>
        <v>Lisa Thompson - CHRO</v>
      </c>
      <c r="U117" t="str" cm="1">
        <f t="array" ref="U117">_xlfn.XLOOKUP(tblGoPhish[[#This Row],[Email]], tblHRIS[[#All],[Email]], tblHRIS[[#All],[Budget L2]], "No Match")</f>
        <v>River Anderson - Director of Legal</v>
      </c>
    </row>
    <row r="118" spans="1:21" x14ac:dyDescent="0.2">
      <c r="A118" t="s">
        <v>259</v>
      </c>
      <c r="B118" t="s">
        <v>260</v>
      </c>
      <c r="C118" t="s">
        <v>261</v>
      </c>
      <c r="D118" t="s">
        <v>20</v>
      </c>
      <c r="E118" s="1">
        <v>45803</v>
      </c>
      <c r="F118" s="2">
        <v>0.34027777777777779</v>
      </c>
      <c r="G118" t="b">
        <v>1</v>
      </c>
      <c r="H118" s="1">
        <v>45804</v>
      </c>
      <c r="I118" s="2">
        <v>0.56180555555555556</v>
      </c>
      <c r="J118" t="b">
        <v>0</v>
      </c>
      <c r="M118" t="b">
        <v>0</v>
      </c>
      <c r="N118" t="b">
        <v>0</v>
      </c>
      <c r="O118" t="b">
        <v>0</v>
      </c>
      <c r="P118" t="b">
        <v>0</v>
      </c>
      <c r="Q118" t="str" cm="1">
        <f t="array" ref="Q118">_xlfn.XLOOKUP(tblGoPhish[[#This Row],[Email]], tblHRIS[[#All],[Email]], tblHRIS[[#All],[Employee Type]], "No Match")</f>
        <v>Part Time</v>
      </c>
      <c r="R118" t="str" cm="1">
        <f t="array" ref="R118">_xlfn.XLOOKUP(tblGoPhish[[#This Row],[Email]], tblHRIS[[#All],[Email]], tblHRIS[[#All],[On Leave?]], "No Match")</f>
        <v>No</v>
      </c>
      <c r="S118" t="str" cm="1">
        <f t="array" ref="S118">_xlfn.XLOOKUP(tblGoPhish[[#This Row],[Email]], tblHRIS[[#All],[Email]], tblHRIS[[#All],[Job Title]], "No Match")</f>
        <v>Compliance Specialist</v>
      </c>
      <c r="T118" t="str" cm="1">
        <f t="array" ref="T118">_xlfn.XLOOKUP(tblGoPhish[[#This Row],[Email]], tblHRIS[[#All],[Email]], tblHRIS[[#All],[Budget L1]], "No Match")</f>
        <v>Gerry Guy - CIO/CISO</v>
      </c>
      <c r="U118" t="str" cm="1">
        <f t="array" ref="U118">_xlfn.XLOOKUP(tblGoPhish[[#This Row],[Email]], tblHRIS[[#All],[Email]], tblHRIS[[#All],[Budget L2]], "No Match")</f>
        <v>Renee Brook - Director of Security</v>
      </c>
    </row>
    <row r="119" spans="1:21" x14ac:dyDescent="0.2">
      <c r="A119" t="s">
        <v>249</v>
      </c>
      <c r="B119" t="s">
        <v>577</v>
      </c>
      <c r="C119" t="s">
        <v>578</v>
      </c>
      <c r="D119" t="s">
        <v>20</v>
      </c>
      <c r="E119" s="1">
        <v>45803</v>
      </c>
      <c r="F119" s="2">
        <v>0.49305555555555558</v>
      </c>
      <c r="G119" t="b">
        <v>1</v>
      </c>
      <c r="H119" s="1">
        <v>45804</v>
      </c>
      <c r="I119" s="2">
        <v>0.57361111111111107</v>
      </c>
      <c r="J119" t="b">
        <v>0</v>
      </c>
      <c r="M119" t="b">
        <v>0</v>
      </c>
      <c r="N119" t="b">
        <v>0</v>
      </c>
      <c r="O119" t="b">
        <v>0</v>
      </c>
      <c r="P119" t="b">
        <v>0</v>
      </c>
      <c r="Q119" t="str" cm="1">
        <f t="array" ref="Q119">_xlfn.XLOOKUP(tblGoPhish[[#This Row],[Email]], tblHRIS[[#All],[Email]], tblHRIS[[#All],[Employee Type]], "No Match")</f>
        <v>Part Time</v>
      </c>
      <c r="R119" t="str" cm="1">
        <f t="array" ref="R119">_xlfn.XLOOKUP(tblGoPhish[[#This Row],[Email]], tblHRIS[[#All],[Email]], tblHRIS[[#All],[On Leave?]], "No Match")</f>
        <v>No</v>
      </c>
      <c r="S119" t="str" cm="1">
        <f t="array" ref="S119">_xlfn.XLOOKUP(tblGoPhish[[#This Row],[Email]], tblHRIS[[#All],[Email]], tblHRIS[[#All],[Job Title]], "No Match")</f>
        <v>Content Marketing Manager</v>
      </c>
      <c r="T119" t="str" cm="1">
        <f t="array" ref="T119">_xlfn.XLOOKUP(tblGoPhish[[#This Row],[Email]], tblHRIS[[#All],[Email]], tblHRIS[[#All],[Budget L1]], "No Match")</f>
        <v>David Kim - COO</v>
      </c>
      <c r="U119" t="str" cm="1">
        <f t="array" ref="U119">_xlfn.XLOOKUP(tblGoPhish[[#This Row],[Email]], tblHRIS[[#All],[Email]], tblHRIS[[#All],[Budget L2]], "No Match")</f>
        <v>Jordan Parker - Director of Marketing</v>
      </c>
    </row>
    <row r="120" spans="1:21" x14ac:dyDescent="0.2">
      <c r="A120" t="s">
        <v>453</v>
      </c>
      <c r="B120" t="s">
        <v>454</v>
      </c>
      <c r="C120" t="s">
        <v>455</v>
      </c>
      <c r="D120" t="s">
        <v>20</v>
      </c>
      <c r="E120" s="1">
        <v>45803</v>
      </c>
      <c r="F120" s="2">
        <v>0.50277777777777777</v>
      </c>
      <c r="G120" t="b">
        <v>1</v>
      </c>
      <c r="H120" s="1">
        <v>45804</v>
      </c>
      <c r="I120" s="2">
        <v>0.74652777777777779</v>
      </c>
      <c r="J120" t="b">
        <v>0</v>
      </c>
      <c r="M120" t="b">
        <v>0</v>
      </c>
      <c r="N120" t="b">
        <v>0</v>
      </c>
      <c r="O120" t="b">
        <v>0</v>
      </c>
      <c r="P120" t="b">
        <v>0</v>
      </c>
      <c r="Q120" t="str" cm="1">
        <f t="array" ref="Q120">_xlfn.XLOOKUP(tblGoPhish[[#This Row],[Email]], tblHRIS[[#All],[Email]], tblHRIS[[#All],[Employee Type]], "No Match")</f>
        <v>Part Time</v>
      </c>
      <c r="R120" t="str" cm="1">
        <f t="array" ref="R120">_xlfn.XLOOKUP(tblGoPhish[[#This Row],[Email]], tblHRIS[[#All],[Email]], tblHRIS[[#All],[On Leave?]], "No Match")</f>
        <v>No</v>
      </c>
      <c r="S120" t="str" cm="1">
        <f t="array" ref="S120">_xlfn.XLOOKUP(tblGoPhish[[#This Row],[Email]], tblHRIS[[#All],[Email]], tblHRIS[[#All],[Job Title]], "No Match")</f>
        <v>Content Marketing Manager</v>
      </c>
      <c r="T120" t="str" cm="1">
        <f t="array" ref="T120">_xlfn.XLOOKUP(tblGoPhish[[#This Row],[Email]], tblHRIS[[#All],[Email]], tblHRIS[[#All],[Budget L1]], "No Match")</f>
        <v>David Kim - COO</v>
      </c>
      <c r="U120" t="str" cm="1">
        <f t="array" ref="U120">_xlfn.XLOOKUP(tblGoPhish[[#This Row],[Email]], tblHRIS[[#All],[Email]], tblHRIS[[#All],[Budget L2]], "No Match")</f>
        <v>Jordan Parker - Director of Marketing</v>
      </c>
    </row>
    <row r="121" spans="1:21" x14ac:dyDescent="0.2">
      <c r="A121" t="s">
        <v>89</v>
      </c>
      <c r="B121" t="s">
        <v>130</v>
      </c>
      <c r="C121" t="s">
        <v>590</v>
      </c>
      <c r="D121" t="s">
        <v>20</v>
      </c>
      <c r="E121" s="1">
        <v>45803</v>
      </c>
      <c r="F121" s="2">
        <v>0.52986111111111112</v>
      </c>
      <c r="G121" t="b">
        <v>1</v>
      </c>
      <c r="H121" s="1">
        <v>45804</v>
      </c>
      <c r="I121" s="2">
        <v>0.4777777777777778</v>
      </c>
      <c r="J121" t="b">
        <v>0</v>
      </c>
      <c r="M121" t="b">
        <v>0</v>
      </c>
      <c r="N121" t="b">
        <v>0</v>
      </c>
      <c r="O121" t="b">
        <v>0</v>
      </c>
      <c r="P121" t="b">
        <v>0</v>
      </c>
      <c r="Q121" t="str" cm="1">
        <f t="array" ref="Q121">_xlfn.XLOOKUP(tblGoPhish[[#This Row],[Email]], tblHRIS[[#All],[Email]], tblHRIS[[#All],[Employee Type]], "No Match")</f>
        <v>Part Time</v>
      </c>
      <c r="R121" t="str" cm="1">
        <f t="array" ref="R121">_xlfn.XLOOKUP(tblGoPhish[[#This Row],[Email]], tblHRIS[[#All],[Email]], tblHRIS[[#All],[On Leave?]], "No Match")</f>
        <v>No</v>
      </c>
      <c r="S121" t="str" cm="1">
        <f t="array" ref="S121">_xlfn.XLOOKUP(tblGoPhish[[#This Row],[Email]], tblHRIS[[#All],[Email]], tblHRIS[[#All],[Job Title]], "No Match")</f>
        <v>Contract Specialist</v>
      </c>
      <c r="T121" t="str" cm="1">
        <f t="array" ref="T121">_xlfn.XLOOKUP(tblGoPhish[[#This Row],[Email]], tblHRIS[[#All],[Email]], tblHRIS[[#All],[Budget L1]], "No Match")</f>
        <v>Lisa Thompson - CHRO</v>
      </c>
      <c r="U121" t="str" cm="1">
        <f t="array" ref="U121">_xlfn.XLOOKUP(tblGoPhish[[#This Row],[Email]], tblHRIS[[#All],[Email]], tblHRIS[[#All],[Budget L2]], "No Match")</f>
        <v>River Anderson - Director of Legal</v>
      </c>
    </row>
    <row r="122" spans="1:21" x14ac:dyDescent="0.2">
      <c r="A122" t="s">
        <v>316</v>
      </c>
      <c r="B122" t="s">
        <v>454</v>
      </c>
      <c r="C122" s="6" t="s">
        <v>634</v>
      </c>
      <c r="E122" s="1">
        <v>45803</v>
      </c>
      <c r="F122" s="2"/>
      <c r="G122" t="b">
        <v>1</v>
      </c>
      <c r="H122" s="1">
        <v>45804</v>
      </c>
      <c r="I122" s="2">
        <v>0.66319444444444442</v>
      </c>
      <c r="J122" t="b">
        <v>0</v>
      </c>
      <c r="M122" t="b">
        <v>0</v>
      </c>
      <c r="N122" t="b">
        <v>0</v>
      </c>
      <c r="O122" t="b">
        <v>0</v>
      </c>
      <c r="P122" t="b">
        <v>0</v>
      </c>
      <c r="Q122" t="str" cm="1">
        <f t="array" ref="Q122">_xlfn.XLOOKUP(tblGoPhish[[#This Row],[Email]], tblHRIS[[#All],[Email]], tblHRIS[[#All],[Employee Type]], "No Match")</f>
        <v>Full Time</v>
      </c>
      <c r="R122" t="str" cm="1">
        <f t="array" ref="R122">_xlfn.XLOOKUP(tblGoPhish[[#This Row],[Email]], tblHRIS[[#All],[Email]], tblHRIS[[#All],[On Leave?]], "No Match")</f>
        <v>No</v>
      </c>
      <c r="S122" t="str" cm="1">
        <f t="array" ref="S122">_xlfn.XLOOKUP(tblGoPhish[[#This Row],[Email]], tblHRIS[[#All],[Email]], tblHRIS[[#All],[Job Title]], "No Match")</f>
        <v>COO</v>
      </c>
      <c r="T122" t="str" cm="1">
        <f t="array" ref="T122">_xlfn.XLOOKUP(tblGoPhish[[#This Row],[Email]], tblHRIS[[#All],[Email]], tblHRIS[[#All],[Budget L1]], "No Match")</f>
        <v>Chris Meyers - CEO</v>
      </c>
      <c r="U122" t="str" cm="1">
        <f t="array" ref="U122">_xlfn.XLOOKUP(tblGoPhish[[#This Row],[Email]], tblHRIS[[#All],[Email]], tblHRIS[[#All],[Budget L2]], "No Match")</f>
        <v>Chris Meyers - Leadership Team</v>
      </c>
    </row>
    <row r="123" spans="1:21" x14ac:dyDescent="0.2">
      <c r="A123" t="s">
        <v>530</v>
      </c>
      <c r="B123" t="s">
        <v>214</v>
      </c>
      <c r="C123" t="s">
        <v>610</v>
      </c>
      <c r="D123" t="s">
        <v>20</v>
      </c>
      <c r="E123" s="1">
        <v>45803</v>
      </c>
      <c r="F123" s="2">
        <v>0.71111111111111114</v>
      </c>
      <c r="G123" t="b">
        <v>1</v>
      </c>
      <c r="H123" s="1">
        <v>45804</v>
      </c>
      <c r="I123" s="2">
        <v>0.46319444444444446</v>
      </c>
      <c r="J123" t="b">
        <v>0</v>
      </c>
      <c r="M123" t="b">
        <v>0</v>
      </c>
      <c r="N123" t="b">
        <v>0</v>
      </c>
      <c r="O123" t="b">
        <v>0</v>
      </c>
      <c r="P123" t="b">
        <v>0</v>
      </c>
      <c r="Q123" t="str" cm="1">
        <f t="array" ref="Q123">_xlfn.XLOOKUP(tblGoPhish[[#This Row],[Email]], tblHRIS[[#All],[Email]], tblHRIS[[#All],[Employee Type]], "No Match")</f>
        <v>Contractor</v>
      </c>
      <c r="R123" t="str" cm="1">
        <f t="array" ref="R123">_xlfn.XLOOKUP(tblGoPhish[[#This Row],[Email]], tblHRIS[[#All],[Email]], tblHRIS[[#All],[On Leave?]], "No Match")</f>
        <v>No</v>
      </c>
      <c r="S123" t="str" cm="1">
        <f t="array" ref="S123">_xlfn.XLOOKUP(tblGoPhish[[#This Row],[Email]], tblHRIS[[#All],[Email]], tblHRIS[[#All],[Job Title]], "No Match")</f>
        <v>Corporate Counsel</v>
      </c>
      <c r="T123" t="str" cm="1">
        <f t="array" ref="T123">_xlfn.XLOOKUP(tblGoPhish[[#This Row],[Email]], tblHRIS[[#All],[Email]], tblHRIS[[#All],[Budget L1]], "No Match")</f>
        <v>Lisa Thompson - CHRO</v>
      </c>
      <c r="U123" t="str" cm="1">
        <f t="array" ref="U123">_xlfn.XLOOKUP(tblGoPhish[[#This Row],[Email]], tblHRIS[[#All],[Email]], tblHRIS[[#All],[Budget L2]], "No Match")</f>
        <v>River Anderson - Director of Legal</v>
      </c>
    </row>
    <row r="124" spans="1:21" x14ac:dyDescent="0.2">
      <c r="A124" t="s">
        <v>417</v>
      </c>
      <c r="B124" t="s">
        <v>631</v>
      </c>
      <c r="C124" s="6" t="s">
        <v>633</v>
      </c>
      <c r="E124" s="1">
        <v>45803</v>
      </c>
      <c r="F124" s="2"/>
      <c r="G124" t="b">
        <v>1</v>
      </c>
      <c r="H124" s="1">
        <v>45804</v>
      </c>
      <c r="I124" s="2">
        <v>0.52708333333333335</v>
      </c>
      <c r="J124" t="b">
        <v>0</v>
      </c>
      <c r="M124" t="b">
        <v>0</v>
      </c>
      <c r="N124" t="b">
        <v>1</v>
      </c>
      <c r="O124" t="b">
        <v>0</v>
      </c>
      <c r="P124" t="b">
        <v>0</v>
      </c>
      <c r="Q124" t="str" cm="1">
        <f t="array" ref="Q124">_xlfn.XLOOKUP(tblGoPhish[[#This Row],[Email]], tblHRIS[[#All],[Email]], tblHRIS[[#All],[Employee Type]], "No Match")</f>
        <v>Full Time</v>
      </c>
      <c r="R124" t="str" cm="1">
        <f t="array" ref="R124">_xlfn.XLOOKUP(tblGoPhish[[#This Row],[Email]], tblHRIS[[#All],[Email]], tblHRIS[[#All],[On Leave?]], "No Match")</f>
        <v>No</v>
      </c>
      <c r="S124" t="str" cm="1">
        <f t="array" ref="S124">_xlfn.XLOOKUP(tblGoPhish[[#This Row],[Email]], tblHRIS[[#All],[Email]], tblHRIS[[#All],[Job Title]], "No Match")</f>
        <v>CTO</v>
      </c>
      <c r="T124" t="str" cm="1">
        <f t="array" ref="T124">_xlfn.XLOOKUP(tblGoPhish[[#This Row],[Email]], tblHRIS[[#All],[Email]], tblHRIS[[#All],[Budget L1]], "No Match")</f>
        <v>Chris Meyers - CEO</v>
      </c>
      <c r="U124" t="str" cm="1">
        <f t="array" ref="U124">_xlfn.XLOOKUP(tblGoPhish[[#This Row],[Email]], tblHRIS[[#All],[Email]], tblHRIS[[#All],[Budget L2]], "No Match")</f>
        <v>Chris Meyers - Leadership Team</v>
      </c>
    </row>
    <row r="125" spans="1:21" x14ac:dyDescent="0.2">
      <c r="A125" t="s">
        <v>93</v>
      </c>
      <c r="B125" t="s">
        <v>116</v>
      </c>
      <c r="C125" t="s">
        <v>547</v>
      </c>
      <c r="D125" t="s">
        <v>20</v>
      </c>
      <c r="E125" s="1">
        <v>45803</v>
      </c>
      <c r="F125" s="2">
        <v>0.44236111111111109</v>
      </c>
      <c r="G125" t="b">
        <v>1</v>
      </c>
      <c r="H125" s="1">
        <v>45804</v>
      </c>
      <c r="I125" s="2">
        <v>0.49861111111111112</v>
      </c>
      <c r="J125" t="b">
        <v>0</v>
      </c>
      <c r="M125" t="b">
        <v>0</v>
      </c>
      <c r="N125" t="b">
        <v>1</v>
      </c>
      <c r="O125" t="b">
        <v>0</v>
      </c>
      <c r="P125" t="b">
        <v>0</v>
      </c>
      <c r="Q125" t="str" cm="1">
        <f t="array" ref="Q125">_xlfn.XLOOKUP(tblGoPhish[[#This Row],[Email]], tblHRIS[[#All],[Email]], tblHRIS[[#All],[Employee Type]], "No Match")</f>
        <v>Full Time</v>
      </c>
      <c r="R125" t="str" cm="1">
        <f t="array" ref="R125">_xlfn.XLOOKUP(tblGoPhish[[#This Row],[Email]], tblHRIS[[#All],[Email]], tblHRIS[[#All],[On Leave?]], "No Match")</f>
        <v>No</v>
      </c>
      <c r="S125" t="str" cm="1">
        <f t="array" ref="S125">_xlfn.XLOOKUP(tblGoPhish[[#This Row],[Email]], tblHRIS[[#All],[Email]], tblHRIS[[#All],[Job Title]], "No Match")</f>
        <v>Customer Experience Coordinator</v>
      </c>
      <c r="T125" t="str" cm="1">
        <f t="array" ref="T125">_xlfn.XLOOKUP(tblGoPhish[[#This Row],[Email]], tblHRIS[[#All],[Email]], tblHRIS[[#All],[Budget L1]], "No Match")</f>
        <v>David Kim - COO</v>
      </c>
      <c r="U125" t="str" cm="1">
        <f t="array" ref="U125">_xlfn.XLOOKUP(tblGoPhish[[#This Row],[Email]], tblHRIS[[#All],[Email]], tblHRIS[[#All],[Budget L2]], "No Match")</f>
        <v>Sage Martinez - Director of Customer Success</v>
      </c>
    </row>
    <row r="126" spans="1:21" x14ac:dyDescent="0.2">
      <c r="A126" t="s">
        <v>69</v>
      </c>
      <c r="B126" t="s">
        <v>182</v>
      </c>
      <c r="C126" t="s">
        <v>205</v>
      </c>
      <c r="D126" t="s">
        <v>20</v>
      </c>
      <c r="E126" s="1">
        <v>45803</v>
      </c>
      <c r="F126" s="2">
        <v>0.39374999999999999</v>
      </c>
      <c r="G126" t="b">
        <v>1</v>
      </c>
      <c r="H126" s="1">
        <v>45804</v>
      </c>
      <c r="I126" s="2">
        <v>0.61458333333333337</v>
      </c>
      <c r="J126" t="b">
        <v>0</v>
      </c>
      <c r="M126" t="b">
        <v>0</v>
      </c>
      <c r="N126" t="b">
        <v>1</v>
      </c>
      <c r="O126" t="b">
        <v>0</v>
      </c>
      <c r="P126" t="b">
        <v>0</v>
      </c>
      <c r="Q126" t="str" cm="1">
        <f t="array" ref="Q126">_xlfn.XLOOKUP(tblGoPhish[[#This Row],[Email]], tblHRIS[[#All],[Email]], tblHRIS[[#All],[Employee Type]], "No Match")</f>
        <v>Full Time</v>
      </c>
      <c r="R126" t="str" cm="1">
        <f t="array" ref="R126">_xlfn.XLOOKUP(tblGoPhish[[#This Row],[Email]], tblHRIS[[#All],[Email]], tblHRIS[[#All],[On Leave?]], "No Match")</f>
        <v>No</v>
      </c>
      <c r="S126" t="str" cm="1">
        <f t="array" ref="S126">_xlfn.XLOOKUP(tblGoPhish[[#This Row],[Email]], tblHRIS[[#All],[Email]], tblHRIS[[#All],[Job Title]], "No Match")</f>
        <v>Customer Experience Coordinator</v>
      </c>
      <c r="T126" t="str" cm="1">
        <f t="array" ref="T126">_xlfn.XLOOKUP(tblGoPhish[[#This Row],[Email]], tblHRIS[[#All],[Email]], tblHRIS[[#All],[Budget L1]], "No Match")</f>
        <v>David Kim - COO</v>
      </c>
      <c r="U126" t="str" cm="1">
        <f t="array" ref="U126">_xlfn.XLOOKUP(tblGoPhish[[#This Row],[Email]], tblHRIS[[#All],[Email]], tblHRIS[[#All],[Budget L2]], "No Match")</f>
        <v>Sage Martinez - Director of Customer Success</v>
      </c>
    </row>
    <row r="127" spans="1:21" x14ac:dyDescent="0.2">
      <c r="A127" t="s">
        <v>378</v>
      </c>
      <c r="B127" t="s">
        <v>43</v>
      </c>
      <c r="C127" t="s">
        <v>379</v>
      </c>
      <c r="D127" t="s">
        <v>20</v>
      </c>
      <c r="E127" s="1">
        <v>45803</v>
      </c>
      <c r="F127" s="2">
        <v>0.34722222222222221</v>
      </c>
      <c r="G127" t="b">
        <v>1</v>
      </c>
      <c r="H127" s="1">
        <v>45804</v>
      </c>
      <c r="I127" s="2">
        <v>0.60555555555555551</v>
      </c>
      <c r="J127" t="b">
        <v>0</v>
      </c>
      <c r="M127" t="b">
        <v>0</v>
      </c>
      <c r="N127" t="b">
        <v>1</v>
      </c>
      <c r="O127" t="b">
        <v>0</v>
      </c>
      <c r="P127" t="b">
        <v>0</v>
      </c>
      <c r="Q127" t="str" cm="1">
        <f t="array" ref="Q127">_xlfn.XLOOKUP(tblGoPhish[[#This Row],[Email]], tblHRIS[[#All],[Email]], tblHRIS[[#All],[Employee Type]], "No Match")</f>
        <v>Full Time</v>
      </c>
      <c r="R127" t="str" cm="1">
        <f t="array" ref="R127">_xlfn.XLOOKUP(tblGoPhish[[#This Row],[Email]], tblHRIS[[#All],[Email]], tblHRIS[[#All],[On Leave?]], "No Match")</f>
        <v>No</v>
      </c>
      <c r="S127" t="str" cm="1">
        <f t="array" ref="S127">_xlfn.XLOOKUP(tblGoPhish[[#This Row],[Email]], tblHRIS[[#All],[Email]], tblHRIS[[#All],[Job Title]], "No Match")</f>
        <v>Customer Experience Coordinator</v>
      </c>
      <c r="T127" t="str" cm="1">
        <f t="array" ref="T127">_xlfn.XLOOKUP(tblGoPhish[[#This Row],[Email]], tblHRIS[[#All],[Email]], tblHRIS[[#All],[Budget L1]], "No Match")</f>
        <v>David Kim - COO</v>
      </c>
      <c r="U127" t="str" cm="1">
        <f t="array" ref="U127">_xlfn.XLOOKUP(tblGoPhish[[#This Row],[Email]], tblHRIS[[#All],[Email]], tblHRIS[[#All],[Budget L2]], "No Match")</f>
        <v>Sage Martinez - Director of Customer Success</v>
      </c>
    </row>
    <row r="128" spans="1:21" x14ac:dyDescent="0.2">
      <c r="A128" t="s">
        <v>222</v>
      </c>
      <c r="B128" t="s">
        <v>236</v>
      </c>
      <c r="C128" t="s">
        <v>471</v>
      </c>
      <c r="D128" t="s">
        <v>20</v>
      </c>
      <c r="E128" s="1">
        <v>45803</v>
      </c>
      <c r="F128" s="2">
        <v>0.53263888888888888</v>
      </c>
      <c r="G128" t="b">
        <v>1</v>
      </c>
      <c r="H128" s="1">
        <v>45804</v>
      </c>
      <c r="I128" s="2">
        <v>0.56597222222222221</v>
      </c>
      <c r="J128" t="b">
        <v>0</v>
      </c>
      <c r="M128" t="b">
        <v>0</v>
      </c>
      <c r="N128" t="b">
        <v>1</v>
      </c>
      <c r="O128" t="b">
        <v>0</v>
      </c>
      <c r="P128" t="b">
        <v>0</v>
      </c>
      <c r="Q128" t="str" cm="1">
        <f t="array" ref="Q128">_xlfn.XLOOKUP(tblGoPhish[[#This Row],[Email]], tblHRIS[[#All],[Email]], tblHRIS[[#All],[Employee Type]], "No Match")</f>
        <v>Intern</v>
      </c>
      <c r="R128" t="str" cm="1">
        <f t="array" ref="R128">_xlfn.XLOOKUP(tblGoPhish[[#This Row],[Email]], tblHRIS[[#All],[Email]], tblHRIS[[#All],[On Leave?]], "No Match")</f>
        <v>No</v>
      </c>
      <c r="S128" t="str" cm="1">
        <f t="array" ref="S128">_xlfn.XLOOKUP(tblGoPhish[[#This Row],[Email]], tblHRIS[[#All],[Email]], tblHRIS[[#All],[Job Title]], "No Match")</f>
        <v>Customer Experience Coordinator</v>
      </c>
      <c r="T128" t="str" cm="1">
        <f t="array" ref="T128">_xlfn.XLOOKUP(tblGoPhish[[#This Row],[Email]], tblHRIS[[#All],[Email]], tblHRIS[[#All],[Budget L1]], "No Match")</f>
        <v>David Kim - COO</v>
      </c>
      <c r="U128" t="str" cm="1">
        <f t="array" ref="U128">_xlfn.XLOOKUP(tblGoPhish[[#This Row],[Email]], tblHRIS[[#All],[Email]], tblHRIS[[#All],[Budget L2]], "No Match")</f>
        <v>Sage Martinez - Director of Customer Success</v>
      </c>
    </row>
    <row r="129" spans="1:21" x14ac:dyDescent="0.2">
      <c r="A129" t="s">
        <v>25</v>
      </c>
      <c r="B129" t="s">
        <v>280</v>
      </c>
      <c r="C129" t="s">
        <v>598</v>
      </c>
      <c r="D129" t="s">
        <v>20</v>
      </c>
      <c r="E129" s="1">
        <v>45803</v>
      </c>
      <c r="F129" s="2">
        <v>0.52013888888888893</v>
      </c>
      <c r="G129" t="b">
        <v>1</v>
      </c>
      <c r="H129" s="1">
        <v>45804</v>
      </c>
      <c r="I129" s="2">
        <v>0.38263888888888886</v>
      </c>
      <c r="J129" t="b">
        <v>0</v>
      </c>
      <c r="M129" t="b">
        <v>0</v>
      </c>
      <c r="N129" t="b">
        <v>1</v>
      </c>
      <c r="O129" t="b">
        <v>0</v>
      </c>
      <c r="P129" t="b">
        <v>0</v>
      </c>
      <c r="Q129" t="str" cm="1">
        <f t="array" ref="Q129">_xlfn.XLOOKUP(tblGoPhish[[#This Row],[Email]], tblHRIS[[#All],[Email]], tblHRIS[[#All],[Employee Type]], "No Match")</f>
        <v>Full Time</v>
      </c>
      <c r="R129" t="str" cm="1">
        <f t="array" ref="R129">_xlfn.XLOOKUP(tblGoPhish[[#This Row],[Email]], tblHRIS[[#All],[Email]], tblHRIS[[#All],[On Leave?]], "No Match")</f>
        <v>No</v>
      </c>
      <c r="S129" t="str" cm="1">
        <f t="array" ref="S129">_xlfn.XLOOKUP(tblGoPhish[[#This Row],[Email]], tblHRIS[[#All],[Email]], tblHRIS[[#All],[Job Title]], "No Match")</f>
        <v>Customer Onboarding Specialist</v>
      </c>
      <c r="T129" t="str" cm="1">
        <f t="array" ref="T129">_xlfn.XLOOKUP(tblGoPhish[[#This Row],[Email]], tblHRIS[[#All],[Email]], tblHRIS[[#All],[Budget L1]], "No Match")</f>
        <v>David Kim - COO</v>
      </c>
      <c r="U129" t="str" cm="1">
        <f t="array" ref="U129">_xlfn.XLOOKUP(tblGoPhish[[#This Row],[Email]], tblHRIS[[#All],[Email]], tblHRIS[[#All],[Budget L2]], "No Match")</f>
        <v>Sage Martinez - Director of Customer Success</v>
      </c>
    </row>
    <row r="130" spans="1:21" x14ac:dyDescent="0.2">
      <c r="A130" t="s">
        <v>17</v>
      </c>
      <c r="B130" t="s">
        <v>280</v>
      </c>
      <c r="C130" t="s">
        <v>322</v>
      </c>
      <c r="D130" t="s">
        <v>20</v>
      </c>
      <c r="E130" s="1">
        <v>45803</v>
      </c>
      <c r="F130" s="2">
        <v>0.41875000000000001</v>
      </c>
      <c r="G130" t="b">
        <v>1</v>
      </c>
      <c r="H130" s="1">
        <v>45804</v>
      </c>
      <c r="I130" s="2">
        <v>0.4152777777777778</v>
      </c>
      <c r="J130" t="b">
        <v>0</v>
      </c>
      <c r="M130" t="b">
        <v>0</v>
      </c>
      <c r="N130" t="b">
        <v>1</v>
      </c>
      <c r="O130" t="b">
        <v>0</v>
      </c>
      <c r="P130" t="b">
        <v>0</v>
      </c>
      <c r="Q130" t="str" cm="1">
        <f t="array" ref="Q130">_xlfn.XLOOKUP(tblGoPhish[[#This Row],[Email]], tblHRIS[[#All],[Email]], tblHRIS[[#All],[Employee Type]], "No Match")</f>
        <v>Intern</v>
      </c>
      <c r="R130" t="str" cm="1">
        <f t="array" ref="R130">_xlfn.XLOOKUP(tblGoPhish[[#This Row],[Email]], tblHRIS[[#All],[Email]], tblHRIS[[#All],[On Leave?]], "No Match")</f>
        <v>No</v>
      </c>
      <c r="S130" t="str" cm="1">
        <f t="array" ref="S130">_xlfn.XLOOKUP(tblGoPhish[[#This Row],[Email]], tblHRIS[[#All],[Email]], tblHRIS[[#All],[Job Title]], "No Match")</f>
        <v>Customer Onboarding Specialist</v>
      </c>
      <c r="T130" t="str" cm="1">
        <f t="array" ref="T130">_xlfn.XLOOKUP(tblGoPhish[[#This Row],[Email]], tblHRIS[[#All],[Email]], tblHRIS[[#All],[Budget L1]], "No Match")</f>
        <v>David Kim - COO</v>
      </c>
      <c r="U130" t="str" cm="1">
        <f t="array" ref="U130">_xlfn.XLOOKUP(tblGoPhish[[#This Row],[Email]], tblHRIS[[#All],[Email]], tblHRIS[[#All],[Budget L2]], "No Match")</f>
        <v>Sage Martinez - Director of Customer Success</v>
      </c>
    </row>
    <row r="131" spans="1:21" x14ac:dyDescent="0.2">
      <c r="A131" t="s">
        <v>534</v>
      </c>
      <c r="B131" t="s">
        <v>260</v>
      </c>
      <c r="C131" t="s">
        <v>535</v>
      </c>
      <c r="D131" t="s">
        <v>20</v>
      </c>
      <c r="E131" s="1">
        <v>45803</v>
      </c>
      <c r="F131" s="2">
        <v>0.53749999999999998</v>
      </c>
      <c r="G131" t="b">
        <v>1</v>
      </c>
      <c r="H131" s="1">
        <v>45804</v>
      </c>
      <c r="I131" s="2">
        <v>0.70972222222222225</v>
      </c>
      <c r="J131" t="b">
        <v>0</v>
      </c>
      <c r="M131" t="b">
        <v>0</v>
      </c>
      <c r="N131" t="b">
        <v>1</v>
      </c>
      <c r="O131" t="b">
        <v>0</v>
      </c>
      <c r="P131" t="b">
        <v>0</v>
      </c>
      <c r="Q131" t="str" cm="1">
        <f t="array" ref="Q131">_xlfn.XLOOKUP(tblGoPhish[[#This Row],[Email]], tblHRIS[[#All],[Email]], tblHRIS[[#All],[Employee Type]], "No Match")</f>
        <v>Contractor</v>
      </c>
      <c r="R131" t="str" cm="1">
        <f t="array" ref="R131">_xlfn.XLOOKUP(tblGoPhish[[#This Row],[Email]], tblHRIS[[#All],[Email]], tblHRIS[[#All],[On Leave?]], "No Match")</f>
        <v>No</v>
      </c>
      <c r="S131" t="str" cm="1">
        <f t="array" ref="S131">_xlfn.XLOOKUP(tblGoPhish[[#This Row],[Email]], tblHRIS[[#All],[Email]], tblHRIS[[#All],[Job Title]], "No Match")</f>
        <v>Customer Onboarding Specialist</v>
      </c>
      <c r="T131" t="str" cm="1">
        <f t="array" ref="T131">_xlfn.XLOOKUP(tblGoPhish[[#This Row],[Email]], tblHRIS[[#All],[Email]], tblHRIS[[#All],[Budget L1]], "No Match")</f>
        <v>David Kim - COO</v>
      </c>
      <c r="U131" t="str" cm="1">
        <f t="array" ref="U131">_xlfn.XLOOKUP(tblGoPhish[[#This Row],[Email]], tblHRIS[[#All],[Email]], tblHRIS[[#All],[Budget L2]], "No Match")</f>
        <v>Sage Martinez - Director of Customer Success</v>
      </c>
    </row>
    <row r="132" spans="1:21" x14ac:dyDescent="0.2">
      <c r="A132" t="s">
        <v>441</v>
      </c>
      <c r="B132" t="s">
        <v>162</v>
      </c>
      <c r="C132" t="s">
        <v>442</v>
      </c>
      <c r="D132" t="s">
        <v>20</v>
      </c>
      <c r="E132" s="1">
        <v>45803</v>
      </c>
      <c r="F132" s="2">
        <v>0.74097222222222225</v>
      </c>
      <c r="G132" t="b">
        <v>1</v>
      </c>
      <c r="H132" s="1">
        <v>45804</v>
      </c>
      <c r="I132" s="2">
        <v>0.34861111111111109</v>
      </c>
      <c r="J132" t="b">
        <v>0</v>
      </c>
      <c r="M132" t="b">
        <v>0</v>
      </c>
      <c r="N132" t="b">
        <v>1</v>
      </c>
      <c r="O132" t="b">
        <v>0</v>
      </c>
      <c r="P132" t="b">
        <v>0</v>
      </c>
      <c r="Q132" t="str" cm="1">
        <f t="array" ref="Q132">_xlfn.XLOOKUP(tblGoPhish[[#This Row],[Email]], tblHRIS[[#All],[Email]], tblHRIS[[#All],[Employee Type]], "No Match")</f>
        <v>Full Time</v>
      </c>
      <c r="R132" t="str" cm="1">
        <f t="array" ref="R132">_xlfn.XLOOKUP(tblGoPhish[[#This Row],[Email]], tblHRIS[[#All],[Email]], tblHRIS[[#All],[On Leave?]], "No Match")</f>
        <v>No</v>
      </c>
      <c r="S132" t="str" cm="1">
        <f t="array" ref="S132">_xlfn.XLOOKUP(tblGoPhish[[#This Row],[Email]], tblHRIS[[#All],[Email]], tblHRIS[[#All],[Job Title]], "No Match")</f>
        <v>Customer Onboarding Specialist</v>
      </c>
      <c r="T132" t="str" cm="1">
        <f t="array" ref="T132">_xlfn.XLOOKUP(tblGoPhish[[#This Row],[Email]], tblHRIS[[#All],[Email]], tblHRIS[[#All],[Budget L1]], "No Match")</f>
        <v>David Kim - COO</v>
      </c>
      <c r="U132" t="str" cm="1">
        <f t="array" ref="U132">_xlfn.XLOOKUP(tblGoPhish[[#This Row],[Email]], tblHRIS[[#All],[Email]], tblHRIS[[#All],[Budget L2]], "No Match")</f>
        <v>Sage Martinez - Director of Customer Success</v>
      </c>
    </row>
    <row r="133" spans="1:21" x14ac:dyDescent="0.2">
      <c r="A133" t="s">
        <v>530</v>
      </c>
      <c r="B133" t="s">
        <v>182</v>
      </c>
      <c r="C133" t="s">
        <v>569</v>
      </c>
      <c r="D133" t="s">
        <v>20</v>
      </c>
      <c r="E133" s="1">
        <v>45803</v>
      </c>
      <c r="F133" s="2">
        <v>0.73888888888888893</v>
      </c>
      <c r="G133" t="b">
        <v>1</v>
      </c>
      <c r="H133" s="1">
        <v>45804</v>
      </c>
      <c r="I133" s="2">
        <v>0.78888888888888886</v>
      </c>
      <c r="J133" t="b">
        <v>0</v>
      </c>
      <c r="M133" t="b">
        <v>0</v>
      </c>
      <c r="N133" t="b">
        <v>1</v>
      </c>
      <c r="O133" t="b">
        <v>0</v>
      </c>
      <c r="P133" t="b">
        <v>0</v>
      </c>
      <c r="Q133" t="str" cm="1">
        <f t="array" ref="Q133">_xlfn.XLOOKUP(tblGoPhish[[#This Row],[Email]], tblHRIS[[#All],[Email]], tblHRIS[[#All],[Employee Type]], "No Match")</f>
        <v>Intern</v>
      </c>
      <c r="R133" t="str" cm="1">
        <f t="array" ref="R133">_xlfn.XLOOKUP(tblGoPhish[[#This Row],[Email]], tblHRIS[[#All],[Email]], tblHRIS[[#All],[On Leave?]], "No Match")</f>
        <v>No</v>
      </c>
      <c r="S133" t="str" cm="1">
        <f t="array" ref="S133">_xlfn.XLOOKUP(tblGoPhish[[#This Row],[Email]], tblHRIS[[#All],[Email]], tblHRIS[[#All],[Job Title]], "No Match")</f>
        <v>Customer Success Manager</v>
      </c>
      <c r="T133" t="str" cm="1">
        <f t="array" ref="T133">_xlfn.XLOOKUP(tblGoPhish[[#This Row],[Email]], tblHRIS[[#All],[Email]], tblHRIS[[#All],[Budget L1]], "No Match")</f>
        <v>David Kim - COO</v>
      </c>
      <c r="U133" t="str" cm="1">
        <f t="array" ref="U133">_xlfn.XLOOKUP(tblGoPhish[[#This Row],[Email]], tblHRIS[[#All],[Email]], tblHRIS[[#All],[Budget L2]], "No Match")</f>
        <v>Sage Martinez - Director of Customer Success</v>
      </c>
    </row>
    <row r="134" spans="1:21" x14ac:dyDescent="0.2">
      <c r="A134" t="s">
        <v>69</v>
      </c>
      <c r="B134" t="s">
        <v>70</v>
      </c>
      <c r="C134" t="s">
        <v>71</v>
      </c>
      <c r="D134" t="s">
        <v>20</v>
      </c>
      <c r="E134" s="1">
        <v>45803</v>
      </c>
      <c r="F134" s="2">
        <v>0.63194444444444442</v>
      </c>
      <c r="G134" t="b">
        <v>1</v>
      </c>
      <c r="H134" s="1">
        <v>45804</v>
      </c>
      <c r="I134" s="2">
        <v>0.41666666666666669</v>
      </c>
      <c r="J134" t="b">
        <v>0</v>
      </c>
      <c r="M134" t="b">
        <v>0</v>
      </c>
      <c r="N134" t="b">
        <v>1</v>
      </c>
      <c r="O134" t="b">
        <v>0</v>
      </c>
      <c r="P134" t="b">
        <v>0</v>
      </c>
      <c r="Q134" t="str" cm="1">
        <f t="array" ref="Q134">_xlfn.XLOOKUP(tblGoPhish[[#This Row],[Email]], tblHRIS[[#All],[Email]], tblHRIS[[#All],[Employee Type]], "No Match")</f>
        <v>Full Time</v>
      </c>
      <c r="R134" t="str" cm="1">
        <f t="array" ref="R134">_xlfn.XLOOKUP(tblGoPhish[[#This Row],[Email]], tblHRIS[[#All],[Email]], tblHRIS[[#All],[On Leave?]], "No Match")</f>
        <v>No</v>
      </c>
      <c r="S134" t="str" cm="1">
        <f t="array" ref="S134">_xlfn.XLOOKUP(tblGoPhish[[#This Row],[Email]], tblHRIS[[#All],[Email]], tblHRIS[[#All],[Job Title]], "No Match")</f>
        <v>Customer Success Manager</v>
      </c>
      <c r="T134" t="str" cm="1">
        <f t="array" ref="T134">_xlfn.XLOOKUP(tblGoPhish[[#This Row],[Email]], tblHRIS[[#All],[Email]], tblHRIS[[#All],[Budget L1]], "No Match")</f>
        <v>David Kim - COO</v>
      </c>
      <c r="U134" t="str" cm="1">
        <f t="array" ref="U134">_xlfn.XLOOKUP(tblGoPhish[[#This Row],[Email]], tblHRIS[[#All],[Email]], tblHRIS[[#All],[Budget L2]], "No Match")</f>
        <v>Sage Martinez - Director of Customer Success</v>
      </c>
    </row>
    <row r="135" spans="1:21" x14ac:dyDescent="0.2">
      <c r="A135" t="s">
        <v>108</v>
      </c>
      <c r="B135" t="s">
        <v>345</v>
      </c>
      <c r="C135" t="s">
        <v>482</v>
      </c>
      <c r="D135" t="s">
        <v>20</v>
      </c>
      <c r="E135" s="1">
        <v>45803</v>
      </c>
      <c r="F135" s="2">
        <v>0.39444444444444443</v>
      </c>
      <c r="G135" t="b">
        <v>1</v>
      </c>
      <c r="H135" s="1">
        <v>45804</v>
      </c>
      <c r="I135" s="2">
        <v>0.54097222222222219</v>
      </c>
      <c r="J135" t="b">
        <v>0</v>
      </c>
      <c r="M135" t="b">
        <v>0</v>
      </c>
      <c r="N135" t="b">
        <v>1</v>
      </c>
      <c r="O135" t="b">
        <v>0</v>
      </c>
      <c r="P135" t="b">
        <v>0</v>
      </c>
      <c r="Q135" t="str" cm="1">
        <f t="array" ref="Q135">_xlfn.XLOOKUP(tblGoPhish[[#This Row],[Email]], tblHRIS[[#All],[Email]], tblHRIS[[#All],[Employee Type]], "No Match")</f>
        <v>Part Time</v>
      </c>
      <c r="R135" t="str" cm="1">
        <f t="array" ref="R135">_xlfn.XLOOKUP(tblGoPhish[[#This Row],[Email]], tblHRIS[[#All],[Email]], tblHRIS[[#All],[On Leave?]], "No Match")</f>
        <v>No</v>
      </c>
      <c r="S135" t="str" cm="1">
        <f t="array" ref="S135">_xlfn.XLOOKUP(tblGoPhish[[#This Row],[Email]], tblHRIS[[#All],[Email]], tblHRIS[[#All],[Job Title]], "No Match")</f>
        <v>Customer Support Representative</v>
      </c>
      <c r="T135" t="str" cm="1">
        <f t="array" ref="T135">_xlfn.XLOOKUP(tblGoPhish[[#This Row],[Email]], tblHRIS[[#All],[Email]], tblHRIS[[#All],[Budget L1]], "No Match")</f>
        <v>David Kim - COO</v>
      </c>
      <c r="U135" t="str" cm="1">
        <f t="array" ref="U135">_xlfn.XLOOKUP(tblGoPhish[[#This Row],[Email]], tblHRIS[[#All],[Email]], tblHRIS[[#All],[Budget L2]], "No Match")</f>
        <v>Sage Martinez - Director of Customer Success</v>
      </c>
    </row>
    <row r="136" spans="1:21" x14ac:dyDescent="0.2">
      <c r="A136" t="s">
        <v>465</v>
      </c>
      <c r="B136" t="s">
        <v>90</v>
      </c>
      <c r="C136" t="s">
        <v>579</v>
      </c>
      <c r="D136" t="s">
        <v>20</v>
      </c>
      <c r="E136" s="1">
        <v>45803</v>
      </c>
      <c r="F136" s="2">
        <v>0.69861111111111107</v>
      </c>
      <c r="G136" t="b">
        <v>1</v>
      </c>
      <c r="H136" s="1">
        <v>45804</v>
      </c>
      <c r="I136" s="2">
        <v>0.63611111111111107</v>
      </c>
      <c r="J136" t="b">
        <v>0</v>
      </c>
      <c r="M136" t="b">
        <v>0</v>
      </c>
      <c r="N136" t="b">
        <v>1</v>
      </c>
      <c r="O136" t="b">
        <v>0</v>
      </c>
      <c r="P136" t="b">
        <v>0</v>
      </c>
      <c r="Q136" t="str" cm="1">
        <f t="array" ref="Q136">_xlfn.XLOOKUP(tblGoPhish[[#This Row],[Email]], tblHRIS[[#All],[Email]], tblHRIS[[#All],[Employee Type]], "No Match")</f>
        <v>Part Time</v>
      </c>
      <c r="R136" t="str" cm="1">
        <f t="array" ref="R136">_xlfn.XLOOKUP(tblGoPhish[[#This Row],[Email]], tblHRIS[[#All],[Email]], tblHRIS[[#All],[On Leave?]], "No Match")</f>
        <v>No</v>
      </c>
      <c r="S136" t="str" cm="1">
        <f t="array" ref="S136">_xlfn.XLOOKUP(tblGoPhish[[#This Row],[Email]], tblHRIS[[#All],[Email]], tblHRIS[[#All],[Job Title]], "No Match")</f>
        <v>Customer Support Representative</v>
      </c>
      <c r="T136" t="str" cm="1">
        <f t="array" ref="T136">_xlfn.XLOOKUP(tblGoPhish[[#This Row],[Email]], tblHRIS[[#All],[Email]], tblHRIS[[#All],[Budget L1]], "No Match")</f>
        <v>David Kim - COO</v>
      </c>
      <c r="U136" t="str" cm="1">
        <f t="array" ref="U136">_xlfn.XLOOKUP(tblGoPhish[[#This Row],[Email]], tblHRIS[[#All],[Email]], tblHRIS[[#All],[Budget L2]], "No Match")</f>
        <v>Sage Martinez - Director of Customer Success</v>
      </c>
    </row>
    <row r="137" spans="1:21" x14ac:dyDescent="0.2">
      <c r="A137" t="s">
        <v>141</v>
      </c>
      <c r="B137" t="s">
        <v>236</v>
      </c>
      <c r="C137" t="s">
        <v>237</v>
      </c>
      <c r="D137" t="s">
        <v>20</v>
      </c>
      <c r="E137" s="1">
        <v>45803</v>
      </c>
      <c r="F137" s="2">
        <v>0.38194444444444442</v>
      </c>
      <c r="G137" t="b">
        <v>1</v>
      </c>
      <c r="H137" s="1">
        <v>45804</v>
      </c>
      <c r="I137" s="2">
        <v>0.44444444444444442</v>
      </c>
      <c r="J137" t="b">
        <v>0</v>
      </c>
      <c r="M137" t="b">
        <v>0</v>
      </c>
      <c r="N137" t="b">
        <v>1</v>
      </c>
      <c r="O137" t="b">
        <v>0</v>
      </c>
      <c r="P137" t="b">
        <v>0</v>
      </c>
      <c r="Q137" t="str" cm="1">
        <f t="array" ref="Q137">_xlfn.XLOOKUP(tblGoPhish[[#This Row],[Email]], tblHRIS[[#All],[Email]], tblHRIS[[#All],[Employee Type]], "No Match")</f>
        <v>Part Time</v>
      </c>
      <c r="R137" t="str" cm="1">
        <f t="array" ref="R137">_xlfn.XLOOKUP(tblGoPhish[[#This Row],[Email]], tblHRIS[[#All],[Email]], tblHRIS[[#All],[On Leave?]], "No Match")</f>
        <v>No</v>
      </c>
      <c r="S137" t="str" cm="1">
        <f t="array" ref="S137">_xlfn.XLOOKUP(tblGoPhish[[#This Row],[Email]], tblHRIS[[#All],[Email]], tblHRIS[[#All],[Job Title]], "No Match")</f>
        <v>Customer Support Representative</v>
      </c>
      <c r="T137" t="str" cm="1">
        <f t="array" ref="T137">_xlfn.XLOOKUP(tblGoPhish[[#This Row],[Email]], tblHRIS[[#All],[Email]], tblHRIS[[#All],[Budget L1]], "No Match")</f>
        <v>David Kim - COO</v>
      </c>
      <c r="U137" t="str" cm="1">
        <f t="array" ref="U137">_xlfn.XLOOKUP(tblGoPhish[[#This Row],[Email]], tblHRIS[[#All],[Email]], tblHRIS[[#All],[Budget L2]], "No Match")</f>
        <v>Sage Martinez - Director of Customer Success</v>
      </c>
    </row>
    <row r="138" spans="1:21" x14ac:dyDescent="0.2">
      <c r="A138" t="s">
        <v>161</v>
      </c>
      <c r="B138" t="s">
        <v>74</v>
      </c>
      <c r="C138" t="s">
        <v>411</v>
      </c>
      <c r="D138" t="s">
        <v>20</v>
      </c>
      <c r="E138" s="1">
        <v>45803</v>
      </c>
      <c r="F138" s="2">
        <v>0.5083333333333333</v>
      </c>
      <c r="G138" t="b">
        <v>1</v>
      </c>
      <c r="H138" s="1">
        <v>45804</v>
      </c>
      <c r="I138" s="2">
        <v>0.65555555555555556</v>
      </c>
      <c r="J138" t="b">
        <v>0</v>
      </c>
      <c r="M138" t="b">
        <v>0</v>
      </c>
      <c r="N138" t="b">
        <v>1</v>
      </c>
      <c r="O138" t="b">
        <v>0</v>
      </c>
      <c r="P138" t="b">
        <v>0</v>
      </c>
      <c r="Q138" t="str" cm="1">
        <f t="array" ref="Q138">_xlfn.XLOOKUP(tblGoPhish[[#This Row],[Email]], tblHRIS[[#All],[Email]], tblHRIS[[#All],[Employee Type]], "No Match")</f>
        <v>Full Time</v>
      </c>
      <c r="R138" t="str" cm="1">
        <f t="array" ref="R138">_xlfn.XLOOKUP(tblGoPhish[[#This Row],[Email]], tblHRIS[[#All],[Email]], tblHRIS[[#All],[On Leave?]], "No Match")</f>
        <v>No</v>
      </c>
      <c r="S138" t="str" cm="1">
        <f t="array" ref="S138">_xlfn.XLOOKUP(tblGoPhish[[#This Row],[Email]], tblHRIS[[#All],[Email]], tblHRIS[[#All],[Job Title]], "No Match")</f>
        <v>Customer Support Representative</v>
      </c>
      <c r="T138" t="str" cm="1">
        <f t="array" ref="T138">_xlfn.XLOOKUP(tblGoPhish[[#This Row],[Email]], tblHRIS[[#All],[Email]], tblHRIS[[#All],[Budget L1]], "No Match")</f>
        <v>David Kim - COO</v>
      </c>
      <c r="U138" t="str" cm="1">
        <f t="array" ref="U138">_xlfn.XLOOKUP(tblGoPhish[[#This Row],[Email]], tblHRIS[[#All],[Email]], tblHRIS[[#All],[Budget L2]], "No Match")</f>
        <v>Sage Martinez - Director of Customer Success</v>
      </c>
    </row>
    <row r="139" spans="1:21" x14ac:dyDescent="0.2">
      <c r="A139" t="s">
        <v>53</v>
      </c>
      <c r="B139" t="s">
        <v>116</v>
      </c>
      <c r="C139" t="s">
        <v>356</v>
      </c>
      <c r="D139" t="s">
        <v>20</v>
      </c>
      <c r="E139" s="1">
        <v>45803</v>
      </c>
      <c r="F139" s="2">
        <v>0.47291666666666665</v>
      </c>
      <c r="G139" t="b">
        <v>1</v>
      </c>
      <c r="H139" s="1">
        <v>45804</v>
      </c>
      <c r="I139" s="2">
        <v>0.55694444444444446</v>
      </c>
      <c r="J139" t="b">
        <v>0</v>
      </c>
      <c r="M139" t="b">
        <v>0</v>
      </c>
      <c r="N139" t="b">
        <v>1</v>
      </c>
      <c r="O139" t="b">
        <v>0</v>
      </c>
      <c r="P139" t="b">
        <v>0</v>
      </c>
      <c r="Q139" t="str" cm="1">
        <f t="array" ref="Q139">_xlfn.XLOOKUP(tblGoPhish[[#This Row],[Email]], tblHRIS[[#All],[Email]], tblHRIS[[#All],[Employee Type]], "No Match")</f>
        <v>Contractor</v>
      </c>
      <c r="R139" t="str" cm="1">
        <f t="array" ref="R139">_xlfn.XLOOKUP(tblGoPhish[[#This Row],[Email]], tblHRIS[[#All],[Email]], tblHRIS[[#All],[On Leave?]], "No Match")</f>
        <v>No</v>
      </c>
      <c r="S139" t="str" cm="1">
        <f t="array" ref="S139">_xlfn.XLOOKUP(tblGoPhish[[#This Row],[Email]], tblHRIS[[#All],[Email]], tblHRIS[[#All],[Job Title]], "No Match")</f>
        <v>Cybersecurity Specialist</v>
      </c>
      <c r="T139" t="str" cm="1">
        <f t="array" ref="T139">_xlfn.XLOOKUP(tblGoPhish[[#This Row],[Email]], tblHRIS[[#All],[Email]], tblHRIS[[#All],[Budget L1]], "No Match")</f>
        <v>Gerry Guy - CIO/CISO</v>
      </c>
      <c r="U139" t="str" cm="1">
        <f t="array" ref="U139">_xlfn.XLOOKUP(tblGoPhish[[#This Row],[Email]], tblHRIS[[#All],[Email]], tblHRIS[[#All],[Budget L2]], "No Match")</f>
        <v>Renee Brook - Director of Security</v>
      </c>
    </row>
    <row r="140" spans="1:21" x14ac:dyDescent="0.2">
      <c r="A140" t="s">
        <v>93</v>
      </c>
      <c r="B140" t="s">
        <v>94</v>
      </c>
      <c r="C140" t="s">
        <v>95</v>
      </c>
      <c r="D140" t="s">
        <v>20</v>
      </c>
      <c r="E140" s="1">
        <v>45803</v>
      </c>
      <c r="F140" s="2">
        <v>0.47083333333333333</v>
      </c>
      <c r="G140" t="b">
        <v>1</v>
      </c>
      <c r="H140" s="1">
        <v>45804</v>
      </c>
      <c r="I140" s="2">
        <v>0.50347222222222221</v>
      </c>
      <c r="J140" t="b">
        <v>0</v>
      </c>
      <c r="M140" t="b">
        <v>0</v>
      </c>
      <c r="N140" t="b">
        <v>1</v>
      </c>
      <c r="O140" t="b">
        <v>0</v>
      </c>
      <c r="P140" t="b">
        <v>0</v>
      </c>
      <c r="Q140" t="str" cm="1">
        <f t="array" ref="Q140">_xlfn.XLOOKUP(tblGoPhish[[#This Row],[Email]], tblHRIS[[#All],[Email]], tblHRIS[[#All],[Employee Type]], "No Match")</f>
        <v>Contractor</v>
      </c>
      <c r="R140" t="str" cm="1">
        <f t="array" ref="R140">_xlfn.XLOOKUP(tblGoPhish[[#This Row],[Email]], tblHRIS[[#All],[Email]], tblHRIS[[#All],[On Leave?]], "No Match")</f>
        <v>No</v>
      </c>
      <c r="S140" t="str" cm="1">
        <f t="array" ref="S140">_xlfn.XLOOKUP(tblGoPhish[[#This Row],[Email]], tblHRIS[[#All],[Email]], tblHRIS[[#All],[Job Title]], "No Match")</f>
        <v>Cybersecurity Specialist</v>
      </c>
      <c r="T140" t="str" cm="1">
        <f t="array" ref="T140">_xlfn.XLOOKUP(tblGoPhish[[#This Row],[Email]], tblHRIS[[#All],[Email]], tblHRIS[[#All],[Budget L1]], "No Match")</f>
        <v>Gerry Guy - CIO/CISO</v>
      </c>
      <c r="U140" t="str" cm="1">
        <f t="array" ref="U140">_xlfn.XLOOKUP(tblGoPhish[[#This Row],[Email]], tblHRIS[[#All],[Email]], tblHRIS[[#All],[Budget L2]], "No Match")</f>
        <v>Renee Brook - Director of Security</v>
      </c>
    </row>
    <row r="141" spans="1:21" x14ac:dyDescent="0.2">
      <c r="A141" t="s">
        <v>274</v>
      </c>
      <c r="B141" t="s">
        <v>162</v>
      </c>
      <c r="C141" t="s">
        <v>275</v>
      </c>
      <c r="D141" t="s">
        <v>20</v>
      </c>
      <c r="E141" s="1">
        <v>45803</v>
      </c>
      <c r="F141" s="2">
        <v>0.5229166666666667</v>
      </c>
      <c r="G141" t="b">
        <v>1</v>
      </c>
      <c r="H141" s="1">
        <v>45804</v>
      </c>
      <c r="I141" s="2">
        <v>0.39305555555555555</v>
      </c>
      <c r="J141" t="b">
        <v>0</v>
      </c>
      <c r="M141" t="b">
        <v>0</v>
      </c>
      <c r="N141" t="b">
        <v>1</v>
      </c>
      <c r="O141" t="b">
        <v>0</v>
      </c>
      <c r="P141" t="b">
        <v>0</v>
      </c>
      <c r="Q141" t="str" cm="1">
        <f t="array" ref="Q141">_xlfn.XLOOKUP(tblGoPhish[[#This Row],[Email]], tblHRIS[[#All],[Email]], tblHRIS[[#All],[Employee Type]], "No Match")</f>
        <v>Contractor</v>
      </c>
      <c r="R141" t="str" cm="1">
        <f t="array" ref="R141">_xlfn.XLOOKUP(tblGoPhish[[#This Row],[Email]], tblHRIS[[#All],[Email]], tblHRIS[[#All],[On Leave?]], "No Match")</f>
        <v>No</v>
      </c>
      <c r="S141" t="str" cm="1">
        <f t="array" ref="S141">_xlfn.XLOOKUP(tblGoPhish[[#This Row],[Email]], tblHRIS[[#All],[Email]], tblHRIS[[#All],[Job Title]], "No Match")</f>
        <v>Data Engineer</v>
      </c>
      <c r="T141" t="str" cm="1">
        <f t="array" ref="T141">_xlfn.XLOOKUP(tblGoPhish[[#This Row],[Email]], tblHRIS[[#All],[Email]], tblHRIS[[#All],[Budget L1]], "No Match")</f>
        <v>Jennifer Walsh - CTO</v>
      </c>
      <c r="U141" t="str" cm="1">
        <f t="array" ref="U141">_xlfn.XLOOKUP(tblGoPhish[[#This Row],[Email]], tblHRIS[[#All],[Email]], tblHRIS[[#All],[Budget L2]], "No Match")</f>
        <v>Alex Rivera - Director of Engineering</v>
      </c>
    </row>
    <row r="142" spans="1:21" x14ac:dyDescent="0.2">
      <c r="A142" t="s">
        <v>287</v>
      </c>
      <c r="B142" t="s">
        <v>126</v>
      </c>
      <c r="C142" t="s">
        <v>445</v>
      </c>
      <c r="D142" t="s">
        <v>20</v>
      </c>
      <c r="E142" s="1">
        <v>45803</v>
      </c>
      <c r="F142" s="2">
        <v>0.41319444444444442</v>
      </c>
      <c r="G142" t="b">
        <v>1</v>
      </c>
      <c r="H142" s="1">
        <v>45804</v>
      </c>
      <c r="I142" s="2">
        <v>0.54652777777777772</v>
      </c>
      <c r="J142" t="b">
        <v>0</v>
      </c>
      <c r="M142" t="b">
        <v>0</v>
      </c>
      <c r="N142" t="b">
        <v>1</v>
      </c>
      <c r="O142" t="b">
        <v>0</v>
      </c>
      <c r="P142" t="b">
        <v>0</v>
      </c>
      <c r="Q142" t="str" cm="1">
        <f t="array" ref="Q142">_xlfn.XLOOKUP(tblGoPhish[[#This Row],[Email]], tblHRIS[[#All],[Email]], tblHRIS[[#All],[Employee Type]], "No Match")</f>
        <v>Intern</v>
      </c>
      <c r="R142" t="str" cm="1">
        <f t="array" ref="R142">_xlfn.XLOOKUP(tblGoPhish[[#This Row],[Email]], tblHRIS[[#All],[Email]], tblHRIS[[#All],[On Leave?]], "No Match")</f>
        <v>No</v>
      </c>
      <c r="S142" t="str" cm="1">
        <f t="array" ref="S142">_xlfn.XLOOKUP(tblGoPhish[[#This Row],[Email]], tblHRIS[[#All],[Email]], tblHRIS[[#All],[Job Title]], "No Match")</f>
        <v>Data Engineer</v>
      </c>
      <c r="T142" t="str" cm="1">
        <f t="array" ref="T142">_xlfn.XLOOKUP(tblGoPhish[[#This Row],[Email]], tblHRIS[[#All],[Email]], tblHRIS[[#All],[Budget L1]], "No Match")</f>
        <v>Jennifer Walsh - CTO</v>
      </c>
      <c r="U142" t="str" cm="1">
        <f t="array" ref="U142">_xlfn.XLOOKUP(tblGoPhish[[#This Row],[Email]], tblHRIS[[#All],[Email]], tblHRIS[[#All],[Budget L2]], "No Match")</f>
        <v>Alex Rivera - Director of Engineering</v>
      </c>
    </row>
    <row r="143" spans="1:21" x14ac:dyDescent="0.2">
      <c r="A143" t="s">
        <v>69</v>
      </c>
      <c r="B143" t="s">
        <v>145</v>
      </c>
      <c r="C143" t="s">
        <v>550</v>
      </c>
      <c r="D143" t="s">
        <v>20</v>
      </c>
      <c r="E143" s="1">
        <v>45803</v>
      </c>
      <c r="F143" s="2">
        <v>0.48749999999999999</v>
      </c>
      <c r="G143" t="b">
        <v>1</v>
      </c>
      <c r="H143" s="1">
        <v>45804</v>
      </c>
      <c r="I143" s="2">
        <v>0.56180555555555556</v>
      </c>
      <c r="J143" t="b">
        <v>0</v>
      </c>
      <c r="M143" t="b">
        <v>0</v>
      </c>
      <c r="N143" t="b">
        <v>1</v>
      </c>
      <c r="O143" t="b">
        <v>0</v>
      </c>
      <c r="P143" t="b">
        <v>0</v>
      </c>
      <c r="Q143" t="str" cm="1">
        <f t="array" ref="Q143">_xlfn.XLOOKUP(tblGoPhish[[#This Row],[Email]], tblHRIS[[#All],[Email]], tblHRIS[[#All],[Employee Type]], "No Match")</f>
        <v>Intern</v>
      </c>
      <c r="R143" t="str" cm="1">
        <f t="array" ref="R143">_xlfn.XLOOKUP(tblGoPhish[[#This Row],[Email]], tblHRIS[[#All],[Email]], tblHRIS[[#All],[On Leave?]], "No Match")</f>
        <v>No</v>
      </c>
      <c r="S143" t="str" cm="1">
        <f t="array" ref="S143">_xlfn.XLOOKUP(tblGoPhish[[#This Row],[Email]], tblHRIS[[#All],[Email]], tblHRIS[[#All],[Job Title]], "No Match")</f>
        <v>Data Engineer</v>
      </c>
      <c r="T143" t="str" cm="1">
        <f t="array" ref="T143">_xlfn.XLOOKUP(tblGoPhish[[#This Row],[Email]], tblHRIS[[#All],[Email]], tblHRIS[[#All],[Budget L1]], "No Match")</f>
        <v>Jennifer Walsh - CTO</v>
      </c>
      <c r="U143" t="str" cm="1">
        <f t="array" ref="U143">_xlfn.XLOOKUP(tblGoPhish[[#This Row],[Email]], tblHRIS[[#All],[Email]], tblHRIS[[#All],[Budget L2]], "No Match")</f>
        <v>Alex Rivera - Director of Engineering</v>
      </c>
    </row>
    <row r="144" spans="1:21" x14ac:dyDescent="0.2">
      <c r="A144" t="s">
        <v>287</v>
      </c>
      <c r="B144" t="s">
        <v>327</v>
      </c>
      <c r="C144" t="s">
        <v>486</v>
      </c>
      <c r="D144" t="s">
        <v>20</v>
      </c>
      <c r="E144" s="1">
        <v>45803</v>
      </c>
      <c r="F144" s="2">
        <v>0.56944444444444442</v>
      </c>
      <c r="G144" t="b">
        <v>1</v>
      </c>
      <c r="H144" s="1">
        <v>45804</v>
      </c>
      <c r="I144" s="2">
        <v>0.57361111111111107</v>
      </c>
      <c r="J144" t="b">
        <v>0</v>
      </c>
      <c r="M144" t="b">
        <v>0</v>
      </c>
      <c r="N144" t="b">
        <v>1</v>
      </c>
      <c r="O144" t="b">
        <v>0</v>
      </c>
      <c r="P144" t="b">
        <v>0</v>
      </c>
      <c r="Q144" t="str" cm="1">
        <f t="array" ref="Q144">_xlfn.XLOOKUP(tblGoPhish[[#This Row],[Email]], tblHRIS[[#All],[Email]], tblHRIS[[#All],[Employee Type]], "No Match")</f>
        <v>Part Time</v>
      </c>
      <c r="R144" t="str" cm="1">
        <f t="array" ref="R144">_xlfn.XLOOKUP(tblGoPhish[[#This Row],[Email]], tblHRIS[[#All],[Email]], tblHRIS[[#All],[On Leave?]], "No Match")</f>
        <v>No</v>
      </c>
      <c r="S144" t="str" cm="1">
        <f t="array" ref="S144">_xlfn.XLOOKUP(tblGoPhish[[#This Row],[Email]], tblHRIS[[#All],[Email]], tblHRIS[[#All],[Job Title]], "No Match")</f>
        <v>DevOps Engineer</v>
      </c>
      <c r="T144" t="str" cm="1">
        <f t="array" ref="T144">_xlfn.XLOOKUP(tblGoPhish[[#This Row],[Email]], tblHRIS[[#All],[Email]], tblHRIS[[#All],[Budget L1]], "No Match")</f>
        <v>Jennifer Walsh - CTO</v>
      </c>
      <c r="U144" t="str" cm="1">
        <f t="array" ref="U144">_xlfn.XLOOKUP(tblGoPhish[[#This Row],[Email]], tblHRIS[[#All],[Email]], tblHRIS[[#All],[Budget L2]], "No Match")</f>
        <v>Alex Rivera - Director of Engineering</v>
      </c>
    </row>
    <row r="145" spans="1:21" x14ac:dyDescent="0.2">
      <c r="A145" t="s">
        <v>165</v>
      </c>
      <c r="B145" t="s">
        <v>49</v>
      </c>
      <c r="C145" t="s">
        <v>384</v>
      </c>
      <c r="D145" t="s">
        <v>20</v>
      </c>
      <c r="E145" s="1">
        <v>45803</v>
      </c>
      <c r="F145" s="2">
        <v>0.71388888888888891</v>
      </c>
      <c r="G145" t="b">
        <v>1</v>
      </c>
      <c r="H145" s="1">
        <v>45804</v>
      </c>
      <c r="I145" s="2">
        <v>0.74652777777777779</v>
      </c>
      <c r="J145" t="b">
        <v>0</v>
      </c>
      <c r="M145" t="b">
        <v>0</v>
      </c>
      <c r="N145" t="b">
        <v>1</v>
      </c>
      <c r="O145" t="b">
        <v>0</v>
      </c>
      <c r="P145" t="b">
        <v>0</v>
      </c>
      <c r="Q145" t="str" cm="1">
        <f t="array" ref="Q145">_xlfn.XLOOKUP(tblGoPhish[[#This Row],[Email]], tblHRIS[[#All],[Email]], tblHRIS[[#All],[Employee Type]], "No Match")</f>
        <v>Full Time</v>
      </c>
      <c r="R145" t="str" cm="1">
        <f t="array" ref="R145">_xlfn.XLOOKUP(tblGoPhish[[#This Row],[Email]], tblHRIS[[#All],[Email]], tblHRIS[[#All],[On Leave?]], "No Match")</f>
        <v>No</v>
      </c>
      <c r="S145" t="str" cm="1">
        <f t="array" ref="S145">_xlfn.XLOOKUP(tblGoPhish[[#This Row],[Email]], tblHRIS[[#All],[Email]], tblHRIS[[#All],[Job Title]], "No Match")</f>
        <v>DevOps Engineer</v>
      </c>
      <c r="T145" t="str" cm="1">
        <f t="array" ref="T145">_xlfn.XLOOKUP(tblGoPhish[[#This Row],[Email]], tblHRIS[[#All],[Email]], tblHRIS[[#All],[Budget L1]], "No Match")</f>
        <v>Jennifer Walsh - CTO</v>
      </c>
      <c r="U145" t="str" cm="1">
        <f t="array" ref="U145">_xlfn.XLOOKUP(tblGoPhish[[#This Row],[Email]], tblHRIS[[#All],[Email]], tblHRIS[[#All],[Budget L2]], "No Match")</f>
        <v>Alex Rivera - Director of Engineering</v>
      </c>
    </row>
    <row r="146" spans="1:21" x14ac:dyDescent="0.2">
      <c r="A146" t="s">
        <v>147</v>
      </c>
      <c r="B146" t="s">
        <v>148</v>
      </c>
      <c r="C146" t="s">
        <v>149</v>
      </c>
      <c r="D146" t="s">
        <v>20</v>
      </c>
      <c r="E146" s="1">
        <v>45803</v>
      </c>
      <c r="F146" s="2">
        <v>0.7</v>
      </c>
      <c r="G146" t="b">
        <v>1</v>
      </c>
      <c r="H146" s="1">
        <v>45804</v>
      </c>
      <c r="I146" s="2">
        <v>0.4777777777777778</v>
      </c>
      <c r="J146" t="b">
        <v>0</v>
      </c>
      <c r="M146" t="b">
        <v>0</v>
      </c>
      <c r="N146" t="b">
        <v>1</v>
      </c>
      <c r="O146" t="b">
        <v>0</v>
      </c>
      <c r="P146" t="b">
        <v>0</v>
      </c>
      <c r="Q146" t="str" cm="1">
        <f t="array" ref="Q146">_xlfn.XLOOKUP(tblGoPhish[[#This Row],[Email]], tblHRIS[[#All],[Email]], tblHRIS[[#All],[Employee Type]], "No Match")</f>
        <v>Intern</v>
      </c>
      <c r="R146" t="str" cm="1">
        <f t="array" ref="R146">_xlfn.XLOOKUP(tblGoPhish[[#This Row],[Email]], tblHRIS[[#All],[Email]], tblHRIS[[#All],[On Leave?]], "No Match")</f>
        <v>No</v>
      </c>
      <c r="S146" t="str" cm="1">
        <f t="array" ref="S146">_xlfn.XLOOKUP(tblGoPhish[[#This Row],[Email]], tblHRIS[[#All],[Email]], tblHRIS[[#All],[Job Title]], "No Match")</f>
        <v>DevOps Engineer</v>
      </c>
      <c r="T146" t="str" cm="1">
        <f t="array" ref="T146">_xlfn.XLOOKUP(tblGoPhish[[#This Row],[Email]], tblHRIS[[#All],[Email]], tblHRIS[[#All],[Budget L1]], "No Match")</f>
        <v>Jennifer Walsh - CTO</v>
      </c>
      <c r="U146" t="str" cm="1">
        <f t="array" ref="U146">_xlfn.XLOOKUP(tblGoPhish[[#This Row],[Email]], tblHRIS[[#All],[Email]], tblHRIS[[#All],[Budget L2]], "No Match")</f>
        <v>Alex Rivera - Director of Engineering</v>
      </c>
    </row>
    <row r="147" spans="1:21" x14ac:dyDescent="0.2">
      <c r="A147" t="s">
        <v>425</v>
      </c>
      <c r="B147" t="s">
        <v>145</v>
      </c>
      <c r="C147" t="s">
        <v>481</v>
      </c>
      <c r="D147" t="s">
        <v>20</v>
      </c>
      <c r="E147" s="1">
        <v>45803</v>
      </c>
      <c r="F147" s="2">
        <v>0.61736111111111114</v>
      </c>
      <c r="G147" t="b">
        <v>1</v>
      </c>
      <c r="H147" s="1">
        <v>45804</v>
      </c>
      <c r="I147" s="2">
        <v>0.66319444444444442</v>
      </c>
      <c r="J147" t="b">
        <v>0</v>
      </c>
      <c r="M147" t="b">
        <v>0</v>
      </c>
      <c r="N147" t="b">
        <v>1</v>
      </c>
      <c r="O147" t="b">
        <v>0</v>
      </c>
      <c r="P147" t="b">
        <v>0</v>
      </c>
      <c r="Q147" t="str" cm="1">
        <f t="array" ref="Q147">_xlfn.XLOOKUP(tblGoPhish[[#This Row],[Email]], tblHRIS[[#All],[Email]], tblHRIS[[#All],[Employee Type]], "No Match")</f>
        <v>Contractor</v>
      </c>
      <c r="R147" t="str" cm="1">
        <f t="array" ref="R147">_xlfn.XLOOKUP(tblGoPhish[[#This Row],[Email]], tblHRIS[[#All],[Email]], tblHRIS[[#All],[On Leave?]], "No Match")</f>
        <v>No</v>
      </c>
      <c r="S147" t="str" cm="1">
        <f t="array" ref="S147">_xlfn.XLOOKUP(tblGoPhish[[#This Row],[Email]], tblHRIS[[#All],[Email]], tblHRIS[[#All],[Job Title]], "No Match")</f>
        <v>Digital Marketing Coordinator</v>
      </c>
      <c r="T147" t="str" cm="1">
        <f t="array" ref="T147">_xlfn.XLOOKUP(tblGoPhish[[#This Row],[Email]], tblHRIS[[#All],[Email]], tblHRIS[[#All],[Budget L1]], "No Match")</f>
        <v>David Kim - COO</v>
      </c>
      <c r="U147" t="str" cm="1">
        <f t="array" ref="U147">_xlfn.XLOOKUP(tblGoPhish[[#This Row],[Email]], tblHRIS[[#All],[Email]], tblHRIS[[#All],[Budget L2]], "No Match")</f>
        <v>Jordan Parker - Director of Marketing</v>
      </c>
    </row>
    <row r="148" spans="1:21" x14ac:dyDescent="0.2">
      <c r="A148" t="s">
        <v>277</v>
      </c>
      <c r="B148" t="s">
        <v>302</v>
      </c>
      <c r="C148" t="s">
        <v>341</v>
      </c>
      <c r="D148" t="s">
        <v>20</v>
      </c>
      <c r="E148" s="1">
        <v>45803</v>
      </c>
      <c r="F148" s="2">
        <v>0.54374999999999996</v>
      </c>
      <c r="G148" t="b">
        <v>1</v>
      </c>
      <c r="H148" s="1">
        <v>45804</v>
      </c>
      <c r="I148" s="2">
        <v>0.46319444444444446</v>
      </c>
      <c r="J148" t="b">
        <v>0</v>
      </c>
      <c r="M148" t="b">
        <v>0</v>
      </c>
      <c r="N148" t="b">
        <v>1</v>
      </c>
      <c r="O148" t="b">
        <v>0</v>
      </c>
      <c r="P148" t="b">
        <v>0</v>
      </c>
      <c r="Q148" t="str" cm="1">
        <f t="array" ref="Q148">_xlfn.XLOOKUP(tblGoPhish[[#This Row],[Email]], tblHRIS[[#All],[Email]], tblHRIS[[#All],[Employee Type]], "No Match")</f>
        <v>Full Time</v>
      </c>
      <c r="R148" t="str" cm="1">
        <f t="array" ref="R148">_xlfn.XLOOKUP(tblGoPhish[[#This Row],[Email]], tblHRIS[[#All],[Email]], tblHRIS[[#All],[On Leave?]], "No Match")</f>
        <v>No</v>
      </c>
      <c r="S148" t="str" cm="1">
        <f t="array" ref="S148">_xlfn.XLOOKUP(tblGoPhish[[#This Row],[Email]], tblHRIS[[#All],[Email]], tblHRIS[[#All],[Job Title]], "No Match")</f>
        <v>Digital Marketing Coordinator</v>
      </c>
      <c r="T148" t="str" cm="1">
        <f t="array" ref="T148">_xlfn.XLOOKUP(tblGoPhish[[#This Row],[Email]], tblHRIS[[#All],[Email]], tblHRIS[[#All],[Budget L1]], "No Match")</f>
        <v>David Kim - COO</v>
      </c>
      <c r="U148" t="str" cm="1">
        <f t="array" ref="U148">_xlfn.XLOOKUP(tblGoPhish[[#This Row],[Email]], tblHRIS[[#All],[Email]], tblHRIS[[#All],[Budget L2]], "No Match")</f>
        <v>Jordan Parker - Director of Marketing</v>
      </c>
    </row>
    <row r="149" spans="1:21" x14ac:dyDescent="0.2">
      <c r="A149" t="s">
        <v>412</v>
      </c>
      <c r="B149" t="s">
        <v>174</v>
      </c>
      <c r="C149" t="s">
        <v>413</v>
      </c>
      <c r="D149" t="s">
        <v>20</v>
      </c>
      <c r="E149" s="1">
        <v>45803</v>
      </c>
      <c r="F149" s="2">
        <v>0.74027777777777781</v>
      </c>
      <c r="G149" t="b">
        <v>1</v>
      </c>
      <c r="H149" s="1">
        <v>45804</v>
      </c>
      <c r="I149" s="2">
        <v>0.52708333333333335</v>
      </c>
      <c r="J149" t="b">
        <v>0</v>
      </c>
      <c r="M149" t="b">
        <v>0</v>
      </c>
      <c r="N149" t="b">
        <v>1</v>
      </c>
      <c r="O149" t="b">
        <v>0</v>
      </c>
      <c r="P149" t="b">
        <v>0</v>
      </c>
      <c r="Q149" t="str" cm="1">
        <f t="array" ref="Q149">_xlfn.XLOOKUP(tblGoPhish[[#This Row],[Email]], tblHRIS[[#All],[Email]], tblHRIS[[#All],[Employee Type]], "No Match")</f>
        <v>Intern</v>
      </c>
      <c r="R149" t="str" cm="1">
        <f t="array" ref="R149">_xlfn.XLOOKUP(tblGoPhish[[#This Row],[Email]], tblHRIS[[#All],[Email]], tblHRIS[[#All],[On Leave?]], "No Match")</f>
        <v>No</v>
      </c>
      <c r="S149" t="str" cm="1">
        <f t="array" ref="S149">_xlfn.XLOOKUP(tblGoPhish[[#This Row],[Email]], tblHRIS[[#All],[Email]], tblHRIS[[#All],[Job Title]], "No Match")</f>
        <v>Employee Relations Specialist</v>
      </c>
      <c r="T149" t="str" cm="1">
        <f t="array" ref="T149">_xlfn.XLOOKUP(tblGoPhish[[#This Row],[Email]], tblHRIS[[#All],[Email]], tblHRIS[[#All],[Budget L1]], "No Match")</f>
        <v>Jennifer Walsh - CTO</v>
      </c>
      <c r="U149" t="str" cm="1">
        <f t="array" ref="U149">_xlfn.XLOOKUP(tblGoPhish[[#This Row],[Email]], tblHRIS[[#All],[Email]], tblHRIS[[#All],[Budget L2]], "No Match")</f>
        <v>Alex Rivera - Director of Engineering</v>
      </c>
    </row>
    <row r="150" spans="1:21" x14ac:dyDescent="0.2">
      <c r="A150" t="s">
        <v>239</v>
      </c>
      <c r="B150" t="s">
        <v>240</v>
      </c>
      <c r="C150" t="s">
        <v>241</v>
      </c>
      <c r="D150" t="s">
        <v>20</v>
      </c>
      <c r="E150" s="1">
        <v>45803</v>
      </c>
      <c r="F150" s="2">
        <v>0.52777777777777779</v>
      </c>
      <c r="G150" t="b">
        <v>1</v>
      </c>
      <c r="H150" s="1">
        <v>45804</v>
      </c>
      <c r="I150" s="2">
        <v>0.49861111111111112</v>
      </c>
      <c r="J150" t="b">
        <v>0</v>
      </c>
      <c r="M150" t="b">
        <v>0</v>
      </c>
      <c r="N150" t="b">
        <v>1</v>
      </c>
      <c r="O150" t="b">
        <v>0</v>
      </c>
      <c r="P150" t="b">
        <v>0</v>
      </c>
      <c r="Q150" t="str" cm="1">
        <f t="array" ref="Q150">_xlfn.XLOOKUP(tblGoPhish[[#This Row],[Email]], tblHRIS[[#All],[Email]], tblHRIS[[#All],[Employee Type]], "No Match")</f>
        <v>Contractor</v>
      </c>
      <c r="R150" t="str" cm="1">
        <f t="array" ref="R150">_xlfn.XLOOKUP(tblGoPhish[[#This Row],[Email]], tblHRIS[[#All],[Email]], tblHRIS[[#All],[On Leave?]], "No Match")</f>
        <v>No</v>
      </c>
      <c r="S150" t="str" cm="1">
        <f t="array" ref="S150">_xlfn.XLOOKUP(tblGoPhish[[#This Row],[Email]], tblHRIS[[#All],[Email]], tblHRIS[[#All],[Job Title]], "No Match")</f>
        <v>Employee Relations Specialist</v>
      </c>
      <c r="T150" t="str" cm="1">
        <f t="array" ref="T150">_xlfn.XLOOKUP(tblGoPhish[[#This Row],[Email]], tblHRIS[[#All],[Email]], tblHRIS[[#All],[Budget L1]], "No Match")</f>
        <v>Jennifer Walsh - CTO</v>
      </c>
      <c r="U150" t="str" cm="1">
        <f t="array" ref="U150">_xlfn.XLOOKUP(tblGoPhish[[#This Row],[Email]], tblHRIS[[#All],[Email]], tblHRIS[[#All],[Budget L2]], "No Match")</f>
        <v>Alex Rivera - Director of Engineering</v>
      </c>
    </row>
    <row r="151" spans="1:21" x14ac:dyDescent="0.2">
      <c r="A151" t="s">
        <v>249</v>
      </c>
      <c r="B151" t="s">
        <v>508</v>
      </c>
      <c r="C151" t="s">
        <v>523</v>
      </c>
      <c r="D151" t="s">
        <v>20</v>
      </c>
      <c r="E151" s="1">
        <v>45803</v>
      </c>
      <c r="F151" s="2">
        <v>0.44583333333333336</v>
      </c>
      <c r="G151" t="b">
        <v>1</v>
      </c>
      <c r="H151" s="1">
        <v>45804</v>
      </c>
      <c r="I151" s="2">
        <v>0.61458333333333337</v>
      </c>
      <c r="J151" t="b">
        <v>0</v>
      </c>
      <c r="M151" t="b">
        <v>0</v>
      </c>
      <c r="N151" t="b">
        <v>1</v>
      </c>
      <c r="O151" t="b">
        <v>0</v>
      </c>
      <c r="P151" t="b">
        <v>0</v>
      </c>
      <c r="Q151" t="str" cm="1">
        <f t="array" ref="Q151">_xlfn.XLOOKUP(tblGoPhish[[#This Row],[Email]], tblHRIS[[#All],[Email]], tblHRIS[[#All],[Employee Type]], "No Match")</f>
        <v>Part Time</v>
      </c>
      <c r="R151" t="str" cm="1">
        <f t="array" ref="R151">_xlfn.XLOOKUP(tblGoPhish[[#This Row],[Email]], tblHRIS[[#All],[Email]], tblHRIS[[#All],[On Leave?]], "No Match")</f>
        <v>No</v>
      </c>
      <c r="S151" t="str" cm="1">
        <f t="array" ref="S151">_xlfn.XLOOKUP(tblGoPhish[[#This Row],[Email]], tblHRIS[[#All],[Email]], tblHRIS[[#All],[Job Title]], "No Match")</f>
        <v>Employee Relations Specialist</v>
      </c>
      <c r="T151" t="str" cm="1">
        <f t="array" ref="T151">_xlfn.XLOOKUP(tblGoPhish[[#This Row],[Email]], tblHRIS[[#All],[Email]], tblHRIS[[#All],[Budget L1]], "No Match")</f>
        <v>Lisa Thompson - CHRO</v>
      </c>
      <c r="U151" t="str" cm="1">
        <f t="array" ref="U151">_xlfn.XLOOKUP(tblGoPhish[[#This Row],[Email]], tblHRIS[[#All],[Email]], tblHRIS[[#All],[Budget L2]], "No Match")</f>
        <v>Taylor Swift - Director of HR</v>
      </c>
    </row>
    <row r="152" spans="1:21" x14ac:dyDescent="0.2">
      <c r="A152" t="s">
        <v>126</v>
      </c>
      <c r="B152" t="s">
        <v>448</v>
      </c>
      <c r="C152" t="s">
        <v>564</v>
      </c>
      <c r="D152" t="s">
        <v>20</v>
      </c>
      <c r="E152" s="1">
        <v>45803</v>
      </c>
      <c r="F152" s="2">
        <v>0.34583333333333333</v>
      </c>
      <c r="G152" t="b">
        <v>1</v>
      </c>
      <c r="H152" s="1">
        <v>45804</v>
      </c>
      <c r="I152" s="2">
        <v>0.60555555555555551</v>
      </c>
      <c r="J152" t="b">
        <v>0</v>
      </c>
      <c r="M152" t="b">
        <v>0</v>
      </c>
      <c r="N152" t="b">
        <v>0</v>
      </c>
      <c r="O152" t="b">
        <v>0</v>
      </c>
      <c r="P152" t="b">
        <v>0</v>
      </c>
      <c r="Q152" t="str" cm="1">
        <f t="array" ref="Q152">_xlfn.XLOOKUP(tblGoPhish[[#This Row],[Email]], tblHRIS[[#All],[Email]], tblHRIS[[#All],[Employee Type]], "No Match")</f>
        <v>Contractor</v>
      </c>
      <c r="R152" t="str" cm="1">
        <f t="array" ref="R152">_xlfn.XLOOKUP(tblGoPhish[[#This Row],[Email]], tblHRIS[[#All],[Email]], tblHRIS[[#All],[On Leave?]], "No Match")</f>
        <v>No</v>
      </c>
      <c r="S152" t="str" cm="1">
        <f t="array" ref="S152">_xlfn.XLOOKUP(tblGoPhish[[#This Row],[Email]], tblHRIS[[#All],[Email]], tblHRIS[[#All],[Job Title]], "No Match")</f>
        <v>Financial Analyst</v>
      </c>
      <c r="T152" t="str" cm="1">
        <f t="array" ref="T152">_xlfn.XLOOKUP(tblGoPhish[[#This Row],[Email]], tblHRIS[[#All],[Email]], tblHRIS[[#All],[Budget L1]], "No Match")</f>
        <v>Michael Rodriguez - CFO</v>
      </c>
      <c r="U152" t="str" cm="1">
        <f t="array" ref="U152">_xlfn.XLOOKUP(tblGoPhish[[#This Row],[Email]], tblHRIS[[#All],[Email]], tblHRIS[[#All],[Budget L2]], "No Match")</f>
        <v>Riley Davis - Director of Finance</v>
      </c>
    </row>
    <row r="153" spans="1:21" x14ac:dyDescent="0.2">
      <c r="A153" t="s">
        <v>210</v>
      </c>
      <c r="B153" t="s">
        <v>304</v>
      </c>
      <c r="C153" t="s">
        <v>305</v>
      </c>
      <c r="D153" t="s">
        <v>20</v>
      </c>
      <c r="E153" s="1">
        <v>45803</v>
      </c>
      <c r="F153" s="2">
        <v>0.6791666666666667</v>
      </c>
      <c r="G153" t="b">
        <v>1</v>
      </c>
      <c r="H153" s="1">
        <v>45804</v>
      </c>
      <c r="I153" s="2">
        <v>0.56597222222222221</v>
      </c>
      <c r="J153" t="b">
        <v>0</v>
      </c>
      <c r="M153" t="b">
        <v>0</v>
      </c>
      <c r="N153" t="b">
        <v>0</v>
      </c>
      <c r="O153" t="b">
        <v>0</v>
      </c>
      <c r="P153" t="b">
        <v>0</v>
      </c>
      <c r="Q153" t="str" cm="1">
        <f t="array" ref="Q153">_xlfn.XLOOKUP(tblGoPhish[[#This Row],[Email]], tblHRIS[[#All],[Email]], tblHRIS[[#All],[Employee Type]], "No Match")</f>
        <v>Part Time</v>
      </c>
      <c r="R153" t="str" cm="1">
        <f t="array" ref="R153">_xlfn.XLOOKUP(tblGoPhish[[#This Row],[Email]], tblHRIS[[#All],[Email]], tblHRIS[[#All],[On Leave?]], "No Match")</f>
        <v>No</v>
      </c>
      <c r="S153" t="str" cm="1">
        <f t="array" ref="S153">_xlfn.XLOOKUP(tblGoPhish[[#This Row],[Email]], tblHRIS[[#All],[Email]], tblHRIS[[#All],[Job Title]], "No Match")</f>
        <v>Frontend Developer</v>
      </c>
      <c r="T153" t="str" cm="1">
        <f t="array" ref="T153">_xlfn.XLOOKUP(tblGoPhish[[#This Row],[Email]], tblHRIS[[#All],[Email]], tblHRIS[[#All],[Budget L1]], "No Match")</f>
        <v>Jennifer Walsh - CTO</v>
      </c>
      <c r="U153" t="str" cm="1">
        <f t="array" ref="U153">_xlfn.XLOOKUP(tblGoPhish[[#This Row],[Email]], tblHRIS[[#All],[Email]], tblHRIS[[#All],[Budget L2]], "No Match")</f>
        <v>Alex Rivera - Director of Engineering</v>
      </c>
    </row>
    <row r="154" spans="1:21" x14ac:dyDescent="0.2">
      <c r="A154" t="s">
        <v>53</v>
      </c>
      <c r="B154" t="s">
        <v>78</v>
      </c>
      <c r="C154" t="s">
        <v>500</v>
      </c>
      <c r="D154" t="s">
        <v>20</v>
      </c>
      <c r="E154" s="1">
        <v>45803</v>
      </c>
      <c r="F154" s="2">
        <v>0.46666666666666667</v>
      </c>
      <c r="G154" t="b">
        <v>1</v>
      </c>
      <c r="H154" s="1">
        <v>45804</v>
      </c>
      <c r="I154" s="2">
        <v>0.38263888888888886</v>
      </c>
      <c r="J154" t="b">
        <v>0</v>
      </c>
      <c r="M154" t="b">
        <v>0</v>
      </c>
      <c r="N154" t="b">
        <v>0</v>
      </c>
      <c r="O154" t="b">
        <v>0</v>
      </c>
      <c r="P154" t="b">
        <v>0</v>
      </c>
      <c r="Q154" t="str" cm="1">
        <f t="array" ref="Q154">_xlfn.XLOOKUP(tblGoPhish[[#This Row],[Email]], tblHRIS[[#All],[Email]], tblHRIS[[#All],[Employee Type]], "No Match")</f>
        <v>Part Time</v>
      </c>
      <c r="R154" t="str" cm="1">
        <f t="array" ref="R154">_xlfn.XLOOKUP(tblGoPhish[[#This Row],[Email]], tblHRIS[[#All],[Email]], tblHRIS[[#All],[On Leave?]], "No Match")</f>
        <v>No</v>
      </c>
      <c r="S154" t="str" cm="1">
        <f t="array" ref="S154">_xlfn.XLOOKUP(tblGoPhish[[#This Row],[Email]], tblHRIS[[#All],[Email]], tblHRIS[[#All],[Job Title]], "No Match")</f>
        <v>Frontend Developer</v>
      </c>
      <c r="T154" t="str" cm="1">
        <f t="array" ref="T154">_xlfn.XLOOKUP(tblGoPhish[[#This Row],[Email]], tblHRIS[[#All],[Email]], tblHRIS[[#All],[Budget L1]], "No Match")</f>
        <v>Jennifer Walsh - CTO</v>
      </c>
      <c r="U154" t="str" cm="1">
        <f t="array" ref="U154">_xlfn.XLOOKUP(tblGoPhish[[#This Row],[Email]], tblHRIS[[#All],[Email]], tblHRIS[[#All],[Budget L2]], "No Match")</f>
        <v>Alex Rivera - Director of Engineering</v>
      </c>
    </row>
    <row r="155" spans="1:21" x14ac:dyDescent="0.2">
      <c r="A155" t="s">
        <v>213</v>
      </c>
      <c r="B155" t="s">
        <v>214</v>
      </c>
      <c r="C155" t="s">
        <v>215</v>
      </c>
      <c r="D155" t="s">
        <v>20</v>
      </c>
      <c r="E155" s="1">
        <v>45803</v>
      </c>
      <c r="F155" s="2">
        <v>0.71875</v>
      </c>
      <c r="G155" t="b">
        <v>1</v>
      </c>
      <c r="H155" s="1">
        <v>45804</v>
      </c>
      <c r="I155" s="2">
        <v>0.4152777777777778</v>
      </c>
      <c r="J155" t="b">
        <v>0</v>
      </c>
      <c r="M155" t="b">
        <v>0</v>
      </c>
      <c r="N155" t="b">
        <v>0</v>
      </c>
      <c r="O155" t="b">
        <v>0</v>
      </c>
      <c r="P155" t="b">
        <v>0</v>
      </c>
      <c r="Q155" t="str" cm="1">
        <f t="array" ref="Q155">_xlfn.XLOOKUP(tblGoPhish[[#This Row],[Email]], tblHRIS[[#All],[Email]], tblHRIS[[#All],[Employee Type]], "No Match")</f>
        <v>Part Time</v>
      </c>
      <c r="R155" t="str" cm="1">
        <f t="array" ref="R155">_xlfn.XLOOKUP(tblGoPhish[[#This Row],[Email]], tblHRIS[[#All],[Email]], tblHRIS[[#All],[On Leave?]], "No Match")</f>
        <v>No</v>
      </c>
      <c r="S155" t="str" cm="1">
        <f t="array" ref="S155">_xlfn.XLOOKUP(tblGoPhish[[#This Row],[Email]], tblHRIS[[#All],[Email]], tblHRIS[[#All],[Job Title]], "No Match")</f>
        <v>Full Stack Developer</v>
      </c>
      <c r="T155" t="str" cm="1">
        <f t="array" ref="T155">_xlfn.XLOOKUP(tblGoPhish[[#This Row],[Email]], tblHRIS[[#All],[Email]], tblHRIS[[#All],[Budget L1]], "No Match")</f>
        <v>Jennifer Walsh - CTO</v>
      </c>
      <c r="U155" t="str" cm="1">
        <f t="array" ref="U155">_xlfn.XLOOKUP(tblGoPhish[[#This Row],[Email]], tblHRIS[[#All],[Email]], tblHRIS[[#All],[Budget L2]], "No Match")</f>
        <v>Alex Rivera - Director of Engineering</v>
      </c>
    </row>
    <row r="156" spans="1:21" x14ac:dyDescent="0.2">
      <c r="A156" t="s">
        <v>93</v>
      </c>
      <c r="B156" t="s">
        <v>370</v>
      </c>
      <c r="C156" t="s">
        <v>431</v>
      </c>
      <c r="D156" t="s">
        <v>20</v>
      </c>
      <c r="E156" s="1">
        <v>45803</v>
      </c>
      <c r="F156" s="2">
        <v>0.68472222222222223</v>
      </c>
      <c r="G156" t="b">
        <v>1</v>
      </c>
      <c r="H156" s="1">
        <v>45804</v>
      </c>
      <c r="I156" s="2">
        <v>0.70972222222222225</v>
      </c>
      <c r="J156" t="b">
        <v>0</v>
      </c>
      <c r="M156" t="b">
        <v>0</v>
      </c>
      <c r="N156" t="b">
        <v>0</v>
      </c>
      <c r="O156" t="b">
        <v>0</v>
      </c>
      <c r="P156" t="b">
        <v>0</v>
      </c>
      <c r="Q156" t="str" cm="1">
        <f t="array" ref="Q156">_xlfn.XLOOKUP(tblGoPhish[[#This Row],[Email]], tblHRIS[[#All],[Email]], tblHRIS[[#All],[Employee Type]], "No Match")</f>
        <v>Contractor</v>
      </c>
      <c r="R156" t="str" cm="1">
        <f t="array" ref="R156">_xlfn.XLOOKUP(tblGoPhish[[#This Row],[Email]], tblHRIS[[#All],[Email]], tblHRIS[[#All],[On Leave?]], "No Match")</f>
        <v>No</v>
      </c>
      <c r="S156" t="str" cm="1">
        <f t="array" ref="S156">_xlfn.XLOOKUP(tblGoPhish[[#This Row],[Email]], tblHRIS[[#All],[Email]], tblHRIS[[#All],[Job Title]], "No Match")</f>
        <v>Full Stack Developer</v>
      </c>
      <c r="T156" t="str" cm="1">
        <f t="array" ref="T156">_xlfn.XLOOKUP(tblGoPhish[[#This Row],[Email]], tblHRIS[[#All],[Email]], tblHRIS[[#All],[Budget L1]], "No Match")</f>
        <v>Jennifer Walsh - CTO</v>
      </c>
      <c r="U156" t="str" cm="1">
        <f t="array" ref="U156">_xlfn.XLOOKUP(tblGoPhish[[#This Row],[Email]], tblHRIS[[#All],[Email]], tblHRIS[[#All],[Budget L2]], "No Match")</f>
        <v>Alex Rivera - Director of Engineering</v>
      </c>
    </row>
    <row r="157" spans="1:21" x14ac:dyDescent="0.2">
      <c r="A157" t="s">
        <v>439</v>
      </c>
      <c r="B157" t="s">
        <v>327</v>
      </c>
      <c r="C157" t="s">
        <v>440</v>
      </c>
      <c r="D157" t="s">
        <v>20</v>
      </c>
      <c r="E157" s="1">
        <v>45803</v>
      </c>
      <c r="F157" s="2">
        <v>0.55625000000000002</v>
      </c>
      <c r="G157" t="b">
        <v>1</v>
      </c>
      <c r="H157" s="1">
        <v>45804</v>
      </c>
      <c r="I157" s="2">
        <v>0.34861111111111109</v>
      </c>
      <c r="J157" t="b">
        <v>0</v>
      </c>
      <c r="M157" t="b">
        <v>0</v>
      </c>
      <c r="N157" t="b">
        <v>0</v>
      </c>
      <c r="O157" t="b">
        <v>0</v>
      </c>
      <c r="P157" t="b">
        <v>0</v>
      </c>
      <c r="Q157" t="str" cm="1">
        <f t="array" ref="Q157">_xlfn.XLOOKUP(tblGoPhish[[#This Row],[Email]], tblHRIS[[#All],[Email]], tblHRIS[[#All],[Employee Type]], "No Match")</f>
        <v>Part Time</v>
      </c>
      <c r="R157" t="str" cm="1">
        <f t="array" ref="R157">_xlfn.XLOOKUP(tblGoPhish[[#This Row],[Email]], tblHRIS[[#All],[Email]], tblHRIS[[#All],[On Leave?]], "No Match")</f>
        <v>No</v>
      </c>
      <c r="S157" t="str" cm="1">
        <f t="array" ref="S157">_xlfn.XLOOKUP(tblGoPhish[[#This Row],[Email]], tblHRIS[[#All],[Email]], tblHRIS[[#All],[Job Title]], "No Match")</f>
        <v>Growth Marketing Manager</v>
      </c>
      <c r="T157" t="str" cm="1">
        <f t="array" ref="T157">_xlfn.XLOOKUP(tblGoPhish[[#This Row],[Email]], tblHRIS[[#All],[Email]], tblHRIS[[#All],[Budget L1]], "No Match")</f>
        <v>David Kim - COO</v>
      </c>
      <c r="U157" t="str" cm="1">
        <f t="array" ref="U157">_xlfn.XLOOKUP(tblGoPhish[[#This Row],[Email]], tblHRIS[[#All],[Email]], tblHRIS[[#All],[Budget L2]], "No Match")</f>
        <v>Jordan Parker - Director of Marketing</v>
      </c>
    </row>
    <row r="158" spans="1:21" x14ac:dyDescent="0.2">
      <c r="A158" t="s">
        <v>93</v>
      </c>
      <c r="B158" t="s">
        <v>264</v>
      </c>
      <c r="C158" t="s">
        <v>533</v>
      </c>
      <c r="D158" t="s">
        <v>20</v>
      </c>
      <c r="E158" s="1">
        <v>45803</v>
      </c>
      <c r="F158" s="2">
        <v>0.58125000000000004</v>
      </c>
      <c r="G158" t="b">
        <v>1</v>
      </c>
      <c r="H158" s="1">
        <v>45804</v>
      </c>
      <c r="I158" s="2">
        <v>0.78888888888888886</v>
      </c>
      <c r="J158" t="b">
        <v>0</v>
      </c>
      <c r="M158" t="b">
        <v>0</v>
      </c>
      <c r="N158" t="b">
        <v>0</v>
      </c>
      <c r="O158" t="b">
        <v>0</v>
      </c>
      <c r="P158" t="b">
        <v>0</v>
      </c>
      <c r="Q158" t="str" cm="1">
        <f t="array" ref="Q158">_xlfn.XLOOKUP(tblGoPhish[[#This Row],[Email]], tblHRIS[[#All],[Email]], tblHRIS[[#All],[Employee Type]], "No Match")</f>
        <v>Full Time</v>
      </c>
      <c r="R158" t="str" cm="1">
        <f t="array" ref="R158">_xlfn.XLOOKUP(tblGoPhish[[#This Row],[Email]], tblHRIS[[#All],[Email]], tblHRIS[[#All],[On Leave?]], "No Match")</f>
        <v>No</v>
      </c>
      <c r="S158" t="str" cm="1">
        <f t="array" ref="S158">_xlfn.XLOOKUP(tblGoPhish[[#This Row],[Email]], tblHRIS[[#All],[Email]], tblHRIS[[#All],[Job Title]], "No Match")</f>
        <v>Growth Marketing Manager</v>
      </c>
      <c r="T158" t="str" cm="1">
        <f t="array" ref="T158">_xlfn.XLOOKUP(tblGoPhish[[#This Row],[Email]], tblHRIS[[#All],[Email]], tblHRIS[[#All],[Budget L1]], "No Match")</f>
        <v>David Kim - COO</v>
      </c>
      <c r="U158" t="str" cm="1">
        <f t="array" ref="U158">_xlfn.XLOOKUP(tblGoPhish[[#This Row],[Email]], tblHRIS[[#All],[Email]], tblHRIS[[#All],[Budget L2]], "No Match")</f>
        <v>Jordan Parker - Director of Marketing</v>
      </c>
    </row>
    <row r="159" spans="1:21" x14ac:dyDescent="0.2">
      <c r="A159" t="s">
        <v>177</v>
      </c>
      <c r="B159" t="s">
        <v>178</v>
      </c>
      <c r="C159" t="s">
        <v>179</v>
      </c>
      <c r="D159" t="s">
        <v>20</v>
      </c>
      <c r="E159" s="1">
        <v>45803</v>
      </c>
      <c r="F159" s="2">
        <v>0.63888888888888884</v>
      </c>
      <c r="G159" t="b">
        <v>1</v>
      </c>
      <c r="H159" s="1">
        <v>45804</v>
      </c>
      <c r="I159" s="2">
        <v>0.41666666666666669</v>
      </c>
      <c r="J159" t="b">
        <v>0</v>
      </c>
      <c r="M159" t="b">
        <v>0</v>
      </c>
      <c r="N159" t="b">
        <v>0</v>
      </c>
      <c r="O159" t="b">
        <v>0</v>
      </c>
      <c r="P159" t="b">
        <v>0</v>
      </c>
      <c r="Q159" t="str" cm="1">
        <f t="array" ref="Q159">_xlfn.XLOOKUP(tblGoPhish[[#This Row],[Email]], tblHRIS[[#All],[Email]], tblHRIS[[#All],[Employee Type]], "No Match")</f>
        <v>Intern</v>
      </c>
      <c r="R159" t="str" cm="1">
        <f t="array" ref="R159">_xlfn.XLOOKUP(tblGoPhish[[#This Row],[Email]], tblHRIS[[#All],[Email]], tblHRIS[[#All],[On Leave?]], "No Match")</f>
        <v>No</v>
      </c>
      <c r="S159" t="str" cm="1">
        <f t="array" ref="S159">_xlfn.XLOOKUP(tblGoPhish[[#This Row],[Email]], tblHRIS[[#All],[Email]], tblHRIS[[#All],[Job Title]], "No Match")</f>
        <v>HR Business Partner</v>
      </c>
      <c r="T159" t="str" cm="1">
        <f t="array" ref="T159">_xlfn.XLOOKUP(tblGoPhish[[#This Row],[Email]], tblHRIS[[#All],[Email]], tblHRIS[[#All],[Budget L1]], "No Match")</f>
        <v>Jennifer Walsh - CTO</v>
      </c>
      <c r="U159" t="str" cm="1">
        <f t="array" ref="U159">_xlfn.XLOOKUP(tblGoPhish[[#This Row],[Email]], tblHRIS[[#All],[Email]], tblHRIS[[#All],[Budget L2]], "No Match")</f>
        <v>Alex Rivera - Director of Engineering</v>
      </c>
    </row>
    <row r="160" spans="1:21" x14ac:dyDescent="0.2">
      <c r="A160" t="s">
        <v>126</v>
      </c>
      <c r="B160" t="s">
        <v>337</v>
      </c>
      <c r="C160" t="s">
        <v>458</v>
      </c>
      <c r="D160" t="s">
        <v>20</v>
      </c>
      <c r="E160" s="1">
        <v>45803</v>
      </c>
      <c r="F160" s="2">
        <v>0.61875000000000002</v>
      </c>
      <c r="G160" t="b">
        <v>1</v>
      </c>
      <c r="H160" s="1">
        <v>45804</v>
      </c>
      <c r="I160" s="2">
        <v>0.54097222222222219</v>
      </c>
      <c r="J160" t="b">
        <v>0</v>
      </c>
      <c r="M160" t="b">
        <v>0</v>
      </c>
      <c r="N160" t="b">
        <v>0</v>
      </c>
      <c r="O160" t="b">
        <v>0</v>
      </c>
      <c r="P160" t="b">
        <v>0</v>
      </c>
      <c r="Q160" t="str" cm="1">
        <f t="array" ref="Q160">_xlfn.XLOOKUP(tblGoPhish[[#This Row],[Email]], tblHRIS[[#All],[Email]], tblHRIS[[#All],[Employee Type]], "No Match")</f>
        <v>Full Time</v>
      </c>
      <c r="R160" t="str" cm="1">
        <f t="array" ref="R160">_xlfn.XLOOKUP(tblGoPhish[[#This Row],[Email]], tblHRIS[[#All],[Email]], tblHRIS[[#All],[On Leave?]], "No Match")</f>
        <v>No</v>
      </c>
      <c r="S160" t="str" cm="1">
        <f t="array" ref="S160">_xlfn.XLOOKUP(tblGoPhish[[#This Row],[Email]], tblHRIS[[#All],[Email]], tblHRIS[[#All],[Job Title]], "No Match")</f>
        <v>HR Business Partner</v>
      </c>
      <c r="T160" t="str" cm="1">
        <f t="array" ref="T160">_xlfn.XLOOKUP(tblGoPhish[[#This Row],[Email]], tblHRIS[[#All],[Email]], tblHRIS[[#All],[Budget L1]], "No Match")</f>
        <v>Jennifer Walsh - CTO</v>
      </c>
      <c r="U160" t="str" cm="1">
        <f t="array" ref="U160">_xlfn.XLOOKUP(tblGoPhish[[#This Row],[Email]], tblHRIS[[#All],[Email]], tblHRIS[[#All],[Budget L2]], "No Match")</f>
        <v>Alex Rivera - Director of Engineering</v>
      </c>
    </row>
    <row r="161" spans="1:21" x14ac:dyDescent="0.2">
      <c r="A161" t="s">
        <v>53</v>
      </c>
      <c r="B161" t="s">
        <v>54</v>
      </c>
      <c r="C161" t="s">
        <v>55</v>
      </c>
      <c r="D161" t="s">
        <v>20</v>
      </c>
      <c r="E161" s="1">
        <v>45803</v>
      </c>
      <c r="F161" s="2">
        <v>0.37430555555555556</v>
      </c>
      <c r="G161" t="b">
        <v>1</v>
      </c>
      <c r="H161" s="1">
        <v>45804</v>
      </c>
      <c r="I161" s="2">
        <v>0.63611111111111107</v>
      </c>
      <c r="J161" t="b">
        <v>0</v>
      </c>
      <c r="M161" t="b">
        <v>0</v>
      </c>
      <c r="N161" t="b">
        <v>0</v>
      </c>
      <c r="O161" t="b">
        <v>0</v>
      </c>
      <c r="P161" t="b">
        <v>0</v>
      </c>
      <c r="Q161" t="str" cm="1">
        <f t="array" ref="Q161">_xlfn.XLOOKUP(tblGoPhish[[#This Row],[Email]], tblHRIS[[#All],[Email]], tblHRIS[[#All],[Employee Type]], "No Match")</f>
        <v>Intern</v>
      </c>
      <c r="R161" t="str" cm="1">
        <f t="array" ref="R161">_xlfn.XLOOKUP(tblGoPhish[[#This Row],[Email]], tblHRIS[[#All],[Email]], tblHRIS[[#All],[On Leave?]], "No Match")</f>
        <v>No</v>
      </c>
      <c r="S161" t="str" cm="1">
        <f t="array" ref="S161">_xlfn.XLOOKUP(tblGoPhish[[#This Row],[Email]], tblHRIS[[#All],[Email]], tblHRIS[[#All],[Job Title]], "No Match")</f>
        <v>HR Coordinator</v>
      </c>
      <c r="T161" t="str" cm="1">
        <f t="array" ref="T161">_xlfn.XLOOKUP(tblGoPhish[[#This Row],[Email]], tblHRIS[[#All],[Email]], tblHRIS[[#All],[Budget L1]], "No Match")</f>
        <v>Jennifer Walsh - CTO</v>
      </c>
      <c r="U161" t="str" cm="1">
        <f t="array" ref="U161">_xlfn.XLOOKUP(tblGoPhish[[#This Row],[Email]], tblHRIS[[#All],[Email]], tblHRIS[[#All],[Budget L2]], "No Match")</f>
        <v>Alex Rivera - Director of Engineering</v>
      </c>
    </row>
    <row r="162" spans="1:21" x14ac:dyDescent="0.2">
      <c r="A162" t="s">
        <v>274</v>
      </c>
      <c r="B162" t="s">
        <v>380</v>
      </c>
      <c r="C162" t="s">
        <v>548</v>
      </c>
      <c r="D162" t="s">
        <v>20</v>
      </c>
      <c r="E162" s="1">
        <v>45803</v>
      </c>
      <c r="F162" s="2">
        <v>0.67986111111111114</v>
      </c>
      <c r="G162" t="b">
        <v>1</v>
      </c>
      <c r="H162" s="1">
        <v>45804</v>
      </c>
      <c r="I162" s="2">
        <v>0.44444444444444442</v>
      </c>
      <c r="J162" t="b">
        <v>0</v>
      </c>
      <c r="M162" t="b">
        <v>0</v>
      </c>
      <c r="N162" t="b">
        <v>0</v>
      </c>
      <c r="O162" t="b">
        <v>0</v>
      </c>
      <c r="P162" t="b">
        <v>0</v>
      </c>
      <c r="Q162" t="str" cm="1">
        <f t="array" ref="Q162">_xlfn.XLOOKUP(tblGoPhish[[#This Row],[Email]], tblHRIS[[#All],[Email]], tblHRIS[[#All],[Employee Type]], "No Match")</f>
        <v>Contractor</v>
      </c>
      <c r="R162" t="str" cm="1">
        <f t="array" ref="R162">_xlfn.XLOOKUP(tblGoPhish[[#This Row],[Email]], tblHRIS[[#All],[Email]], tblHRIS[[#All],[On Leave?]], "No Match")</f>
        <v>No</v>
      </c>
      <c r="S162" t="str" cm="1">
        <f t="array" ref="S162">_xlfn.XLOOKUP(tblGoPhish[[#This Row],[Email]], tblHRIS[[#All],[Email]], tblHRIS[[#All],[Job Title]], "No Match")</f>
        <v>HR Coordinator</v>
      </c>
      <c r="T162" t="str" cm="1">
        <f t="array" ref="T162">_xlfn.XLOOKUP(tblGoPhish[[#This Row],[Email]], tblHRIS[[#All],[Email]], tblHRIS[[#All],[Budget L1]], "No Match")</f>
        <v>Lisa Thompson - CHRO</v>
      </c>
      <c r="U162" t="str" cm="1">
        <f t="array" ref="U162">_xlfn.XLOOKUP(tblGoPhish[[#This Row],[Email]], tblHRIS[[#All],[Email]], tblHRIS[[#All],[Budget L2]], "No Match")</f>
        <v>Taylor Swift - Director of HR</v>
      </c>
    </row>
    <row r="163" spans="1:21" x14ac:dyDescent="0.2">
      <c r="A163" t="s">
        <v>141</v>
      </c>
      <c r="B163" t="s">
        <v>380</v>
      </c>
      <c r="C163" t="s">
        <v>589</v>
      </c>
      <c r="D163" t="s">
        <v>20</v>
      </c>
      <c r="E163" s="1">
        <v>45803</v>
      </c>
      <c r="F163" s="2">
        <v>0.39930555555555558</v>
      </c>
      <c r="G163" t="b">
        <v>1</v>
      </c>
      <c r="H163" s="1">
        <v>45804</v>
      </c>
      <c r="I163" s="2">
        <v>0.65555555555555556</v>
      </c>
      <c r="J163" t="b">
        <v>0</v>
      </c>
      <c r="M163" t="b">
        <v>0</v>
      </c>
      <c r="N163" t="b">
        <v>0</v>
      </c>
      <c r="O163" t="b">
        <v>0</v>
      </c>
      <c r="P163" t="b">
        <v>0</v>
      </c>
      <c r="Q163" t="str" cm="1">
        <f t="array" ref="Q163">_xlfn.XLOOKUP(tblGoPhish[[#This Row],[Email]], tblHRIS[[#All],[Email]], tblHRIS[[#All],[Employee Type]], "No Match")</f>
        <v>Contractor</v>
      </c>
      <c r="R163" t="str" cm="1">
        <f t="array" ref="R163">_xlfn.XLOOKUP(tblGoPhish[[#This Row],[Email]], tblHRIS[[#All],[Email]], tblHRIS[[#All],[On Leave?]], "No Match")</f>
        <v>No</v>
      </c>
      <c r="S163" t="str" cm="1">
        <f t="array" ref="S163">_xlfn.XLOOKUP(tblGoPhish[[#This Row],[Email]], tblHRIS[[#All],[Email]], tblHRIS[[#All],[Job Title]], "No Match")</f>
        <v>HR Coordinator</v>
      </c>
      <c r="T163" t="str" cm="1">
        <f t="array" ref="T163">_xlfn.XLOOKUP(tblGoPhish[[#This Row],[Email]], tblHRIS[[#All],[Email]], tblHRIS[[#All],[Budget L1]], "No Match")</f>
        <v>Lisa Thompson - CHRO</v>
      </c>
      <c r="U163" t="str" cm="1">
        <f t="array" ref="U163">_xlfn.XLOOKUP(tblGoPhish[[#This Row],[Email]], tblHRIS[[#All],[Email]], tblHRIS[[#All],[Budget L2]], "No Match")</f>
        <v>Taylor Swift - Director of HR</v>
      </c>
    </row>
    <row r="164" spans="1:21" x14ac:dyDescent="0.2">
      <c r="A164" t="s">
        <v>49</v>
      </c>
      <c r="B164" t="s">
        <v>323</v>
      </c>
      <c r="C164" t="s">
        <v>324</v>
      </c>
      <c r="D164" t="s">
        <v>20</v>
      </c>
      <c r="E164" s="1">
        <v>45803</v>
      </c>
      <c r="F164" s="2">
        <v>0.34236111111111112</v>
      </c>
      <c r="G164" t="b">
        <v>1</v>
      </c>
      <c r="H164" s="1">
        <v>45804</v>
      </c>
      <c r="I164" s="2">
        <v>0.55694444444444446</v>
      </c>
      <c r="J164" t="b">
        <v>0</v>
      </c>
      <c r="M164" t="b">
        <v>0</v>
      </c>
      <c r="N164" t="b">
        <v>0</v>
      </c>
      <c r="O164" t="b">
        <v>0</v>
      </c>
      <c r="P164" t="b">
        <v>0</v>
      </c>
      <c r="Q164" t="str" cm="1">
        <f t="array" ref="Q164">_xlfn.XLOOKUP(tblGoPhish[[#This Row],[Email]], tblHRIS[[#All],[Email]], tblHRIS[[#All],[Employee Type]], "No Match")</f>
        <v>Full Time</v>
      </c>
      <c r="R164" t="str" cm="1">
        <f t="array" ref="R164">_xlfn.XLOOKUP(tblGoPhish[[#This Row],[Email]], tblHRIS[[#All],[Email]], tblHRIS[[#All],[On Leave?]], "No Match")</f>
        <v>No</v>
      </c>
      <c r="S164" t="str" cm="1">
        <f t="array" ref="S164">_xlfn.XLOOKUP(tblGoPhish[[#This Row],[Email]], tblHRIS[[#All],[Email]], tblHRIS[[#All],[Job Title]], "No Match")</f>
        <v>HR Generalist</v>
      </c>
      <c r="T164" t="str" cm="1">
        <f t="array" ref="T164">_xlfn.XLOOKUP(tblGoPhish[[#This Row],[Email]], tblHRIS[[#All],[Email]], tblHRIS[[#All],[Budget L1]], "No Match")</f>
        <v>Jennifer Walsh - CTO</v>
      </c>
      <c r="U164" t="str" cm="1">
        <f t="array" ref="U164">_xlfn.XLOOKUP(tblGoPhish[[#This Row],[Email]], tblHRIS[[#All],[Email]], tblHRIS[[#All],[Budget L2]], "No Match")</f>
        <v>Alex Rivera - Director of Engineering</v>
      </c>
    </row>
    <row r="165" spans="1:21" x14ac:dyDescent="0.2">
      <c r="A165" t="s">
        <v>201</v>
      </c>
      <c r="B165" t="s">
        <v>264</v>
      </c>
      <c r="C165" t="s">
        <v>472</v>
      </c>
      <c r="D165" t="s">
        <v>20</v>
      </c>
      <c r="E165" s="1">
        <v>45803</v>
      </c>
      <c r="F165" s="2">
        <v>0.37222222222222223</v>
      </c>
      <c r="G165" t="b">
        <v>1</v>
      </c>
      <c r="H165" s="1">
        <v>45804</v>
      </c>
      <c r="I165" s="2">
        <v>0.50347222222222221</v>
      </c>
      <c r="J165" t="b">
        <v>0</v>
      </c>
      <c r="M165" t="b">
        <v>0</v>
      </c>
      <c r="N165" t="b">
        <v>0</v>
      </c>
      <c r="O165" t="b">
        <v>0</v>
      </c>
      <c r="P165" t="b">
        <v>0</v>
      </c>
      <c r="Q165" t="str" cm="1">
        <f t="array" ref="Q165">_xlfn.XLOOKUP(tblGoPhish[[#This Row],[Email]], tblHRIS[[#All],[Email]], tblHRIS[[#All],[Employee Type]], "No Match")</f>
        <v>Part Time</v>
      </c>
      <c r="R165" t="str" cm="1">
        <f t="array" ref="R165">_xlfn.XLOOKUP(tblGoPhish[[#This Row],[Email]], tblHRIS[[#All],[Email]], tblHRIS[[#All],[On Leave?]], "No Match")</f>
        <v>No</v>
      </c>
      <c r="S165" t="str" cm="1">
        <f t="array" ref="S165">_xlfn.XLOOKUP(tblGoPhish[[#This Row],[Email]], tblHRIS[[#All],[Email]], tblHRIS[[#All],[Job Title]], "No Match")</f>
        <v>HR Generalist</v>
      </c>
      <c r="T165" t="str" cm="1">
        <f t="array" ref="T165">_xlfn.XLOOKUP(tblGoPhish[[#This Row],[Email]], tblHRIS[[#All],[Email]], tblHRIS[[#All],[Budget L1]], "No Match")</f>
        <v>Jennifer Walsh - CTO</v>
      </c>
      <c r="U165" t="str" cm="1">
        <f t="array" ref="U165">_xlfn.XLOOKUP(tblGoPhish[[#This Row],[Email]], tblHRIS[[#All],[Email]], tblHRIS[[#All],[Budget L2]], "No Match")</f>
        <v>Alex Rivera - Director of Engineering</v>
      </c>
    </row>
    <row r="166" spans="1:21" x14ac:dyDescent="0.2">
      <c r="A166" t="s">
        <v>42</v>
      </c>
      <c r="B166" t="s">
        <v>319</v>
      </c>
      <c r="C166" t="s">
        <v>570</v>
      </c>
      <c r="D166" t="s">
        <v>20</v>
      </c>
      <c r="E166" s="1">
        <v>45803</v>
      </c>
      <c r="F166" s="2">
        <v>0.6791666666666667</v>
      </c>
      <c r="G166" t="b">
        <v>1</v>
      </c>
      <c r="H166" s="1">
        <v>45804</v>
      </c>
      <c r="I166" s="2">
        <v>0.39305555555555555</v>
      </c>
      <c r="J166" t="b">
        <v>0</v>
      </c>
      <c r="M166" t="b">
        <v>0</v>
      </c>
      <c r="N166" t="b">
        <v>0</v>
      </c>
      <c r="O166" t="b">
        <v>0</v>
      </c>
      <c r="P166" t="b">
        <v>0</v>
      </c>
      <c r="Q166" t="str" cm="1">
        <f t="array" ref="Q166">_xlfn.XLOOKUP(tblGoPhish[[#This Row],[Email]], tblHRIS[[#All],[Email]], tblHRIS[[#All],[Employee Type]], "No Match")</f>
        <v>Intern</v>
      </c>
      <c r="R166" t="str" cm="1">
        <f t="array" ref="R166">_xlfn.XLOOKUP(tblGoPhish[[#This Row],[Email]], tblHRIS[[#All],[Email]], tblHRIS[[#All],[On Leave?]], "No Match")</f>
        <v>No</v>
      </c>
      <c r="S166" t="str" cm="1">
        <f t="array" ref="S166">_xlfn.XLOOKUP(tblGoPhish[[#This Row],[Email]], tblHRIS[[#All],[Email]], tblHRIS[[#All],[Job Title]], "No Match")</f>
        <v>HR Generalist</v>
      </c>
      <c r="T166" t="str" cm="1">
        <f t="array" ref="T166">_xlfn.XLOOKUP(tblGoPhish[[#This Row],[Email]], tblHRIS[[#All],[Email]], tblHRIS[[#All],[Budget L1]], "No Match")</f>
        <v>Lisa Thompson - CHRO</v>
      </c>
      <c r="U166" t="str" cm="1">
        <f t="array" ref="U166">_xlfn.XLOOKUP(tblGoPhish[[#This Row],[Email]], tblHRIS[[#All],[Email]], tblHRIS[[#All],[Budget L2]], "No Match")</f>
        <v>Taylor Swift - Director of HR</v>
      </c>
    </row>
    <row r="167" spans="1:21" x14ac:dyDescent="0.2">
      <c r="A167" t="s">
        <v>165</v>
      </c>
      <c r="B167" t="s">
        <v>236</v>
      </c>
      <c r="C167" t="s">
        <v>561</v>
      </c>
      <c r="D167" t="s">
        <v>20</v>
      </c>
      <c r="E167" s="1">
        <v>45803</v>
      </c>
      <c r="F167" s="2">
        <v>0.65972222222222221</v>
      </c>
      <c r="G167" t="b">
        <v>1</v>
      </c>
      <c r="H167" s="1">
        <v>45804</v>
      </c>
      <c r="I167" s="2">
        <v>0.54652777777777772</v>
      </c>
      <c r="J167" t="b">
        <v>0</v>
      </c>
      <c r="M167" t="b">
        <v>0</v>
      </c>
      <c r="N167" t="b">
        <v>0</v>
      </c>
      <c r="O167" t="b">
        <v>0</v>
      </c>
      <c r="P167" t="b">
        <v>0</v>
      </c>
      <c r="Q167" t="str" cm="1">
        <f t="array" ref="Q167">_xlfn.XLOOKUP(tblGoPhish[[#This Row],[Email]], tblHRIS[[#All],[Email]], tblHRIS[[#All],[Employee Type]], "No Match")</f>
        <v>Full Time</v>
      </c>
      <c r="R167" t="str" cm="1">
        <f t="array" ref="R167">_xlfn.XLOOKUP(tblGoPhish[[#This Row],[Email]], tblHRIS[[#All],[Email]], tblHRIS[[#All],[On Leave?]], "No Match")</f>
        <v>No</v>
      </c>
      <c r="S167" t="str" cm="1">
        <f t="array" ref="S167">_xlfn.XLOOKUP(tblGoPhish[[#This Row],[Email]], tblHRIS[[#All],[Email]], tblHRIS[[#All],[Job Title]], "No Match")</f>
        <v>HR Generalist</v>
      </c>
      <c r="T167" t="str" cm="1">
        <f t="array" ref="T167">_xlfn.XLOOKUP(tblGoPhish[[#This Row],[Email]], tblHRIS[[#All],[Email]], tblHRIS[[#All],[Budget L1]], "No Match")</f>
        <v>Lisa Thompson - CHRO</v>
      </c>
      <c r="U167" t="str" cm="1">
        <f t="array" ref="U167">_xlfn.XLOOKUP(tblGoPhish[[#This Row],[Email]], tblHRIS[[#All],[Email]], tblHRIS[[#All],[Budget L2]], "No Match")</f>
        <v>Taylor Swift - Director of HR</v>
      </c>
    </row>
    <row r="168" spans="1:21" x14ac:dyDescent="0.2">
      <c r="A168" t="s">
        <v>316</v>
      </c>
      <c r="B168" t="s">
        <v>74</v>
      </c>
      <c r="C168" t="s">
        <v>317</v>
      </c>
      <c r="D168" t="s">
        <v>20</v>
      </c>
      <c r="E168" s="1">
        <v>45803</v>
      </c>
      <c r="F168" s="2">
        <v>0.40833333333333333</v>
      </c>
      <c r="G168" t="b">
        <v>1</v>
      </c>
      <c r="H168" s="1">
        <v>45804</v>
      </c>
      <c r="I168" s="2">
        <v>0.56180555555555556</v>
      </c>
      <c r="J168" t="b">
        <v>0</v>
      </c>
      <c r="M168" t="b">
        <v>0</v>
      </c>
      <c r="N168" t="b">
        <v>0</v>
      </c>
      <c r="O168" t="b">
        <v>0</v>
      </c>
      <c r="P168" t="b">
        <v>0</v>
      </c>
      <c r="Q168" t="str" cm="1">
        <f t="array" ref="Q168">_xlfn.XLOOKUP(tblGoPhish[[#This Row],[Email]], tblHRIS[[#All],[Email]], tblHRIS[[#All],[Employee Type]], "No Match")</f>
        <v>Intern</v>
      </c>
      <c r="R168" t="str" cm="1">
        <f t="array" ref="R168">_xlfn.XLOOKUP(tblGoPhish[[#This Row],[Email]], tblHRIS[[#All],[Email]], tblHRIS[[#All],[On Leave?]], "No Match")</f>
        <v>No</v>
      </c>
      <c r="S168" t="str" cm="1">
        <f t="array" ref="S168">_xlfn.XLOOKUP(tblGoPhish[[#This Row],[Email]], tblHRIS[[#All],[Email]], tblHRIS[[#All],[Job Title]], "No Match")</f>
        <v>Incident Response Specialist</v>
      </c>
      <c r="T168" t="str" cm="1">
        <f t="array" ref="T168">_xlfn.XLOOKUP(tblGoPhish[[#This Row],[Email]], tblHRIS[[#All],[Email]], tblHRIS[[#All],[Budget L1]], "No Match")</f>
        <v>Gerry Guy - CIO/CISO</v>
      </c>
      <c r="U168" t="str" cm="1">
        <f t="array" ref="U168">_xlfn.XLOOKUP(tblGoPhish[[#This Row],[Email]], tblHRIS[[#All],[Email]], tblHRIS[[#All],[Budget L2]], "No Match")</f>
        <v>Renee Brook - Director of Security</v>
      </c>
    </row>
    <row r="169" spans="1:21" x14ac:dyDescent="0.2">
      <c r="A169" t="s">
        <v>129</v>
      </c>
      <c r="B169" t="s">
        <v>130</v>
      </c>
      <c r="C169" t="s">
        <v>131</v>
      </c>
      <c r="D169" t="s">
        <v>20</v>
      </c>
      <c r="E169" s="1">
        <v>45803</v>
      </c>
      <c r="F169" s="2">
        <v>0.63541666666666663</v>
      </c>
      <c r="G169" t="b">
        <v>1</v>
      </c>
      <c r="H169" s="1">
        <v>45804</v>
      </c>
      <c r="I169" s="2">
        <v>0.57361111111111107</v>
      </c>
      <c r="J169" t="b">
        <v>0</v>
      </c>
      <c r="M169" t="b">
        <v>0</v>
      </c>
      <c r="N169" t="b">
        <v>0</v>
      </c>
      <c r="O169" t="b">
        <v>0</v>
      </c>
      <c r="P169" t="b">
        <v>0</v>
      </c>
      <c r="Q169" t="str" cm="1">
        <f t="array" ref="Q169">_xlfn.XLOOKUP(tblGoPhish[[#This Row],[Email]], tblHRIS[[#All],[Email]], tblHRIS[[#All],[Employee Type]], "No Match")</f>
        <v>Contractor</v>
      </c>
      <c r="R169" t="str" cm="1">
        <f t="array" ref="R169">_xlfn.XLOOKUP(tblGoPhish[[#This Row],[Email]], tblHRIS[[#All],[Email]], tblHRIS[[#All],[On Leave?]], "No Match")</f>
        <v>No</v>
      </c>
      <c r="S169" t="str" cm="1">
        <f t="array" ref="S169">_xlfn.XLOOKUP(tblGoPhish[[#This Row],[Email]], tblHRIS[[#All],[Email]], tblHRIS[[#All],[Job Title]], "No Match")</f>
        <v>Information Security Analyst</v>
      </c>
      <c r="T169" t="str" cm="1">
        <f t="array" ref="T169">_xlfn.XLOOKUP(tblGoPhish[[#This Row],[Email]], tblHRIS[[#All],[Email]], tblHRIS[[#All],[Budget L1]], "No Match")</f>
        <v>Gerry Guy - CIO/CISO</v>
      </c>
      <c r="U169" t="str" cm="1">
        <f t="array" ref="U169">_xlfn.XLOOKUP(tblGoPhish[[#This Row],[Email]], tblHRIS[[#All],[Email]], tblHRIS[[#All],[Budget L2]], "No Match")</f>
        <v>Renee Brook - Director of Security</v>
      </c>
    </row>
    <row r="170" spans="1:21" x14ac:dyDescent="0.2">
      <c r="A170" t="s">
        <v>111</v>
      </c>
      <c r="B170" t="s">
        <v>339</v>
      </c>
      <c r="C170" t="s">
        <v>340</v>
      </c>
      <c r="D170" t="s">
        <v>20</v>
      </c>
      <c r="E170" s="1">
        <v>45803</v>
      </c>
      <c r="F170" s="2">
        <v>0.50486111111111109</v>
      </c>
      <c r="G170" t="b">
        <v>1</v>
      </c>
      <c r="H170" s="1">
        <v>45804</v>
      </c>
      <c r="I170" s="2">
        <v>0.74652777777777779</v>
      </c>
      <c r="J170" t="b">
        <v>0</v>
      </c>
      <c r="M170" t="b">
        <v>0</v>
      </c>
      <c r="N170" t="b">
        <v>0</v>
      </c>
      <c r="O170" t="b">
        <v>0</v>
      </c>
      <c r="P170" t="b">
        <v>0</v>
      </c>
      <c r="Q170" t="str" cm="1">
        <f t="array" ref="Q170">_xlfn.XLOOKUP(tblGoPhish[[#This Row],[Email]], tblHRIS[[#All],[Email]], tblHRIS[[#All],[Employee Type]], "No Match")</f>
        <v>Full Time</v>
      </c>
      <c r="R170" t="str" cm="1">
        <f t="array" ref="R170">_xlfn.XLOOKUP(tblGoPhish[[#This Row],[Email]], tblHRIS[[#All],[Email]], tblHRIS[[#All],[On Leave?]], "No Match")</f>
        <v>No</v>
      </c>
      <c r="S170" t="str" cm="1">
        <f t="array" ref="S170">_xlfn.XLOOKUP(tblGoPhish[[#This Row],[Email]], tblHRIS[[#All],[Email]], tblHRIS[[#All],[Job Title]], "No Match")</f>
        <v>Information Security Analyst</v>
      </c>
      <c r="T170" t="str" cm="1">
        <f t="array" ref="T170">_xlfn.XLOOKUP(tblGoPhish[[#This Row],[Email]], tblHRIS[[#All],[Email]], tblHRIS[[#All],[Budget L1]], "No Match")</f>
        <v>Gerry Guy - CIO/CISO</v>
      </c>
      <c r="U170" t="str" cm="1">
        <f t="array" ref="U170">_xlfn.XLOOKUP(tblGoPhish[[#This Row],[Email]], tblHRIS[[#All],[Email]], tblHRIS[[#All],[Budget L2]], "No Match")</f>
        <v>Renee Brook - Director of Security</v>
      </c>
    </row>
    <row r="171" spans="1:21" x14ac:dyDescent="0.2">
      <c r="A171" t="s">
        <v>53</v>
      </c>
      <c r="B171" t="s">
        <v>207</v>
      </c>
      <c r="C171" t="s">
        <v>332</v>
      </c>
      <c r="D171" t="s">
        <v>20</v>
      </c>
      <c r="E171" s="1">
        <v>45803</v>
      </c>
      <c r="F171" s="2">
        <v>0.5180555555555556</v>
      </c>
      <c r="G171" t="b">
        <v>1</v>
      </c>
      <c r="H171" s="1">
        <v>45804</v>
      </c>
      <c r="I171" s="2">
        <v>0.4777777777777778</v>
      </c>
      <c r="J171" t="b">
        <v>0</v>
      </c>
      <c r="M171" t="b">
        <v>0</v>
      </c>
      <c r="N171" t="b">
        <v>0</v>
      </c>
      <c r="O171" t="b">
        <v>0</v>
      </c>
      <c r="P171" t="b">
        <v>0</v>
      </c>
      <c r="Q171" t="str" cm="1">
        <f t="array" ref="Q171">_xlfn.XLOOKUP(tblGoPhish[[#This Row],[Email]], tblHRIS[[#All],[Email]], tblHRIS[[#All],[Employee Type]], "No Match")</f>
        <v>Full Time</v>
      </c>
      <c r="R171" t="str" cm="1">
        <f t="array" ref="R171">_xlfn.XLOOKUP(tblGoPhish[[#This Row],[Email]], tblHRIS[[#All],[Email]], tblHRIS[[#All],[On Leave?]], "No Match")</f>
        <v>No</v>
      </c>
      <c r="S171" t="str" cm="1">
        <f t="array" ref="S171">_xlfn.XLOOKUP(tblGoPhish[[#This Row],[Email]], tblHRIS[[#All],[Email]], tblHRIS[[#All],[Job Title]], "No Match")</f>
        <v>Inside Sales Rep</v>
      </c>
      <c r="T171" t="str" cm="1">
        <f t="array" ref="T171">_xlfn.XLOOKUP(tblGoPhish[[#This Row],[Email]], tblHRIS[[#All],[Email]], tblHRIS[[#All],[Budget L1]], "No Match")</f>
        <v>David Kim - COO</v>
      </c>
      <c r="U171" t="str" cm="1">
        <f t="array" ref="U171">_xlfn.XLOOKUP(tblGoPhish[[#This Row],[Email]], tblHRIS[[#All],[Email]], tblHRIS[[#All],[Budget L2]], "No Match")</f>
        <v>Maria Santos - Director of Sales</v>
      </c>
    </row>
    <row r="172" spans="1:21" x14ac:dyDescent="0.2">
      <c r="A172" t="s">
        <v>89</v>
      </c>
      <c r="B172" t="s">
        <v>65</v>
      </c>
      <c r="C172" t="s">
        <v>487</v>
      </c>
      <c r="D172" t="s">
        <v>20</v>
      </c>
      <c r="E172" s="1">
        <v>45803</v>
      </c>
      <c r="F172" s="2">
        <v>0.52847222222222223</v>
      </c>
      <c r="G172" t="b">
        <v>1</v>
      </c>
      <c r="H172" s="1">
        <v>45804</v>
      </c>
      <c r="I172" s="2">
        <v>0.66319444444444442</v>
      </c>
      <c r="J172" t="b">
        <v>0</v>
      </c>
      <c r="M172" t="b">
        <v>0</v>
      </c>
      <c r="N172" t="b">
        <v>0</v>
      </c>
      <c r="O172" t="b">
        <v>0</v>
      </c>
      <c r="P172" t="b">
        <v>0</v>
      </c>
      <c r="Q172" t="str" cm="1">
        <f t="array" ref="Q172">_xlfn.XLOOKUP(tblGoPhish[[#This Row],[Email]], tblHRIS[[#All],[Email]], tblHRIS[[#All],[Employee Type]], "No Match")</f>
        <v>Part Time</v>
      </c>
      <c r="R172" t="str" cm="1">
        <f t="array" ref="R172">_xlfn.XLOOKUP(tblGoPhish[[#This Row],[Email]], tblHRIS[[#All],[Email]], tblHRIS[[#All],[On Leave?]], "No Match")</f>
        <v>No</v>
      </c>
      <c r="S172" t="str" cm="1">
        <f t="array" ref="S172">_xlfn.XLOOKUP(tblGoPhish[[#This Row],[Email]], tblHRIS[[#All],[Email]], tblHRIS[[#All],[Job Title]], "No Match")</f>
        <v>Inside Sales Rep</v>
      </c>
      <c r="T172" t="str" cm="1">
        <f t="array" ref="T172">_xlfn.XLOOKUP(tblGoPhish[[#This Row],[Email]], tblHRIS[[#All],[Email]], tblHRIS[[#All],[Budget L1]], "No Match")</f>
        <v>David Kim - COO</v>
      </c>
      <c r="U172" t="str" cm="1">
        <f t="array" ref="U172">_xlfn.XLOOKUP(tblGoPhish[[#This Row],[Email]], tblHRIS[[#All],[Email]], tblHRIS[[#All],[Budget L2]], "No Match")</f>
        <v>Maria Santos - Director of Sales</v>
      </c>
    </row>
    <row r="173" spans="1:21" x14ac:dyDescent="0.2">
      <c r="A173" t="s">
        <v>77</v>
      </c>
      <c r="B173" t="s">
        <v>78</v>
      </c>
      <c r="C173" t="s">
        <v>79</v>
      </c>
      <c r="D173" t="s">
        <v>20</v>
      </c>
      <c r="E173" s="1">
        <v>45803</v>
      </c>
      <c r="F173" s="2">
        <v>0.72152777777777777</v>
      </c>
      <c r="G173" t="b">
        <v>1</v>
      </c>
      <c r="H173" s="1">
        <v>45804</v>
      </c>
      <c r="I173" s="2">
        <v>0.46319444444444446</v>
      </c>
      <c r="J173" t="b">
        <v>0</v>
      </c>
      <c r="M173" t="b">
        <v>0</v>
      </c>
      <c r="N173" t="b">
        <v>0</v>
      </c>
      <c r="O173" t="b">
        <v>0</v>
      </c>
      <c r="P173" t="b">
        <v>0</v>
      </c>
      <c r="Q173" t="str" cm="1">
        <f t="array" ref="Q173">_xlfn.XLOOKUP(tblGoPhish[[#This Row],[Email]], tblHRIS[[#All],[Email]], tblHRIS[[#All],[Employee Type]], "No Match")</f>
        <v>Intern</v>
      </c>
      <c r="R173" t="str" cm="1">
        <f t="array" ref="R173">_xlfn.XLOOKUP(tblGoPhish[[#This Row],[Email]], tblHRIS[[#All],[Email]], tblHRIS[[#All],[On Leave?]], "No Match")</f>
        <v>No</v>
      </c>
      <c r="S173" t="str" cm="1">
        <f t="array" ref="S173">_xlfn.XLOOKUP(tblGoPhish[[#This Row],[Email]], tblHRIS[[#All],[Email]], tblHRIS[[#All],[Job Title]], "No Match")</f>
        <v>Inside Sales Rep</v>
      </c>
      <c r="T173" t="str" cm="1">
        <f t="array" ref="T173">_xlfn.XLOOKUP(tblGoPhish[[#This Row],[Email]], tblHRIS[[#All],[Email]], tblHRIS[[#All],[Budget L1]], "No Match")</f>
        <v>David Kim - COO</v>
      </c>
      <c r="U173" t="str" cm="1">
        <f t="array" ref="U173">_xlfn.XLOOKUP(tblGoPhish[[#This Row],[Email]], tblHRIS[[#All],[Email]], tblHRIS[[#All],[Budget L2]], "No Match")</f>
        <v>Maria Santos - Director of Sales</v>
      </c>
    </row>
    <row r="174" spans="1:21" x14ac:dyDescent="0.2">
      <c r="A174" t="s">
        <v>488</v>
      </c>
      <c r="B174" t="s">
        <v>82</v>
      </c>
      <c r="C174" t="s">
        <v>513</v>
      </c>
      <c r="D174" t="s">
        <v>20</v>
      </c>
      <c r="E174" s="1">
        <v>45803</v>
      </c>
      <c r="F174" s="2">
        <v>0.44444444444444442</v>
      </c>
      <c r="G174" t="b">
        <v>1</v>
      </c>
      <c r="H174" s="1">
        <v>45804</v>
      </c>
      <c r="I174" s="2">
        <v>0.52708333333333335</v>
      </c>
      <c r="J174" t="b">
        <v>0</v>
      </c>
      <c r="M174" t="b">
        <v>0</v>
      </c>
      <c r="N174" t="b">
        <v>0</v>
      </c>
      <c r="O174" t="b">
        <v>0</v>
      </c>
      <c r="P174" t="b">
        <v>0</v>
      </c>
      <c r="Q174" t="str" cm="1">
        <f t="array" ref="Q174">_xlfn.XLOOKUP(tblGoPhish[[#This Row],[Email]], tblHRIS[[#All],[Email]], tblHRIS[[#All],[Employee Type]], "No Match")</f>
        <v>Part Time</v>
      </c>
      <c r="R174" t="str" cm="1">
        <f t="array" ref="R174">_xlfn.XLOOKUP(tblGoPhish[[#This Row],[Email]], tblHRIS[[#All],[Email]], tblHRIS[[#All],[On Leave?]], "No Match")</f>
        <v>No</v>
      </c>
      <c r="S174" t="str" cm="1">
        <f t="array" ref="S174">_xlfn.XLOOKUP(tblGoPhish[[#This Row],[Email]], tblHRIS[[#All],[Email]], tblHRIS[[#All],[Job Title]], "No Match")</f>
        <v>Junior Software Engineer</v>
      </c>
      <c r="T174" t="str" cm="1">
        <f t="array" ref="T174">_xlfn.XLOOKUP(tblGoPhish[[#This Row],[Email]], tblHRIS[[#All],[Email]], tblHRIS[[#All],[Budget L1]], "No Match")</f>
        <v>Jennifer Walsh - CTO</v>
      </c>
      <c r="U174" t="str" cm="1">
        <f t="array" ref="U174">_xlfn.XLOOKUP(tblGoPhish[[#This Row],[Email]], tblHRIS[[#All],[Email]], tblHRIS[[#All],[Budget L2]], "No Match")</f>
        <v>Alex Rivera - Director of Engineering</v>
      </c>
    </row>
    <row r="175" spans="1:21" x14ac:dyDescent="0.2">
      <c r="A175" t="s">
        <v>111</v>
      </c>
      <c r="B175" t="s">
        <v>112</v>
      </c>
      <c r="C175" t="s">
        <v>113</v>
      </c>
      <c r="D175" t="s">
        <v>20</v>
      </c>
      <c r="E175" s="1">
        <v>45803</v>
      </c>
      <c r="F175" s="2">
        <v>0.4597222222222222</v>
      </c>
      <c r="G175" t="b">
        <v>1</v>
      </c>
      <c r="H175" s="1">
        <v>45804</v>
      </c>
      <c r="I175" s="2">
        <v>0.49861111111111112</v>
      </c>
      <c r="J175" t="b">
        <v>0</v>
      </c>
      <c r="M175" t="b">
        <v>0</v>
      </c>
      <c r="N175" t="b">
        <v>0</v>
      </c>
      <c r="O175" t="b">
        <v>0</v>
      </c>
      <c r="P175" t="b">
        <v>0</v>
      </c>
      <c r="Q175" t="str" cm="1">
        <f t="array" ref="Q175">_xlfn.XLOOKUP(tblGoPhish[[#This Row],[Email]], tblHRIS[[#All],[Email]], tblHRIS[[#All],[Employee Type]], "No Match")</f>
        <v>Intern</v>
      </c>
      <c r="R175" t="str" cm="1">
        <f t="array" ref="R175">_xlfn.XLOOKUP(tblGoPhish[[#This Row],[Email]], tblHRIS[[#All],[Email]], tblHRIS[[#All],[On Leave?]], "No Match")</f>
        <v>No</v>
      </c>
      <c r="S175" t="str" cm="1">
        <f t="array" ref="S175">_xlfn.XLOOKUP(tblGoPhish[[#This Row],[Email]], tblHRIS[[#All],[Email]], tblHRIS[[#All],[Job Title]], "No Match")</f>
        <v>Junior Software Engineer</v>
      </c>
      <c r="T175" t="str" cm="1">
        <f t="array" ref="T175">_xlfn.XLOOKUP(tblGoPhish[[#This Row],[Email]], tblHRIS[[#All],[Email]], tblHRIS[[#All],[Budget L1]], "No Match")</f>
        <v>Jennifer Walsh - CTO</v>
      </c>
      <c r="U175" t="str" cm="1">
        <f t="array" ref="U175">_xlfn.XLOOKUP(tblGoPhish[[#This Row],[Email]], tblHRIS[[#All],[Email]], tblHRIS[[#All],[Budget L2]], "No Match")</f>
        <v>Alex Rivera - Director of Engineering</v>
      </c>
    </row>
    <row r="176" spans="1:21" x14ac:dyDescent="0.2">
      <c r="A176" t="s">
        <v>77</v>
      </c>
      <c r="B176" t="s">
        <v>365</v>
      </c>
      <c r="C176" t="s">
        <v>366</v>
      </c>
      <c r="D176" t="s">
        <v>20</v>
      </c>
      <c r="E176" s="1">
        <v>45803</v>
      </c>
      <c r="F176" s="2">
        <v>0.51736111111111116</v>
      </c>
      <c r="G176" t="b">
        <v>1</v>
      </c>
      <c r="H176" s="1">
        <v>45804</v>
      </c>
      <c r="I176" s="2">
        <v>0.61458333333333337</v>
      </c>
      <c r="J176" t="b">
        <v>0</v>
      </c>
      <c r="M176" t="b">
        <v>0</v>
      </c>
      <c r="N176" t="b">
        <v>0</v>
      </c>
      <c r="O176" t="b">
        <v>0</v>
      </c>
      <c r="P176" t="b">
        <v>0</v>
      </c>
      <c r="Q176" t="str" cm="1">
        <f t="array" ref="Q176">_xlfn.XLOOKUP(tblGoPhish[[#This Row],[Email]], tblHRIS[[#All],[Email]], tblHRIS[[#All],[Employee Type]], "No Match")</f>
        <v>Part Time</v>
      </c>
      <c r="R176" t="str" cm="1">
        <f t="array" ref="R176">_xlfn.XLOOKUP(tblGoPhish[[#This Row],[Email]], tblHRIS[[#All],[Email]], tblHRIS[[#All],[On Leave?]], "No Match")</f>
        <v>No</v>
      </c>
      <c r="S176" t="str" cm="1">
        <f t="array" ref="S176">_xlfn.XLOOKUP(tblGoPhish[[#This Row],[Email]], tblHRIS[[#All],[Email]], tblHRIS[[#All],[Job Title]], "No Match")</f>
        <v>Junior Software Engineer</v>
      </c>
      <c r="T176" t="str" cm="1">
        <f t="array" ref="T176">_xlfn.XLOOKUP(tblGoPhish[[#This Row],[Email]], tblHRIS[[#All],[Email]], tblHRIS[[#All],[Budget L1]], "No Match")</f>
        <v>Jennifer Walsh - CTO</v>
      </c>
      <c r="U176" t="str" cm="1">
        <f t="array" ref="U176">_xlfn.XLOOKUP(tblGoPhish[[#This Row],[Email]], tblHRIS[[#All],[Email]], tblHRIS[[#All],[Budget L2]], "No Match")</f>
        <v>Alex Rivera - Director of Engineering</v>
      </c>
    </row>
    <row r="177" spans="1:21" x14ac:dyDescent="0.2">
      <c r="A177" t="s">
        <v>217</v>
      </c>
      <c r="B177" t="s">
        <v>86</v>
      </c>
      <c r="C177" t="s">
        <v>218</v>
      </c>
      <c r="D177" t="s">
        <v>20</v>
      </c>
      <c r="E177" s="1">
        <v>45803</v>
      </c>
      <c r="F177" s="2">
        <v>0.66319444444444442</v>
      </c>
      <c r="G177" t="b">
        <v>1</v>
      </c>
      <c r="H177" s="1">
        <v>45804</v>
      </c>
      <c r="I177" s="2">
        <v>0.60555555555555551</v>
      </c>
      <c r="J177" t="b">
        <v>0</v>
      </c>
      <c r="M177" t="b">
        <v>0</v>
      </c>
      <c r="N177" t="b">
        <v>0</v>
      </c>
      <c r="O177" t="b">
        <v>0</v>
      </c>
      <c r="P177" t="b">
        <v>0</v>
      </c>
      <c r="Q177" t="str" cm="1">
        <f t="array" ref="Q177">_xlfn.XLOOKUP(tblGoPhish[[#This Row],[Email]], tblHRIS[[#All],[Email]], tblHRIS[[#All],[Employee Type]], "No Match")</f>
        <v>Contractor</v>
      </c>
      <c r="R177" t="str" cm="1">
        <f t="array" ref="R177">_xlfn.XLOOKUP(tblGoPhish[[#This Row],[Email]], tblHRIS[[#All],[Email]], tblHRIS[[#All],[On Leave?]], "No Match")</f>
        <v>No</v>
      </c>
      <c r="S177" t="str" cm="1">
        <f t="array" ref="S177">_xlfn.XLOOKUP(tblGoPhish[[#This Row],[Email]], tblHRIS[[#All],[Email]], tblHRIS[[#All],[Job Title]], "No Match")</f>
        <v>Key Account Manager</v>
      </c>
      <c r="T177" t="str" cm="1">
        <f t="array" ref="T177">_xlfn.XLOOKUP(tblGoPhish[[#This Row],[Email]], tblHRIS[[#All],[Email]], tblHRIS[[#All],[Budget L1]], "No Match")</f>
        <v>David Kim - COO</v>
      </c>
      <c r="U177" t="str" cm="1">
        <f t="array" ref="U177">_xlfn.XLOOKUP(tblGoPhish[[#This Row],[Email]], tblHRIS[[#All],[Email]], tblHRIS[[#All],[Budget L2]], "No Match")</f>
        <v>Maria Santos - Director of Sales</v>
      </c>
    </row>
    <row r="178" spans="1:21" x14ac:dyDescent="0.2">
      <c r="A178" t="s">
        <v>539</v>
      </c>
      <c r="B178" t="s">
        <v>466</v>
      </c>
      <c r="C178" t="s">
        <v>540</v>
      </c>
      <c r="D178" t="s">
        <v>20</v>
      </c>
      <c r="E178" s="1">
        <v>45803</v>
      </c>
      <c r="F178" s="2">
        <v>0.50208333333333333</v>
      </c>
      <c r="G178" t="b">
        <v>1</v>
      </c>
      <c r="H178" s="1">
        <v>45804</v>
      </c>
      <c r="I178" s="2">
        <v>0.56597222222222221</v>
      </c>
      <c r="J178" t="b">
        <v>0</v>
      </c>
      <c r="M178" t="b">
        <v>0</v>
      </c>
      <c r="N178" t="b">
        <v>0</v>
      </c>
      <c r="O178" t="b">
        <v>0</v>
      </c>
      <c r="P178" t="b">
        <v>0</v>
      </c>
      <c r="Q178" t="str" cm="1">
        <f t="array" ref="Q178">_xlfn.XLOOKUP(tblGoPhish[[#This Row],[Email]], tblHRIS[[#All],[Email]], tblHRIS[[#All],[Employee Type]], "No Match")</f>
        <v>Intern</v>
      </c>
      <c r="R178" t="str" cm="1">
        <f t="array" ref="R178">_xlfn.XLOOKUP(tblGoPhish[[#This Row],[Email]], tblHRIS[[#All],[Email]], tblHRIS[[#All],[On Leave?]], "No Match")</f>
        <v>No</v>
      </c>
      <c r="S178" t="str" cm="1">
        <f t="array" ref="S178">_xlfn.XLOOKUP(tblGoPhish[[#This Row],[Email]], tblHRIS[[#All],[Email]], tblHRIS[[#All],[Job Title]], "No Match")</f>
        <v>Key Account Manager</v>
      </c>
      <c r="T178" t="str" cm="1">
        <f t="array" ref="T178">_xlfn.XLOOKUP(tblGoPhish[[#This Row],[Email]], tblHRIS[[#All],[Email]], tblHRIS[[#All],[Budget L1]], "No Match")</f>
        <v>David Kim - COO</v>
      </c>
      <c r="U178" t="str" cm="1">
        <f t="array" ref="U178">_xlfn.XLOOKUP(tblGoPhish[[#This Row],[Email]], tblHRIS[[#All],[Email]], tblHRIS[[#All],[Budget L2]], "No Match")</f>
        <v>Maria Santos - Director of Sales</v>
      </c>
    </row>
    <row r="179" spans="1:21" x14ac:dyDescent="0.2">
      <c r="A179" t="s">
        <v>147</v>
      </c>
      <c r="B179" t="s">
        <v>600</v>
      </c>
      <c r="C179" t="s">
        <v>601</v>
      </c>
      <c r="D179" t="s">
        <v>20</v>
      </c>
      <c r="E179" s="1">
        <v>45803</v>
      </c>
      <c r="F179" s="2">
        <v>0.59791666666666665</v>
      </c>
      <c r="G179" t="b">
        <v>1</v>
      </c>
      <c r="H179" s="1">
        <v>45804</v>
      </c>
      <c r="I179" s="2">
        <v>0.38263888888888886</v>
      </c>
      <c r="J179" t="b">
        <v>0</v>
      </c>
      <c r="M179" t="b">
        <v>0</v>
      </c>
      <c r="N179" t="b">
        <v>0</v>
      </c>
      <c r="O179" t="b">
        <v>0</v>
      </c>
      <c r="P179" t="b">
        <v>0</v>
      </c>
      <c r="Q179" t="str" cm="1">
        <f t="array" ref="Q179">_xlfn.XLOOKUP(tblGoPhish[[#This Row],[Email]], tblHRIS[[#All],[Email]], tblHRIS[[#All],[Employee Type]], "No Match")</f>
        <v>Part Time</v>
      </c>
      <c r="R179" t="str" cm="1">
        <f t="array" ref="R179">_xlfn.XLOOKUP(tblGoPhish[[#This Row],[Email]], tblHRIS[[#All],[Email]], tblHRIS[[#All],[On Leave?]], "No Match")</f>
        <v>No</v>
      </c>
      <c r="S179" t="str" cm="1">
        <f t="array" ref="S179">_xlfn.XLOOKUP(tblGoPhish[[#This Row],[Email]], tblHRIS[[#All],[Email]], tblHRIS[[#All],[Job Title]], "No Match")</f>
        <v>Legal Assistant</v>
      </c>
      <c r="T179" t="str" cm="1">
        <f t="array" ref="T179">_xlfn.XLOOKUP(tblGoPhish[[#This Row],[Email]], tblHRIS[[#All],[Email]], tblHRIS[[#All],[Budget L1]], "No Match")</f>
        <v>Lisa Thompson - CHRO</v>
      </c>
      <c r="U179" t="str" cm="1">
        <f t="array" ref="U179">_xlfn.XLOOKUP(tblGoPhish[[#This Row],[Email]], tblHRIS[[#All],[Email]], tblHRIS[[#All],[Budget L2]], "No Match")</f>
        <v>River Anderson - Director of Legal</v>
      </c>
    </row>
    <row r="180" spans="1:21" x14ac:dyDescent="0.2">
      <c r="A180" t="s">
        <v>185</v>
      </c>
      <c r="B180" t="s">
        <v>240</v>
      </c>
      <c r="C180" t="s">
        <v>571</v>
      </c>
      <c r="D180" t="s">
        <v>20</v>
      </c>
      <c r="E180" s="1">
        <v>45803</v>
      </c>
      <c r="F180" s="2">
        <v>0.57152777777777775</v>
      </c>
      <c r="G180" t="b">
        <v>1</v>
      </c>
      <c r="H180" s="1">
        <v>45804</v>
      </c>
      <c r="I180" s="2">
        <v>0.4152777777777778</v>
      </c>
      <c r="J180" t="b">
        <v>0</v>
      </c>
      <c r="M180" t="b">
        <v>0</v>
      </c>
      <c r="N180" t="b">
        <v>0</v>
      </c>
      <c r="O180" t="b">
        <v>0</v>
      </c>
      <c r="P180" t="b">
        <v>0</v>
      </c>
      <c r="Q180" t="str" cm="1">
        <f t="array" ref="Q180">_xlfn.XLOOKUP(tblGoPhish[[#This Row],[Email]], tblHRIS[[#All],[Email]], tblHRIS[[#All],[Employee Type]], "No Match")</f>
        <v>Intern</v>
      </c>
      <c r="R180" t="str" cm="1">
        <f t="array" ref="R180">_xlfn.XLOOKUP(tblGoPhish[[#This Row],[Email]], tblHRIS[[#All],[Email]], tblHRIS[[#All],[On Leave?]], "No Match")</f>
        <v>No</v>
      </c>
      <c r="S180" t="str" cm="1">
        <f t="array" ref="S180">_xlfn.XLOOKUP(tblGoPhish[[#This Row],[Email]], tblHRIS[[#All],[Email]], tblHRIS[[#All],[Job Title]], "No Match")</f>
        <v>Legal Counsel</v>
      </c>
      <c r="T180" t="str" cm="1">
        <f t="array" ref="T180">_xlfn.XLOOKUP(tblGoPhish[[#This Row],[Email]], tblHRIS[[#All],[Email]], tblHRIS[[#All],[Budget L1]], "No Match")</f>
        <v>Lisa Thompson - CHRO</v>
      </c>
      <c r="U180" t="str" cm="1">
        <f t="array" ref="U180">_xlfn.XLOOKUP(tblGoPhish[[#This Row],[Email]], tblHRIS[[#All],[Email]], tblHRIS[[#All],[Budget L2]], "No Match")</f>
        <v>River Anderson - Director of Legal</v>
      </c>
    </row>
    <row r="181" spans="1:21" x14ac:dyDescent="0.2">
      <c r="A181" t="s">
        <v>25</v>
      </c>
      <c r="B181" t="s">
        <v>388</v>
      </c>
      <c r="C181" t="s">
        <v>389</v>
      </c>
      <c r="D181" t="s">
        <v>20</v>
      </c>
      <c r="E181" s="1">
        <v>45803</v>
      </c>
      <c r="F181" s="2">
        <v>0.5756944444444444</v>
      </c>
      <c r="G181" t="b">
        <v>1</v>
      </c>
      <c r="H181" s="1">
        <v>45804</v>
      </c>
      <c r="I181" s="2">
        <v>0.70972222222222225</v>
      </c>
      <c r="J181" t="b">
        <v>0</v>
      </c>
      <c r="M181" t="b">
        <v>0</v>
      </c>
      <c r="N181" t="b">
        <v>0</v>
      </c>
      <c r="O181" t="b">
        <v>0</v>
      </c>
      <c r="P181" t="b">
        <v>0</v>
      </c>
      <c r="Q181" t="str" cm="1">
        <f t="array" ref="Q181">_xlfn.XLOOKUP(tblGoPhish[[#This Row],[Email]], tblHRIS[[#All],[Email]], tblHRIS[[#All],[Employee Type]], "No Match")</f>
        <v>Contractor</v>
      </c>
      <c r="R181" t="str" cm="1">
        <f t="array" ref="R181">_xlfn.XLOOKUP(tblGoPhish[[#This Row],[Email]], tblHRIS[[#All],[Email]], tblHRIS[[#All],[On Leave?]], "No Match")</f>
        <v>No</v>
      </c>
      <c r="S181" t="str" cm="1">
        <f t="array" ref="S181">_xlfn.XLOOKUP(tblGoPhish[[#This Row],[Email]], tblHRIS[[#All],[Email]], tblHRIS[[#All],[Job Title]], "No Match")</f>
        <v>Logistics Coordinator</v>
      </c>
      <c r="T181" t="str" cm="1">
        <f t="array" ref="T181">_xlfn.XLOOKUP(tblGoPhish[[#This Row],[Email]], tblHRIS[[#All],[Email]], tblHRIS[[#All],[Budget L1]], "No Match")</f>
        <v>Jennifer Walsh - CTO</v>
      </c>
      <c r="U181" t="str" cm="1">
        <f t="array" ref="U181">_xlfn.XLOOKUP(tblGoPhish[[#This Row],[Email]], tblHRIS[[#All],[Email]], tblHRIS[[#All],[Budget L2]], "No Match")</f>
        <v>Alex Rivera - Director of Engineering</v>
      </c>
    </row>
    <row r="182" spans="1:21" x14ac:dyDescent="0.2">
      <c r="A182" t="s">
        <v>516</v>
      </c>
      <c r="B182" t="s">
        <v>517</v>
      </c>
      <c r="C182" t="s">
        <v>518</v>
      </c>
      <c r="D182" t="s">
        <v>20</v>
      </c>
      <c r="E182" s="1">
        <v>45803</v>
      </c>
      <c r="F182" s="2">
        <v>0.52569444444444446</v>
      </c>
      <c r="G182" t="b">
        <v>1</v>
      </c>
      <c r="H182" s="1">
        <v>45804</v>
      </c>
      <c r="I182" s="2">
        <v>0.34861111111111109</v>
      </c>
      <c r="J182" t="b">
        <v>0</v>
      </c>
      <c r="M182" t="b">
        <v>0</v>
      </c>
      <c r="N182" t="b">
        <v>0</v>
      </c>
      <c r="O182" t="b">
        <v>0</v>
      </c>
      <c r="P182" t="b">
        <v>0</v>
      </c>
      <c r="Q182" t="str" cm="1">
        <f t="array" ref="Q182">_xlfn.XLOOKUP(tblGoPhish[[#This Row],[Email]], tblHRIS[[#All],[Email]], tblHRIS[[#All],[Employee Type]], "No Match")</f>
        <v>Contractor</v>
      </c>
      <c r="R182" t="str" cm="1">
        <f t="array" ref="R182">_xlfn.XLOOKUP(tblGoPhish[[#This Row],[Email]], tblHRIS[[#All],[Email]], tblHRIS[[#All],[On Leave?]], "No Match")</f>
        <v>No</v>
      </c>
      <c r="S182" t="str" cm="1">
        <f t="array" ref="S182">_xlfn.XLOOKUP(tblGoPhish[[#This Row],[Email]], tblHRIS[[#All],[Email]], tblHRIS[[#All],[Job Title]], "No Match")</f>
        <v>Logistics Coordinator</v>
      </c>
      <c r="T182" t="str" cm="1">
        <f t="array" ref="T182">_xlfn.XLOOKUP(tblGoPhish[[#This Row],[Email]], tblHRIS[[#All],[Email]], tblHRIS[[#All],[Budget L1]], "No Match")</f>
        <v>Michael Rodriguez - CFO</v>
      </c>
      <c r="U182" t="str" cm="1">
        <f t="array" ref="U182">_xlfn.XLOOKUP(tblGoPhish[[#This Row],[Email]], tblHRIS[[#All],[Email]], tblHRIS[[#All],[Budget L2]], "No Match")</f>
        <v>Casey Johnson - Director of Operations</v>
      </c>
    </row>
    <row r="183" spans="1:21" x14ac:dyDescent="0.2">
      <c r="A183" t="s">
        <v>42</v>
      </c>
      <c r="B183" t="s">
        <v>508</v>
      </c>
      <c r="C183" t="s">
        <v>509</v>
      </c>
      <c r="D183" t="s">
        <v>20</v>
      </c>
      <c r="E183" s="1">
        <v>45803</v>
      </c>
      <c r="F183" s="2">
        <v>0.50069444444444444</v>
      </c>
      <c r="G183" t="b">
        <v>1</v>
      </c>
      <c r="H183" s="1">
        <v>45804</v>
      </c>
      <c r="I183" s="2">
        <v>0.78888888888888886</v>
      </c>
      <c r="J183" t="b">
        <v>0</v>
      </c>
      <c r="M183" t="b">
        <v>0</v>
      </c>
      <c r="N183" t="b">
        <v>0</v>
      </c>
      <c r="O183" t="b">
        <v>0</v>
      </c>
      <c r="P183" t="b">
        <v>0</v>
      </c>
      <c r="Q183" t="str" cm="1">
        <f t="array" ref="Q183">_xlfn.XLOOKUP(tblGoPhish[[#This Row],[Email]], tblHRIS[[#All],[Email]], tblHRIS[[#All],[Employee Type]], "No Match")</f>
        <v>Contractor</v>
      </c>
      <c r="R183" t="str" cm="1">
        <f t="array" ref="R183">_xlfn.XLOOKUP(tblGoPhish[[#This Row],[Email]], tblHRIS[[#All],[Email]], tblHRIS[[#All],[On Leave?]], "No Match")</f>
        <v>No</v>
      </c>
      <c r="S183" t="str" cm="1">
        <f t="array" ref="S183">_xlfn.XLOOKUP(tblGoPhish[[#This Row],[Email]], tblHRIS[[#All],[Email]], tblHRIS[[#All],[Job Title]], "No Match")</f>
        <v>Marketing Analyst</v>
      </c>
      <c r="T183" t="str" cm="1">
        <f t="array" ref="T183">_xlfn.XLOOKUP(tblGoPhish[[#This Row],[Email]], tblHRIS[[#All],[Email]], tblHRIS[[#All],[Budget L1]], "No Match")</f>
        <v>David Kim - COO</v>
      </c>
      <c r="U183" t="str" cm="1">
        <f t="array" ref="U183">_xlfn.XLOOKUP(tblGoPhish[[#This Row],[Email]], tblHRIS[[#All],[Email]], tblHRIS[[#All],[Budget L2]], "No Match")</f>
        <v>Jordan Parker - Director of Marketing</v>
      </c>
    </row>
    <row r="184" spans="1:21" x14ac:dyDescent="0.2">
      <c r="A184" t="s">
        <v>395</v>
      </c>
      <c r="B184" t="s">
        <v>82</v>
      </c>
      <c r="C184" t="s">
        <v>396</v>
      </c>
      <c r="D184" t="s">
        <v>20</v>
      </c>
      <c r="E184" s="1">
        <v>45803</v>
      </c>
      <c r="F184" s="2">
        <v>0.3347222222222222</v>
      </c>
      <c r="G184" t="b">
        <v>1</v>
      </c>
      <c r="H184" s="1">
        <v>45804</v>
      </c>
      <c r="I184" s="2">
        <v>0.41666666666666669</v>
      </c>
      <c r="J184" t="b">
        <v>0</v>
      </c>
      <c r="M184" t="b">
        <v>0</v>
      </c>
      <c r="N184" t="b">
        <v>0</v>
      </c>
      <c r="O184" t="b">
        <v>0</v>
      </c>
      <c r="P184" t="b">
        <v>0</v>
      </c>
      <c r="Q184" t="str" cm="1">
        <f t="array" ref="Q184">_xlfn.XLOOKUP(tblGoPhish[[#This Row],[Email]], tblHRIS[[#All],[Email]], tblHRIS[[#All],[Employee Type]], "No Match")</f>
        <v>Contractor</v>
      </c>
      <c r="R184" t="str" cm="1">
        <f t="array" ref="R184">_xlfn.XLOOKUP(tblGoPhish[[#This Row],[Email]], tblHRIS[[#All],[Email]], tblHRIS[[#All],[On Leave?]], "No Match")</f>
        <v>No</v>
      </c>
      <c r="S184" t="str" cm="1">
        <f t="array" ref="S184">_xlfn.XLOOKUP(tblGoPhish[[#This Row],[Email]], tblHRIS[[#All],[Email]], tblHRIS[[#All],[Job Title]], "No Match")</f>
        <v>Marketing Analyst</v>
      </c>
      <c r="T184" t="str" cm="1">
        <f t="array" ref="T184">_xlfn.XLOOKUP(tblGoPhish[[#This Row],[Email]], tblHRIS[[#All],[Email]], tblHRIS[[#All],[Budget L1]], "No Match")</f>
        <v>David Kim - COO</v>
      </c>
      <c r="U184" t="str" cm="1">
        <f t="array" ref="U184">_xlfn.XLOOKUP(tblGoPhish[[#This Row],[Email]], tblHRIS[[#All],[Email]], tblHRIS[[#All],[Budget L2]], "No Match")</f>
        <v>Jordan Parker - Director of Marketing</v>
      </c>
    </row>
    <row r="185" spans="1:21" x14ac:dyDescent="0.2">
      <c r="A185" t="s">
        <v>42</v>
      </c>
      <c r="B185" t="s">
        <v>43</v>
      </c>
      <c r="C185" t="s">
        <v>44</v>
      </c>
      <c r="D185" t="s">
        <v>20</v>
      </c>
      <c r="E185" s="1">
        <v>45803</v>
      </c>
      <c r="F185" s="2">
        <v>0.7270833333333333</v>
      </c>
      <c r="G185" t="b">
        <v>1</v>
      </c>
      <c r="H185" s="1">
        <v>45804</v>
      </c>
      <c r="I185" s="2">
        <v>0.54097222222222219</v>
      </c>
      <c r="J185" t="b">
        <v>0</v>
      </c>
      <c r="M185" t="b">
        <v>0</v>
      </c>
      <c r="N185" t="b">
        <v>0</v>
      </c>
      <c r="O185" t="b">
        <v>0</v>
      </c>
      <c r="P185" t="b">
        <v>0</v>
      </c>
      <c r="Q185" t="str" cm="1">
        <f t="array" ref="Q185">_xlfn.XLOOKUP(tblGoPhish[[#This Row],[Email]], tblHRIS[[#All],[Email]], tblHRIS[[#All],[Employee Type]], "No Match")</f>
        <v>Full Time</v>
      </c>
      <c r="R185" t="str" cm="1">
        <f t="array" ref="R185">_xlfn.XLOOKUP(tblGoPhish[[#This Row],[Email]], tblHRIS[[#All],[Email]], tblHRIS[[#All],[On Leave?]], "No Match")</f>
        <v>No</v>
      </c>
      <c r="S185" t="str" cm="1">
        <f t="array" ref="S185">_xlfn.XLOOKUP(tblGoPhish[[#This Row],[Email]], tblHRIS[[#All],[Email]], tblHRIS[[#All],[Job Title]], "No Match")</f>
        <v>Marketing Specialist</v>
      </c>
      <c r="T185" t="str" cm="1">
        <f t="array" ref="T185">_xlfn.XLOOKUP(tblGoPhish[[#This Row],[Email]], tblHRIS[[#All],[Email]], tblHRIS[[#All],[Budget L1]], "No Match")</f>
        <v>David Kim - COO</v>
      </c>
      <c r="U185" t="str" cm="1">
        <f t="array" ref="U185">_xlfn.XLOOKUP(tblGoPhish[[#This Row],[Email]], tblHRIS[[#All],[Email]], tblHRIS[[#All],[Budget L2]], "No Match")</f>
        <v>Jordan Parker - Director of Marketing</v>
      </c>
    </row>
    <row r="186" spans="1:21" x14ac:dyDescent="0.2">
      <c r="A186" t="s">
        <v>53</v>
      </c>
      <c r="B186" t="s">
        <v>138</v>
      </c>
      <c r="C186" t="s">
        <v>568</v>
      </c>
      <c r="D186" t="s">
        <v>20</v>
      </c>
      <c r="E186" s="1">
        <v>45803</v>
      </c>
      <c r="F186" s="2">
        <v>0.41458333333333336</v>
      </c>
      <c r="G186" t="b">
        <v>1</v>
      </c>
      <c r="H186" s="1">
        <v>45804</v>
      </c>
      <c r="I186" s="2">
        <v>0.63611111111111107</v>
      </c>
      <c r="J186" t="b">
        <v>0</v>
      </c>
      <c r="M186" t="b">
        <v>0</v>
      </c>
      <c r="N186" t="b">
        <v>0</v>
      </c>
      <c r="O186" t="b">
        <v>0</v>
      </c>
      <c r="P186" t="b">
        <v>0</v>
      </c>
      <c r="Q186" t="str" cm="1">
        <f t="array" ref="Q186">_xlfn.XLOOKUP(tblGoPhish[[#This Row],[Email]], tblHRIS[[#All],[Email]], tblHRIS[[#All],[Employee Type]], "No Match")</f>
        <v>Intern</v>
      </c>
      <c r="R186" t="str" cm="1">
        <f t="array" ref="R186">_xlfn.XLOOKUP(tblGoPhish[[#This Row],[Email]], tblHRIS[[#All],[Email]], tblHRIS[[#All],[On Leave?]], "No Match")</f>
        <v>No</v>
      </c>
      <c r="S186" t="str" cm="1">
        <f t="array" ref="S186">_xlfn.XLOOKUP(tblGoPhish[[#This Row],[Email]], tblHRIS[[#All],[Email]], tblHRIS[[#All],[Job Title]], "No Match")</f>
        <v>Marketing Specialist</v>
      </c>
      <c r="T186" t="str" cm="1">
        <f t="array" ref="T186">_xlfn.XLOOKUP(tblGoPhish[[#This Row],[Email]], tblHRIS[[#All],[Email]], tblHRIS[[#All],[Budget L1]], "No Match")</f>
        <v>David Kim - COO</v>
      </c>
      <c r="U186" t="str" cm="1">
        <f t="array" ref="U186">_xlfn.XLOOKUP(tblGoPhish[[#This Row],[Email]], tblHRIS[[#All],[Email]], tblHRIS[[#All],[Budget L2]], "No Match")</f>
        <v>Jordan Parker - Director of Marketing</v>
      </c>
    </row>
    <row r="187" spans="1:21" x14ac:dyDescent="0.2">
      <c r="A187" t="s">
        <v>469</v>
      </c>
      <c r="B187" t="s">
        <v>94</v>
      </c>
      <c r="C187" t="s">
        <v>470</v>
      </c>
      <c r="D187" t="s">
        <v>20</v>
      </c>
      <c r="E187" s="1">
        <v>45803</v>
      </c>
      <c r="F187" s="2">
        <v>0.53680555555555554</v>
      </c>
      <c r="G187" t="b">
        <v>1</v>
      </c>
      <c r="H187" s="1">
        <v>45804</v>
      </c>
      <c r="I187" s="2">
        <v>0.44444444444444442</v>
      </c>
      <c r="J187" t="b">
        <v>0</v>
      </c>
      <c r="M187" t="b">
        <v>0</v>
      </c>
      <c r="N187" t="b">
        <v>0</v>
      </c>
      <c r="O187" t="b">
        <v>0</v>
      </c>
      <c r="P187" t="b">
        <v>0</v>
      </c>
      <c r="Q187" t="str" cm="1">
        <f t="array" ref="Q187">_xlfn.XLOOKUP(tblGoPhish[[#This Row],[Email]], tblHRIS[[#All],[Email]], tblHRIS[[#All],[Employee Type]], "No Match")</f>
        <v>Contractor</v>
      </c>
      <c r="R187" t="str" cm="1">
        <f t="array" ref="R187">_xlfn.XLOOKUP(tblGoPhish[[#This Row],[Email]], tblHRIS[[#All],[Email]], tblHRIS[[#All],[On Leave?]], "No Match")</f>
        <v>No</v>
      </c>
      <c r="S187" t="str" cm="1">
        <f t="array" ref="S187">_xlfn.XLOOKUP(tblGoPhish[[#This Row],[Email]], tblHRIS[[#All],[Email]], tblHRIS[[#All],[Job Title]], "No Match")</f>
        <v>Marketing Specialist</v>
      </c>
      <c r="T187" t="str" cm="1">
        <f t="array" ref="T187">_xlfn.XLOOKUP(tblGoPhish[[#This Row],[Email]], tblHRIS[[#All],[Email]], tblHRIS[[#All],[Budget L1]], "No Match")</f>
        <v>David Kim - COO</v>
      </c>
      <c r="U187" t="str" cm="1">
        <f t="array" ref="U187">_xlfn.XLOOKUP(tblGoPhish[[#This Row],[Email]], tblHRIS[[#All],[Email]], tblHRIS[[#All],[Budget L2]], "No Match")</f>
        <v>Jordan Parker - Director of Marketing</v>
      </c>
    </row>
    <row r="188" spans="1:21" x14ac:dyDescent="0.2">
      <c r="A188" t="s">
        <v>25</v>
      </c>
      <c r="B188" t="s">
        <v>18</v>
      </c>
      <c r="C188" t="s">
        <v>26</v>
      </c>
      <c r="D188" t="s">
        <v>20</v>
      </c>
      <c r="E188" s="1">
        <v>45803</v>
      </c>
      <c r="F188" s="2">
        <v>0.37847222222222221</v>
      </c>
      <c r="G188" t="b">
        <v>1</v>
      </c>
      <c r="H188" s="1">
        <v>45804</v>
      </c>
      <c r="I188" s="2">
        <v>0.65555555555555556</v>
      </c>
      <c r="J188" t="b">
        <v>0</v>
      </c>
      <c r="M188" t="b">
        <v>0</v>
      </c>
      <c r="N188" t="b">
        <v>0</v>
      </c>
      <c r="O188" t="b">
        <v>0</v>
      </c>
      <c r="P188" t="b">
        <v>0</v>
      </c>
      <c r="Q188" t="str" cm="1">
        <f t="array" ref="Q188">_xlfn.XLOOKUP(tblGoPhish[[#This Row],[Email]], tblHRIS[[#All],[Email]], tblHRIS[[#All],[Employee Type]], "No Match")</f>
        <v>Contractor</v>
      </c>
      <c r="R188" t="str" cm="1">
        <f t="array" ref="R188">_xlfn.XLOOKUP(tblGoPhish[[#This Row],[Email]], tblHRIS[[#All],[Email]], tblHRIS[[#All],[On Leave?]], "No Match")</f>
        <v>No</v>
      </c>
      <c r="S188" t="str" cm="1">
        <f t="array" ref="S188">_xlfn.XLOOKUP(tblGoPhish[[#This Row],[Email]], tblHRIS[[#All],[Email]], tblHRIS[[#All],[Job Title]], "No Match")</f>
        <v>No</v>
      </c>
      <c r="T188" t="str" cm="1">
        <f t="array" ref="T188">_xlfn.XLOOKUP(tblGoPhish[[#This Row],[Email]], tblHRIS[[#All],[Email]], tblHRIS[[#All],[Budget L1]], "No Match")</f>
        <v>Gerry Guy - CIO/CISO</v>
      </c>
      <c r="U188" t="str" cm="1">
        <f t="array" ref="U188">_xlfn.XLOOKUP(tblGoPhish[[#This Row],[Email]], tblHRIS[[#All],[Email]], tblHRIS[[#All],[Budget L2]], "No Match")</f>
        <v>Fred Saltman - Director IT</v>
      </c>
    </row>
    <row r="189" spans="1:21" x14ac:dyDescent="0.2">
      <c r="A189" t="s">
        <v>48</v>
      </c>
      <c r="B189" t="s">
        <v>49</v>
      </c>
      <c r="C189" t="s">
        <v>50</v>
      </c>
      <c r="D189" t="s">
        <v>20</v>
      </c>
      <c r="E189" s="1">
        <v>45803</v>
      </c>
      <c r="F189" s="2">
        <v>0.62777777777777777</v>
      </c>
      <c r="G189" t="b">
        <v>1</v>
      </c>
      <c r="H189" s="1">
        <v>45804</v>
      </c>
      <c r="I189" s="2">
        <v>0.55694444444444446</v>
      </c>
      <c r="J189" t="b">
        <v>0</v>
      </c>
      <c r="M189" t="b">
        <v>0</v>
      </c>
      <c r="N189" t="b">
        <v>0</v>
      </c>
      <c r="O189" t="b">
        <v>0</v>
      </c>
      <c r="P189" t="b">
        <v>0</v>
      </c>
      <c r="Q189" t="str" cm="1">
        <f t="array" ref="Q189">_xlfn.XLOOKUP(tblGoPhish[[#This Row],[Email]], tblHRIS[[#All],[Email]], tblHRIS[[#All],[Employee Type]], "No Match")</f>
        <v>Part Time</v>
      </c>
      <c r="R189" t="str" cm="1">
        <f t="array" ref="R189">_xlfn.XLOOKUP(tblGoPhish[[#This Row],[Email]], tblHRIS[[#All],[Email]], tblHRIS[[#All],[On Leave?]], "No Match")</f>
        <v>No</v>
      </c>
      <c r="S189" t="str" cm="1">
        <f t="array" ref="S189">_xlfn.XLOOKUP(tblGoPhish[[#This Row],[Email]], tblHRIS[[#All],[Email]], tblHRIS[[#All],[Job Title]], "No Match")</f>
        <v>Operations Analyst</v>
      </c>
      <c r="T189" t="str" cm="1">
        <f t="array" ref="T189">_xlfn.XLOOKUP(tblGoPhish[[#This Row],[Email]], tblHRIS[[#All],[Email]], tblHRIS[[#All],[Budget L1]], "No Match")</f>
        <v>Jennifer Walsh - CTO</v>
      </c>
      <c r="U189" t="str" cm="1">
        <f t="array" ref="U189">_xlfn.XLOOKUP(tblGoPhish[[#This Row],[Email]], tblHRIS[[#All],[Email]], tblHRIS[[#All],[Budget L2]], "No Match")</f>
        <v>Alex Rivera - Director of Engineering</v>
      </c>
    </row>
    <row r="190" spans="1:21" x14ac:dyDescent="0.2">
      <c r="A190" t="s">
        <v>477</v>
      </c>
      <c r="B190" t="s">
        <v>391</v>
      </c>
      <c r="C190" t="s">
        <v>478</v>
      </c>
      <c r="D190" t="s">
        <v>20</v>
      </c>
      <c r="E190" s="1">
        <v>45803</v>
      </c>
      <c r="F190" s="2">
        <v>0.48472222222222222</v>
      </c>
      <c r="G190" t="b">
        <v>1</v>
      </c>
      <c r="H190" s="1">
        <v>45804</v>
      </c>
      <c r="I190" s="2">
        <v>0.50347222222222221</v>
      </c>
      <c r="J190" t="b">
        <v>0</v>
      </c>
      <c r="M190" t="b">
        <v>0</v>
      </c>
      <c r="N190" t="b">
        <v>0</v>
      </c>
      <c r="O190" t="b">
        <v>0</v>
      </c>
      <c r="P190" t="b">
        <v>0</v>
      </c>
      <c r="Q190" t="str" cm="1">
        <f t="array" ref="Q190">_xlfn.XLOOKUP(tblGoPhish[[#This Row],[Email]], tblHRIS[[#All],[Email]], tblHRIS[[#All],[Employee Type]], "No Match")</f>
        <v>Intern</v>
      </c>
      <c r="R190" t="str" cm="1">
        <f t="array" ref="R190">_xlfn.XLOOKUP(tblGoPhish[[#This Row],[Email]], tblHRIS[[#All],[Email]], tblHRIS[[#All],[On Leave?]], "No Match")</f>
        <v>No</v>
      </c>
      <c r="S190" t="str" cm="1">
        <f t="array" ref="S190">_xlfn.XLOOKUP(tblGoPhish[[#This Row],[Email]], tblHRIS[[#All],[Email]], tblHRIS[[#All],[Job Title]], "No Match")</f>
        <v>Operations Analyst</v>
      </c>
      <c r="T190" t="str" cm="1">
        <f t="array" ref="T190">_xlfn.XLOOKUP(tblGoPhish[[#This Row],[Email]], tblHRIS[[#All],[Email]], tblHRIS[[#All],[Budget L1]], "No Match")</f>
        <v>Michael Rodriguez - CFO</v>
      </c>
      <c r="U190" t="str" cm="1">
        <f t="array" ref="U190">_xlfn.XLOOKUP(tblGoPhish[[#This Row],[Email]], tblHRIS[[#All],[Email]], tblHRIS[[#All],[Budget L2]], "No Match")</f>
        <v>Casey Johnson - Director of Operations</v>
      </c>
    </row>
    <row r="191" spans="1:21" x14ac:dyDescent="0.2">
      <c r="A191" t="s">
        <v>372</v>
      </c>
      <c r="B191" t="s">
        <v>207</v>
      </c>
      <c r="C191" t="s">
        <v>565</v>
      </c>
      <c r="D191" t="s">
        <v>20</v>
      </c>
      <c r="E191" s="1">
        <v>45803</v>
      </c>
      <c r="F191" s="2">
        <v>0.35902777777777778</v>
      </c>
      <c r="G191" t="b">
        <v>1</v>
      </c>
      <c r="H191" s="1">
        <v>45804</v>
      </c>
      <c r="I191" s="2">
        <v>0.39305555555555555</v>
      </c>
      <c r="J191" t="b">
        <v>0</v>
      </c>
      <c r="M191" t="b">
        <v>0</v>
      </c>
      <c r="N191" t="b">
        <v>0</v>
      </c>
      <c r="O191" t="b">
        <v>0</v>
      </c>
      <c r="P191" t="b">
        <v>0</v>
      </c>
      <c r="Q191" t="str" cm="1">
        <f t="array" ref="Q191">_xlfn.XLOOKUP(tblGoPhish[[#This Row],[Email]], tblHRIS[[#All],[Email]], tblHRIS[[#All],[Employee Type]], "No Match")</f>
        <v>Contractor</v>
      </c>
      <c r="R191" t="str" cm="1">
        <f t="array" ref="R191">_xlfn.XLOOKUP(tblGoPhish[[#This Row],[Email]], tblHRIS[[#All],[Email]], tblHRIS[[#All],[On Leave?]], "No Match")</f>
        <v>No</v>
      </c>
      <c r="S191" t="str" cm="1">
        <f t="array" ref="S191">_xlfn.XLOOKUP(tblGoPhish[[#This Row],[Email]], tblHRIS[[#All],[Email]], tblHRIS[[#All],[Job Title]], "No Match")</f>
        <v>Operations Analyst</v>
      </c>
      <c r="T191" t="str" cm="1">
        <f t="array" ref="T191">_xlfn.XLOOKUP(tblGoPhish[[#This Row],[Email]], tblHRIS[[#All],[Email]], tblHRIS[[#All],[Budget L1]], "No Match")</f>
        <v>Michael Rodriguez - CFO</v>
      </c>
      <c r="U191" t="str" cm="1">
        <f t="array" ref="U191">_xlfn.XLOOKUP(tblGoPhish[[#This Row],[Email]], tblHRIS[[#All],[Email]], tblHRIS[[#All],[Budget L2]], "No Match")</f>
        <v>Casey Johnson - Director of Operations</v>
      </c>
    </row>
    <row r="192" spans="1:21" x14ac:dyDescent="0.2">
      <c r="A192" t="s">
        <v>49</v>
      </c>
      <c r="B192" t="s">
        <v>404</v>
      </c>
      <c r="C192" t="s">
        <v>405</v>
      </c>
      <c r="D192" t="s">
        <v>20</v>
      </c>
      <c r="E192" s="1">
        <v>45803</v>
      </c>
      <c r="F192" s="2">
        <v>0.46458333333333335</v>
      </c>
      <c r="G192" t="b">
        <v>1</v>
      </c>
      <c r="H192" s="1">
        <v>45804</v>
      </c>
      <c r="I192" s="2">
        <v>0.54652777777777772</v>
      </c>
      <c r="J192" t="b">
        <v>0</v>
      </c>
      <c r="M192" t="b">
        <v>0</v>
      </c>
      <c r="N192" t="b">
        <v>0</v>
      </c>
      <c r="O192" t="b">
        <v>0</v>
      </c>
      <c r="P192" t="b">
        <v>0</v>
      </c>
      <c r="Q192" t="str" cm="1">
        <f t="array" ref="Q192">_xlfn.XLOOKUP(tblGoPhish[[#This Row],[Email]], tblHRIS[[#All],[Email]], tblHRIS[[#All],[Employee Type]], "No Match")</f>
        <v>Contractor</v>
      </c>
      <c r="R192" t="str" cm="1">
        <f t="array" ref="R192">_xlfn.XLOOKUP(tblGoPhish[[#This Row],[Email]], tblHRIS[[#All],[Email]], tblHRIS[[#All],[On Leave?]], "No Match")</f>
        <v>No</v>
      </c>
      <c r="S192" t="str" cm="1">
        <f t="array" ref="S192">_xlfn.XLOOKUP(tblGoPhish[[#This Row],[Email]], tblHRIS[[#All],[Email]], tblHRIS[[#All],[Job Title]], "No Match")</f>
        <v>Operations Coordinator</v>
      </c>
      <c r="T192" t="str" cm="1">
        <f t="array" ref="T192">_xlfn.XLOOKUP(tblGoPhish[[#This Row],[Email]], tblHRIS[[#All],[Email]], tblHRIS[[#All],[Budget L1]], "No Match")</f>
        <v>Jennifer Walsh - CTO</v>
      </c>
      <c r="U192" t="str" cm="1">
        <f t="array" ref="U192">_xlfn.XLOOKUP(tblGoPhish[[#This Row],[Email]], tblHRIS[[#All],[Email]], tblHRIS[[#All],[Budget L2]], "No Match")</f>
        <v>Alex Rivera - Director of Engineering</v>
      </c>
    </row>
    <row r="193" spans="1:21" x14ac:dyDescent="0.2">
      <c r="A193" t="s">
        <v>154</v>
      </c>
      <c r="B193" t="s">
        <v>178</v>
      </c>
      <c r="C193" t="s">
        <v>593</v>
      </c>
      <c r="D193" t="s">
        <v>20</v>
      </c>
      <c r="E193" s="1">
        <v>45803</v>
      </c>
      <c r="F193" s="2">
        <v>0.5708333333333333</v>
      </c>
      <c r="G193" t="b">
        <v>1</v>
      </c>
      <c r="H193" s="1">
        <v>45804</v>
      </c>
      <c r="I193" s="2">
        <v>0.56180555555555556</v>
      </c>
      <c r="J193" t="b">
        <v>0</v>
      </c>
      <c r="M193" t="b">
        <v>0</v>
      </c>
      <c r="N193" t="b">
        <v>0</v>
      </c>
      <c r="O193" t="b">
        <v>0</v>
      </c>
      <c r="P193" t="b">
        <v>0</v>
      </c>
      <c r="Q193" t="str" cm="1">
        <f t="array" ref="Q193">_xlfn.XLOOKUP(tblGoPhish[[#This Row],[Email]], tblHRIS[[#All],[Email]], tblHRIS[[#All],[Employee Type]], "No Match")</f>
        <v>Full Time</v>
      </c>
      <c r="R193" t="str" cm="1">
        <f t="array" ref="R193">_xlfn.XLOOKUP(tblGoPhish[[#This Row],[Email]], tblHRIS[[#All],[Email]], tblHRIS[[#All],[On Leave?]], "No Match")</f>
        <v>No</v>
      </c>
      <c r="S193" t="str" cm="1">
        <f t="array" ref="S193">_xlfn.XLOOKUP(tblGoPhish[[#This Row],[Email]], tblHRIS[[#All],[Email]], tblHRIS[[#All],[Job Title]], "No Match")</f>
        <v>Operations Coordinator</v>
      </c>
      <c r="T193" t="str" cm="1">
        <f t="array" ref="T193">_xlfn.XLOOKUP(tblGoPhish[[#This Row],[Email]], tblHRIS[[#All],[Email]], tblHRIS[[#All],[Budget L1]], "No Match")</f>
        <v>Michael Rodriguez - CFO</v>
      </c>
      <c r="U193" t="str" cm="1">
        <f t="array" ref="U193">_xlfn.XLOOKUP(tblGoPhish[[#This Row],[Email]], tblHRIS[[#All],[Email]], tblHRIS[[#All],[Budget L2]], "No Match")</f>
        <v>Casey Johnson - Director of Operations</v>
      </c>
    </row>
    <row r="194" spans="1:21" x14ac:dyDescent="0.2">
      <c r="A194" t="s">
        <v>530</v>
      </c>
      <c r="B194" t="s">
        <v>388</v>
      </c>
      <c r="C194" t="s">
        <v>581</v>
      </c>
      <c r="D194" t="s">
        <v>20</v>
      </c>
      <c r="E194" s="1">
        <v>45803</v>
      </c>
      <c r="F194" s="2">
        <v>0.74791666666666667</v>
      </c>
      <c r="G194" t="b">
        <v>1</v>
      </c>
      <c r="H194" s="1">
        <v>45804</v>
      </c>
      <c r="I194" s="2">
        <v>0.57361111111111107</v>
      </c>
      <c r="J194" t="b">
        <v>0</v>
      </c>
      <c r="M194" t="b">
        <v>0</v>
      </c>
      <c r="N194" t="b">
        <v>0</v>
      </c>
      <c r="O194" t="b">
        <v>0</v>
      </c>
      <c r="P194" t="b">
        <v>0</v>
      </c>
      <c r="Q194" t="str" cm="1">
        <f t="array" ref="Q194">_xlfn.XLOOKUP(tblGoPhish[[#This Row],[Email]], tblHRIS[[#All],[Email]], tblHRIS[[#All],[Employee Type]], "No Match")</f>
        <v>Part Time</v>
      </c>
      <c r="R194" t="str" cm="1">
        <f t="array" ref="R194">_xlfn.XLOOKUP(tblGoPhish[[#This Row],[Email]], tblHRIS[[#All],[Email]], tblHRIS[[#All],[On Leave?]], "No Match")</f>
        <v>No</v>
      </c>
      <c r="S194" t="str" cm="1">
        <f t="array" ref="S194">_xlfn.XLOOKUP(tblGoPhish[[#This Row],[Email]], tblHRIS[[#All],[Email]], tblHRIS[[#All],[Job Title]], "No Match")</f>
        <v>Paralegal</v>
      </c>
      <c r="T194" t="str" cm="1">
        <f t="array" ref="T194">_xlfn.XLOOKUP(tblGoPhish[[#This Row],[Email]], tblHRIS[[#All],[Email]], tblHRIS[[#All],[Budget L1]], "No Match")</f>
        <v>Lisa Thompson - CHRO</v>
      </c>
      <c r="U194" t="str" cm="1">
        <f t="array" ref="U194">_xlfn.XLOOKUP(tblGoPhish[[#This Row],[Email]], tblHRIS[[#All],[Email]], tblHRIS[[#All],[Budget L2]], "No Match")</f>
        <v>River Anderson - Director of Legal</v>
      </c>
    </row>
    <row r="195" spans="1:21" x14ac:dyDescent="0.2">
      <c r="A195" t="s">
        <v>198</v>
      </c>
      <c r="B195" t="s">
        <v>162</v>
      </c>
      <c r="C195" t="s">
        <v>199</v>
      </c>
      <c r="D195" t="s">
        <v>20</v>
      </c>
      <c r="E195" s="1">
        <v>45803</v>
      </c>
      <c r="F195" s="2">
        <v>0.41944444444444445</v>
      </c>
      <c r="G195" t="b">
        <v>1</v>
      </c>
      <c r="H195" s="1">
        <v>45804</v>
      </c>
      <c r="I195" s="2">
        <v>0.74652777777777779</v>
      </c>
      <c r="J195" t="b">
        <v>0</v>
      </c>
      <c r="M195" t="b">
        <v>0</v>
      </c>
      <c r="N195" t="b">
        <v>0</v>
      </c>
      <c r="O195" t="b">
        <v>0</v>
      </c>
      <c r="P195" t="b">
        <v>0</v>
      </c>
      <c r="Q195" t="str" cm="1">
        <f t="array" ref="Q195">_xlfn.XLOOKUP(tblGoPhish[[#This Row],[Email]], tblHRIS[[#All],[Email]], tblHRIS[[#All],[Employee Type]], "No Match")</f>
        <v>Part Time</v>
      </c>
      <c r="R195" t="str" cm="1">
        <f t="array" ref="R195">_xlfn.XLOOKUP(tblGoPhish[[#This Row],[Email]], tblHRIS[[#All],[Email]], tblHRIS[[#All],[On Leave?]], "No Match")</f>
        <v>No</v>
      </c>
      <c r="S195" t="str" cm="1">
        <f t="array" ref="S195">_xlfn.XLOOKUP(tblGoPhish[[#This Row],[Email]], tblHRIS[[#All],[Email]], tblHRIS[[#All],[Job Title]], "No Match")</f>
        <v>Penetration Tester</v>
      </c>
      <c r="T195" t="str" cm="1">
        <f t="array" ref="T195">_xlfn.XLOOKUP(tblGoPhish[[#This Row],[Email]], tblHRIS[[#All],[Email]], tblHRIS[[#All],[Budget L1]], "No Match")</f>
        <v>Gerry Guy - CIO/CISO</v>
      </c>
      <c r="U195" t="str" cm="1">
        <f t="array" ref="U195">_xlfn.XLOOKUP(tblGoPhish[[#This Row],[Email]], tblHRIS[[#All],[Email]], tblHRIS[[#All],[Budget L2]], "No Match")</f>
        <v>Renee Brook - Director of Security</v>
      </c>
    </row>
    <row r="196" spans="1:21" x14ac:dyDescent="0.2">
      <c r="A196" t="s">
        <v>89</v>
      </c>
      <c r="B196" t="s">
        <v>123</v>
      </c>
      <c r="C196" t="s">
        <v>124</v>
      </c>
      <c r="D196" t="s">
        <v>20</v>
      </c>
      <c r="E196" s="1">
        <v>45803</v>
      </c>
      <c r="F196" s="2">
        <v>0.54374999999999996</v>
      </c>
      <c r="G196" t="b">
        <v>1</v>
      </c>
      <c r="H196" s="1">
        <v>45804</v>
      </c>
      <c r="I196" s="2">
        <v>0.4777777777777778</v>
      </c>
      <c r="J196" t="b">
        <v>0</v>
      </c>
      <c r="M196" t="b">
        <v>0</v>
      </c>
      <c r="N196" t="b">
        <v>0</v>
      </c>
      <c r="O196" t="b">
        <v>0</v>
      </c>
      <c r="P196" t="b">
        <v>0</v>
      </c>
      <c r="Q196" t="str" cm="1">
        <f t="array" ref="Q196">_xlfn.XLOOKUP(tblGoPhish[[#This Row],[Email]], tblHRIS[[#All],[Email]], tblHRIS[[#All],[Employee Type]], "No Match")</f>
        <v>Full Time</v>
      </c>
      <c r="R196" t="str" cm="1">
        <f t="array" ref="R196">_xlfn.XLOOKUP(tblGoPhish[[#This Row],[Email]], tblHRIS[[#All],[Email]], tblHRIS[[#All],[On Leave?]], "No Match")</f>
        <v>No</v>
      </c>
      <c r="S196" t="str" cm="1">
        <f t="array" ref="S196">_xlfn.XLOOKUP(tblGoPhish[[#This Row],[Email]], tblHRIS[[#All],[Email]], tblHRIS[[#All],[Job Title]], "No Match")</f>
        <v>Process Improvement Specialist</v>
      </c>
      <c r="T196" t="str" cm="1">
        <f t="array" ref="T196">_xlfn.XLOOKUP(tblGoPhish[[#This Row],[Email]], tblHRIS[[#All],[Email]], tblHRIS[[#All],[Budget L1]], "No Match")</f>
        <v>Jennifer Walsh - CTO</v>
      </c>
      <c r="U196" t="str" cm="1">
        <f t="array" ref="U196">_xlfn.XLOOKUP(tblGoPhish[[#This Row],[Email]], tblHRIS[[#All],[Email]], tblHRIS[[#All],[Budget L2]], "No Match")</f>
        <v>Alex Rivera - Director of Engineering</v>
      </c>
    </row>
    <row r="197" spans="1:21" x14ac:dyDescent="0.2">
      <c r="A197" t="s">
        <v>181</v>
      </c>
      <c r="B197" t="s">
        <v>351</v>
      </c>
      <c r="C197" t="s">
        <v>352</v>
      </c>
      <c r="D197" t="s">
        <v>20</v>
      </c>
      <c r="E197" s="1">
        <v>45803</v>
      </c>
      <c r="F197" s="2">
        <v>0.43541666666666667</v>
      </c>
      <c r="G197" t="b">
        <v>1</v>
      </c>
      <c r="H197" s="1">
        <v>45804</v>
      </c>
      <c r="I197" s="2">
        <v>0.66319444444444442</v>
      </c>
      <c r="J197" t="b">
        <v>0</v>
      </c>
      <c r="M197" t="b">
        <v>0</v>
      </c>
      <c r="N197" t="b">
        <v>0</v>
      </c>
      <c r="O197" t="b">
        <v>0</v>
      </c>
      <c r="P197" t="b">
        <v>0</v>
      </c>
      <c r="Q197" t="str" cm="1">
        <f t="array" ref="Q197">_xlfn.XLOOKUP(tblGoPhish[[#This Row],[Email]], tblHRIS[[#All],[Email]], tblHRIS[[#All],[Employee Type]], "No Match")</f>
        <v>Contractor</v>
      </c>
      <c r="R197" t="str" cm="1">
        <f t="array" ref="R197">_xlfn.XLOOKUP(tblGoPhish[[#This Row],[Email]], tblHRIS[[#All],[Email]], tblHRIS[[#All],[On Leave?]], "No Match")</f>
        <v>No</v>
      </c>
      <c r="S197" t="str" cm="1">
        <f t="array" ref="S197">_xlfn.XLOOKUP(tblGoPhish[[#This Row],[Email]], tblHRIS[[#All],[Email]], tblHRIS[[#All],[Job Title]], "No Match")</f>
        <v>Process Improvement Specialist</v>
      </c>
      <c r="T197" t="str" cm="1">
        <f t="array" ref="T197">_xlfn.XLOOKUP(tblGoPhish[[#This Row],[Email]], tblHRIS[[#All],[Email]], tblHRIS[[#All],[Budget L1]], "No Match")</f>
        <v>Jennifer Walsh - CTO</v>
      </c>
      <c r="U197" t="str" cm="1">
        <f t="array" ref="U197">_xlfn.XLOOKUP(tblGoPhish[[#This Row],[Email]], tblHRIS[[#All],[Email]], tblHRIS[[#All],[Budget L2]], "No Match")</f>
        <v>Alex Rivera - Director of Engineering</v>
      </c>
    </row>
    <row r="198" spans="1:21" x14ac:dyDescent="0.2">
      <c r="A198" t="s">
        <v>357</v>
      </c>
      <c r="B198" t="s">
        <v>448</v>
      </c>
      <c r="C198" t="s">
        <v>449</v>
      </c>
      <c r="D198" t="s">
        <v>20</v>
      </c>
      <c r="E198" s="1">
        <v>45803</v>
      </c>
      <c r="F198" s="2">
        <v>0.61250000000000004</v>
      </c>
      <c r="G198" t="b">
        <v>1</v>
      </c>
      <c r="H198" s="1">
        <v>45804</v>
      </c>
      <c r="I198" s="2">
        <v>0.46319444444444446</v>
      </c>
      <c r="J198" t="b">
        <v>0</v>
      </c>
      <c r="M198" t="b">
        <v>0</v>
      </c>
      <c r="N198" t="b">
        <v>0</v>
      </c>
      <c r="O198" t="b">
        <v>0</v>
      </c>
      <c r="P198" t="b">
        <v>0</v>
      </c>
      <c r="Q198" t="str" cm="1">
        <f t="array" ref="Q198">_xlfn.XLOOKUP(tblGoPhish[[#This Row],[Email]], tblHRIS[[#All],[Email]], tblHRIS[[#All],[Employee Type]], "No Match")</f>
        <v>Contractor</v>
      </c>
      <c r="R198" t="str" cm="1">
        <f t="array" ref="R198">_xlfn.XLOOKUP(tblGoPhish[[#This Row],[Email]], tblHRIS[[#All],[Email]], tblHRIS[[#All],[On Leave?]], "No Match")</f>
        <v>No</v>
      </c>
      <c r="S198" t="str" cm="1">
        <f t="array" ref="S198">_xlfn.XLOOKUP(tblGoPhish[[#This Row],[Email]], tblHRIS[[#All],[Email]], tblHRIS[[#All],[Job Title]], "No Match")</f>
        <v>Process Improvement Specialist</v>
      </c>
      <c r="T198" t="str" cm="1">
        <f t="array" ref="T198">_xlfn.XLOOKUP(tblGoPhish[[#This Row],[Email]], tblHRIS[[#All],[Email]], tblHRIS[[#All],[Budget L1]], "No Match")</f>
        <v>Jennifer Walsh - CTO</v>
      </c>
      <c r="U198" t="str" cm="1">
        <f t="array" ref="U198">_xlfn.XLOOKUP(tblGoPhish[[#This Row],[Email]], tblHRIS[[#All],[Email]], tblHRIS[[#All],[Budget L2]], "No Match")</f>
        <v>Alex Rivera - Director of Engineering</v>
      </c>
    </row>
    <row r="199" spans="1:21" x14ac:dyDescent="0.2">
      <c r="A199" t="s">
        <v>77</v>
      </c>
      <c r="B199" t="s">
        <v>466</v>
      </c>
      <c r="C199" t="s">
        <v>584</v>
      </c>
      <c r="D199" t="s">
        <v>20</v>
      </c>
      <c r="E199" s="1">
        <v>45803</v>
      </c>
      <c r="F199" s="2">
        <v>0.36527777777777776</v>
      </c>
      <c r="G199" t="b">
        <v>1</v>
      </c>
      <c r="H199" s="1">
        <v>45804</v>
      </c>
      <c r="I199" s="2">
        <v>0.52708333333333335</v>
      </c>
      <c r="J199" t="b">
        <v>0</v>
      </c>
      <c r="M199" t="b">
        <v>0</v>
      </c>
      <c r="N199" t="b">
        <v>0</v>
      </c>
      <c r="O199" t="b">
        <v>0</v>
      </c>
      <c r="P199" t="b">
        <v>0</v>
      </c>
      <c r="Q199" t="str" cm="1">
        <f t="array" ref="Q199">_xlfn.XLOOKUP(tblGoPhish[[#This Row],[Email]], tblHRIS[[#All],[Email]], tblHRIS[[#All],[Employee Type]], "No Match")</f>
        <v>Intern</v>
      </c>
      <c r="R199" t="str" cm="1">
        <f t="array" ref="R199">_xlfn.XLOOKUP(tblGoPhish[[#This Row],[Email]], tblHRIS[[#All],[Email]], tblHRIS[[#All],[On Leave?]], "No Match")</f>
        <v>No</v>
      </c>
      <c r="S199" t="str" cm="1">
        <f t="array" ref="S199">_xlfn.XLOOKUP(tblGoPhish[[#This Row],[Email]], tblHRIS[[#All],[Email]], tblHRIS[[#All],[Job Title]], "No Match")</f>
        <v>Process Improvement Specialist</v>
      </c>
      <c r="T199" t="str" cm="1">
        <f t="array" ref="T199">_xlfn.XLOOKUP(tblGoPhish[[#This Row],[Email]], tblHRIS[[#All],[Email]], tblHRIS[[#All],[Budget L1]], "No Match")</f>
        <v>Michael Rodriguez - CFO</v>
      </c>
      <c r="U199" t="str" cm="1">
        <f t="array" ref="U199">_xlfn.XLOOKUP(tblGoPhish[[#This Row],[Email]], tblHRIS[[#All],[Email]], tblHRIS[[#All],[Budget L2]], "No Match")</f>
        <v>Casey Johnson - Director of Operations</v>
      </c>
    </row>
    <row r="200" spans="1:21" x14ac:dyDescent="0.2">
      <c r="A200" t="s">
        <v>274</v>
      </c>
      <c r="B200" t="s">
        <v>422</v>
      </c>
      <c r="C200" t="s">
        <v>423</v>
      </c>
      <c r="D200" t="s">
        <v>20</v>
      </c>
      <c r="E200" s="1">
        <v>45803</v>
      </c>
      <c r="F200" s="2">
        <v>0.49513888888888891</v>
      </c>
      <c r="G200" t="b">
        <v>1</v>
      </c>
      <c r="H200" s="1">
        <v>45804</v>
      </c>
      <c r="I200" s="2">
        <v>0.49861111111111112</v>
      </c>
      <c r="J200" t="b">
        <v>0</v>
      </c>
      <c r="M200" t="b">
        <v>0</v>
      </c>
      <c r="N200" t="b">
        <v>0</v>
      </c>
      <c r="O200" t="b">
        <v>0</v>
      </c>
      <c r="P200" t="b">
        <v>0</v>
      </c>
      <c r="Q200" t="str" cm="1">
        <f t="array" ref="Q200">_xlfn.XLOOKUP(tblGoPhish[[#This Row],[Email]], tblHRIS[[#All],[Email]], tblHRIS[[#All],[Employee Type]], "No Match")</f>
        <v>Part Time</v>
      </c>
      <c r="R200" t="str" cm="1">
        <f t="array" ref="R200">_xlfn.XLOOKUP(tblGoPhish[[#This Row],[Email]], tblHRIS[[#All],[Email]], tblHRIS[[#All],[On Leave?]], "No Match")</f>
        <v>No</v>
      </c>
      <c r="S200" t="str" cm="1">
        <f t="array" ref="S200">_xlfn.XLOOKUP(tblGoPhish[[#This Row],[Email]], tblHRIS[[#All],[Email]], tblHRIS[[#All],[Job Title]], "No Match")</f>
        <v>Product Analyst</v>
      </c>
      <c r="T200" t="str" cm="1">
        <f t="array" ref="T200">_xlfn.XLOOKUP(tblGoPhish[[#This Row],[Email]], tblHRIS[[#All],[Email]], tblHRIS[[#All],[Budget L1]], "No Match")</f>
        <v>Jennifer Walsh - CTO</v>
      </c>
      <c r="U200" t="str" cm="1">
        <f t="array" ref="U200">_xlfn.XLOOKUP(tblGoPhish[[#This Row],[Email]], tblHRIS[[#All],[Email]], tblHRIS[[#All],[Budget L2]], "No Match")</f>
        <v>Quinn Thompson - Director of Product</v>
      </c>
    </row>
    <row r="201" spans="1:21" x14ac:dyDescent="0.2">
      <c r="A201" t="s">
        <v>169</v>
      </c>
      <c r="B201" t="s">
        <v>256</v>
      </c>
      <c r="C201" t="s">
        <v>257</v>
      </c>
      <c r="D201" t="s">
        <v>20</v>
      </c>
      <c r="E201" s="1">
        <v>45803</v>
      </c>
      <c r="F201" s="2">
        <v>0.3659722222222222</v>
      </c>
      <c r="G201" t="b">
        <v>1</v>
      </c>
      <c r="H201" s="1">
        <v>45804</v>
      </c>
      <c r="I201" s="2">
        <v>0.61458333333333337</v>
      </c>
      <c r="J201" t="b">
        <v>0</v>
      </c>
      <c r="M201" t="b">
        <v>0</v>
      </c>
      <c r="N201" t="b">
        <v>0</v>
      </c>
      <c r="O201" t="b">
        <v>0</v>
      </c>
      <c r="P201" t="b">
        <v>0</v>
      </c>
      <c r="Q201" t="str" cm="1">
        <f t="array" ref="Q201">_xlfn.XLOOKUP(tblGoPhish[[#This Row],[Email]], tblHRIS[[#All],[Email]], tblHRIS[[#All],[Employee Type]], "No Match")</f>
        <v>Part Time</v>
      </c>
      <c r="R201" t="str" cm="1">
        <f t="array" ref="R201">_xlfn.XLOOKUP(tblGoPhish[[#This Row],[Email]], tblHRIS[[#All],[Email]], tblHRIS[[#All],[On Leave?]], "No Match")</f>
        <v>No</v>
      </c>
      <c r="S201" t="str" cm="1">
        <f t="array" ref="S201">_xlfn.XLOOKUP(tblGoPhish[[#This Row],[Email]], tblHRIS[[#All],[Email]], tblHRIS[[#All],[Job Title]], "No Match")</f>
        <v>Product Analyst</v>
      </c>
      <c r="T201" t="str" cm="1">
        <f t="array" ref="T201">_xlfn.XLOOKUP(tblGoPhish[[#This Row],[Email]], tblHRIS[[#All],[Email]], tblHRIS[[#All],[Budget L1]], "No Match")</f>
        <v>Jennifer Walsh - CTO</v>
      </c>
      <c r="U201" t="str" cm="1">
        <f t="array" ref="U201">_xlfn.XLOOKUP(tblGoPhish[[#This Row],[Email]], tblHRIS[[#All],[Email]], tblHRIS[[#All],[Budget L2]], "No Match")</f>
        <v>Quinn Thompson - Director of Product</v>
      </c>
    </row>
    <row r="202" spans="1:21" x14ac:dyDescent="0.2">
      <c r="A202" t="s">
        <v>89</v>
      </c>
      <c r="B202" t="s">
        <v>90</v>
      </c>
      <c r="C202" t="s">
        <v>91</v>
      </c>
      <c r="D202" t="s">
        <v>20</v>
      </c>
      <c r="E202" s="1">
        <v>45803</v>
      </c>
      <c r="F202" s="2">
        <v>0.54652777777777772</v>
      </c>
      <c r="G202" t="b">
        <v>1</v>
      </c>
      <c r="H202" s="1">
        <v>45804</v>
      </c>
      <c r="I202" s="2">
        <v>0.60555555555555551</v>
      </c>
      <c r="J202" t="b">
        <v>0</v>
      </c>
      <c r="M202" t="b">
        <v>0</v>
      </c>
      <c r="N202" t="b">
        <v>0</v>
      </c>
      <c r="O202" t="b">
        <v>0</v>
      </c>
      <c r="P202" t="b">
        <v>0</v>
      </c>
      <c r="Q202" t="str" cm="1">
        <f t="array" ref="Q202">_xlfn.XLOOKUP(tblGoPhish[[#This Row],[Email]], tblHRIS[[#All],[Email]], tblHRIS[[#All],[Employee Type]], "No Match")</f>
        <v>Part Time</v>
      </c>
      <c r="R202" t="str" cm="1">
        <f t="array" ref="R202">_xlfn.XLOOKUP(tblGoPhish[[#This Row],[Email]], tblHRIS[[#All],[Email]], tblHRIS[[#All],[On Leave?]], "No Match")</f>
        <v>No</v>
      </c>
      <c r="S202" t="str" cm="1">
        <f t="array" ref="S202">_xlfn.XLOOKUP(tblGoPhish[[#This Row],[Email]], tblHRIS[[#All],[Email]], tblHRIS[[#All],[Job Title]], "No Match")</f>
        <v>Product Coordinator</v>
      </c>
      <c r="T202" t="str" cm="1">
        <f t="array" ref="T202">_xlfn.XLOOKUP(tblGoPhish[[#This Row],[Email]], tblHRIS[[#All],[Email]], tblHRIS[[#All],[Budget L1]], "No Match")</f>
        <v>Jennifer Walsh - CTO</v>
      </c>
      <c r="U202" t="str" cm="1">
        <f t="array" ref="U202">_xlfn.XLOOKUP(tblGoPhish[[#This Row],[Email]], tblHRIS[[#All],[Email]], tblHRIS[[#All],[Budget L2]], "No Match")</f>
        <v>Quinn Thompson - Director of Product</v>
      </c>
    </row>
    <row r="203" spans="1:21" x14ac:dyDescent="0.2">
      <c r="A203" t="s">
        <v>530</v>
      </c>
      <c r="B203" t="s">
        <v>329</v>
      </c>
      <c r="C203" t="s">
        <v>531</v>
      </c>
      <c r="D203" t="s">
        <v>20</v>
      </c>
      <c r="E203" s="1">
        <v>45803</v>
      </c>
      <c r="F203" s="2">
        <v>0.59027777777777779</v>
      </c>
      <c r="G203" t="b">
        <v>1</v>
      </c>
      <c r="H203" s="1">
        <v>45804</v>
      </c>
      <c r="I203" s="2">
        <v>0.56597222222222221</v>
      </c>
      <c r="J203" t="b">
        <v>0</v>
      </c>
      <c r="M203" t="b">
        <v>0</v>
      </c>
      <c r="N203" t="b">
        <v>0</v>
      </c>
      <c r="O203" t="b">
        <v>0</v>
      </c>
      <c r="P203" t="b">
        <v>0</v>
      </c>
      <c r="Q203" t="str" cm="1">
        <f t="array" ref="Q203">_xlfn.XLOOKUP(tblGoPhish[[#This Row],[Email]], tblHRIS[[#All],[Email]], tblHRIS[[#All],[Employee Type]], "No Match")</f>
        <v>Full Time</v>
      </c>
      <c r="R203" t="str" cm="1">
        <f t="array" ref="R203">_xlfn.XLOOKUP(tblGoPhish[[#This Row],[Email]], tblHRIS[[#All],[Email]], tblHRIS[[#All],[On Leave?]], "No Match")</f>
        <v>No</v>
      </c>
      <c r="S203" t="str" cm="1">
        <f t="array" ref="S203">_xlfn.XLOOKUP(tblGoPhish[[#This Row],[Email]], tblHRIS[[#All],[Email]], tblHRIS[[#All],[Job Title]], "No Match")</f>
        <v>Product Coordinator</v>
      </c>
      <c r="T203" t="str" cm="1">
        <f t="array" ref="T203">_xlfn.XLOOKUP(tblGoPhish[[#This Row],[Email]], tblHRIS[[#All],[Email]], tblHRIS[[#All],[Budget L1]], "No Match")</f>
        <v>Jennifer Walsh - CTO</v>
      </c>
      <c r="U203" t="str" cm="1">
        <f t="array" ref="U203">_xlfn.XLOOKUP(tblGoPhish[[#This Row],[Email]], tblHRIS[[#All],[Email]], tblHRIS[[#All],[Budget L2]], "No Match")</f>
        <v>Quinn Thompson - Director of Product</v>
      </c>
    </row>
    <row r="204" spans="1:21" x14ac:dyDescent="0.2">
      <c r="A204" t="s">
        <v>313</v>
      </c>
      <c r="B204" t="s">
        <v>74</v>
      </c>
      <c r="C204" t="s">
        <v>314</v>
      </c>
      <c r="D204" t="s">
        <v>20</v>
      </c>
      <c r="E204" s="1">
        <v>45803</v>
      </c>
      <c r="F204" s="2">
        <v>0.4236111111111111</v>
      </c>
      <c r="G204" t="b">
        <v>1</v>
      </c>
      <c r="H204" s="1">
        <v>45804</v>
      </c>
      <c r="I204" s="2">
        <v>0.38263888888888886</v>
      </c>
      <c r="J204" t="b">
        <v>0</v>
      </c>
      <c r="M204" t="b">
        <v>0</v>
      </c>
      <c r="N204" t="b">
        <v>0</v>
      </c>
      <c r="O204" t="b">
        <v>0</v>
      </c>
      <c r="P204" t="b">
        <v>0</v>
      </c>
      <c r="Q204" t="str" cm="1">
        <f t="array" ref="Q204">_xlfn.XLOOKUP(tblGoPhish[[#This Row],[Email]], tblHRIS[[#All],[Email]], tblHRIS[[#All],[Employee Type]], "No Match")</f>
        <v>Full Time</v>
      </c>
      <c r="R204" t="str" cm="1">
        <f t="array" ref="R204">_xlfn.XLOOKUP(tblGoPhish[[#This Row],[Email]], tblHRIS[[#All],[Email]], tblHRIS[[#All],[On Leave?]], "No Match")</f>
        <v>No</v>
      </c>
      <c r="S204" t="str" cm="1">
        <f t="array" ref="S204">_xlfn.XLOOKUP(tblGoPhish[[#This Row],[Email]], tblHRIS[[#All],[Email]], tblHRIS[[#All],[Job Title]], "No Match")</f>
        <v>Product Manager</v>
      </c>
      <c r="T204" t="str" cm="1">
        <f t="array" ref="T204">_xlfn.XLOOKUP(tblGoPhish[[#This Row],[Email]], tblHRIS[[#All],[Email]], tblHRIS[[#All],[Budget L1]], "No Match")</f>
        <v>Jennifer Walsh - CTO</v>
      </c>
      <c r="U204" t="str" cm="1">
        <f t="array" ref="U204">_xlfn.XLOOKUP(tblGoPhish[[#This Row],[Email]], tblHRIS[[#All],[Email]], tblHRIS[[#All],[Budget L2]], "No Match")</f>
        <v>Quinn Thompson - Director of Product</v>
      </c>
    </row>
    <row r="205" spans="1:21" x14ac:dyDescent="0.2">
      <c r="A205" t="s">
        <v>119</v>
      </c>
      <c r="B205" t="s">
        <v>319</v>
      </c>
      <c r="C205" t="s">
        <v>491</v>
      </c>
      <c r="D205" t="s">
        <v>20</v>
      </c>
      <c r="E205" s="1">
        <v>45803</v>
      </c>
      <c r="F205" s="2">
        <v>0.44583333333333336</v>
      </c>
      <c r="G205" t="b">
        <v>1</v>
      </c>
      <c r="H205" s="1">
        <v>45804</v>
      </c>
      <c r="I205" s="2">
        <v>0.4152777777777778</v>
      </c>
      <c r="J205" t="b">
        <v>0</v>
      </c>
      <c r="M205" t="b">
        <v>0</v>
      </c>
      <c r="N205" t="b">
        <v>0</v>
      </c>
      <c r="O205" t="b">
        <v>0</v>
      </c>
      <c r="P205" t="b">
        <v>0</v>
      </c>
      <c r="Q205" t="str" cm="1">
        <f t="array" ref="Q205">_xlfn.XLOOKUP(tblGoPhish[[#This Row],[Email]], tblHRIS[[#All],[Email]], tblHRIS[[#All],[Employee Type]], "No Match")</f>
        <v>Intern</v>
      </c>
      <c r="R205" t="str" cm="1">
        <f t="array" ref="R205">_xlfn.XLOOKUP(tblGoPhish[[#This Row],[Email]], tblHRIS[[#All],[Email]], tblHRIS[[#All],[On Leave?]], "No Match")</f>
        <v>No</v>
      </c>
      <c r="S205" t="str" cm="1">
        <f t="array" ref="S205">_xlfn.XLOOKUP(tblGoPhish[[#This Row],[Email]], tblHRIS[[#All],[Email]], tblHRIS[[#All],[Job Title]], "No Match")</f>
        <v>Product Manager</v>
      </c>
      <c r="T205" t="str" cm="1">
        <f t="array" ref="T205">_xlfn.XLOOKUP(tblGoPhish[[#This Row],[Email]], tblHRIS[[#All],[Email]], tblHRIS[[#All],[Budget L1]], "No Match")</f>
        <v>Jennifer Walsh - CTO</v>
      </c>
      <c r="U205" t="str" cm="1">
        <f t="array" ref="U205">_xlfn.XLOOKUP(tblGoPhish[[#This Row],[Email]], tblHRIS[[#All],[Email]], tblHRIS[[#All],[Budget L2]], "No Match")</f>
        <v>Quinn Thompson - Director of Product</v>
      </c>
    </row>
    <row r="206" spans="1:21" x14ac:dyDescent="0.2">
      <c r="A206" t="s">
        <v>436</v>
      </c>
      <c r="B206" t="s">
        <v>120</v>
      </c>
      <c r="C206" t="s">
        <v>437</v>
      </c>
      <c r="D206" t="s">
        <v>20</v>
      </c>
      <c r="E206" s="1">
        <v>45803</v>
      </c>
      <c r="F206" s="2">
        <v>0.62013888888888891</v>
      </c>
      <c r="G206" t="b">
        <v>1</v>
      </c>
      <c r="H206" s="1">
        <v>45804</v>
      </c>
      <c r="I206" s="2">
        <v>0.70972222222222225</v>
      </c>
      <c r="J206" t="b">
        <v>0</v>
      </c>
      <c r="M206" t="b">
        <v>0</v>
      </c>
      <c r="N206" t="b">
        <v>0</v>
      </c>
      <c r="O206" t="b">
        <v>0</v>
      </c>
      <c r="P206" t="b">
        <v>0</v>
      </c>
      <c r="Q206" t="str" cm="1">
        <f t="array" ref="Q206">_xlfn.XLOOKUP(tblGoPhish[[#This Row],[Email]], tblHRIS[[#All],[Email]], tblHRIS[[#All],[Employee Type]], "No Match")</f>
        <v>Contractor</v>
      </c>
      <c r="R206" t="str" cm="1">
        <f t="array" ref="R206">_xlfn.XLOOKUP(tblGoPhish[[#This Row],[Email]], tblHRIS[[#All],[Email]], tblHRIS[[#All],[On Leave?]], "No Match")</f>
        <v>No</v>
      </c>
      <c r="S206" t="str" cm="1">
        <f t="array" ref="S206">_xlfn.XLOOKUP(tblGoPhish[[#This Row],[Email]], tblHRIS[[#All],[Email]], tblHRIS[[#All],[Job Title]], "No Match")</f>
        <v>Product Marketing Manager</v>
      </c>
      <c r="T206" t="str" cm="1">
        <f t="array" ref="T206">_xlfn.XLOOKUP(tblGoPhish[[#This Row],[Email]], tblHRIS[[#All],[Email]], tblHRIS[[#All],[Budget L1]], "No Match")</f>
        <v>Jennifer Walsh - CTO</v>
      </c>
      <c r="U206" t="str" cm="1">
        <f t="array" ref="U206">_xlfn.XLOOKUP(tblGoPhish[[#This Row],[Email]], tblHRIS[[#All],[Email]], tblHRIS[[#All],[Budget L2]], "No Match")</f>
        <v>Quinn Thompson - Director of Product</v>
      </c>
    </row>
    <row r="207" spans="1:21" x14ac:dyDescent="0.2">
      <c r="A207" t="s">
        <v>213</v>
      </c>
      <c r="B207" t="s">
        <v>186</v>
      </c>
      <c r="C207" t="s">
        <v>544</v>
      </c>
      <c r="D207" t="s">
        <v>20</v>
      </c>
      <c r="E207" s="1">
        <v>45803</v>
      </c>
      <c r="F207" s="2">
        <v>0.40416666666666667</v>
      </c>
      <c r="G207" t="b">
        <v>1</v>
      </c>
      <c r="H207" s="1">
        <v>45804</v>
      </c>
      <c r="I207" s="2">
        <v>0.34861111111111109</v>
      </c>
      <c r="J207" t="b">
        <v>0</v>
      </c>
      <c r="M207" t="b">
        <v>0</v>
      </c>
      <c r="N207" t="b">
        <v>0</v>
      </c>
      <c r="O207" t="b">
        <v>0</v>
      </c>
      <c r="P207" t="b">
        <v>0</v>
      </c>
      <c r="Q207" t="str" cm="1">
        <f t="array" ref="Q207">_xlfn.XLOOKUP(tblGoPhish[[#This Row],[Email]], tblHRIS[[#All],[Email]], tblHRIS[[#All],[Employee Type]], "No Match")</f>
        <v>Part Time</v>
      </c>
      <c r="R207" t="str" cm="1">
        <f t="array" ref="R207">_xlfn.XLOOKUP(tblGoPhish[[#This Row],[Email]], tblHRIS[[#All],[Email]], tblHRIS[[#All],[On Leave?]], "No Match")</f>
        <v>No</v>
      </c>
      <c r="S207" t="str" cm="1">
        <f t="array" ref="S207">_xlfn.XLOOKUP(tblGoPhish[[#This Row],[Email]], tblHRIS[[#All],[Email]], tblHRIS[[#All],[Job Title]], "No Match")</f>
        <v>Product Marketing Manager</v>
      </c>
      <c r="T207" t="str" cm="1">
        <f t="array" ref="T207">_xlfn.XLOOKUP(tblGoPhish[[#This Row],[Email]], tblHRIS[[#All],[Email]], tblHRIS[[#All],[Budget L1]], "No Match")</f>
        <v>Jennifer Walsh - CTO</v>
      </c>
      <c r="U207" t="str" cm="1">
        <f t="array" ref="U207">_xlfn.XLOOKUP(tblGoPhish[[#This Row],[Email]], tblHRIS[[#All],[Email]], tblHRIS[[#All],[Budget L2]], "No Match")</f>
        <v>Quinn Thompson - Director of Product</v>
      </c>
    </row>
    <row r="208" spans="1:21" x14ac:dyDescent="0.2">
      <c r="A208" t="s">
        <v>287</v>
      </c>
      <c r="B208" t="s">
        <v>158</v>
      </c>
      <c r="C208" t="s">
        <v>288</v>
      </c>
      <c r="D208" t="s">
        <v>20</v>
      </c>
      <c r="E208" s="1">
        <v>45803</v>
      </c>
      <c r="F208" s="2">
        <v>0.56111111111111112</v>
      </c>
      <c r="G208" t="b">
        <v>1</v>
      </c>
      <c r="H208" s="1">
        <v>45804</v>
      </c>
      <c r="I208" s="2">
        <v>0.78888888888888886</v>
      </c>
      <c r="J208" t="b">
        <v>0</v>
      </c>
      <c r="M208" t="b">
        <v>0</v>
      </c>
      <c r="N208" t="b">
        <v>0</v>
      </c>
      <c r="O208" t="b">
        <v>0</v>
      </c>
      <c r="P208" t="b">
        <v>0</v>
      </c>
      <c r="Q208" t="str" cm="1">
        <f t="array" ref="Q208">_xlfn.XLOOKUP(tblGoPhish[[#This Row],[Email]], tblHRIS[[#All],[Email]], tblHRIS[[#All],[Employee Type]], "No Match")</f>
        <v>Full Time</v>
      </c>
      <c r="R208" t="str" cm="1">
        <f t="array" ref="R208">_xlfn.XLOOKUP(tblGoPhish[[#This Row],[Email]], tblHRIS[[#All],[Email]], tblHRIS[[#All],[On Leave?]], "No Match")</f>
        <v>No</v>
      </c>
      <c r="S208" t="str" cm="1">
        <f t="array" ref="S208">_xlfn.XLOOKUP(tblGoPhish[[#This Row],[Email]], tblHRIS[[#All],[Email]], tblHRIS[[#All],[Job Title]], "No Match")</f>
        <v>Product Marketing Manager</v>
      </c>
      <c r="T208" t="str" cm="1">
        <f t="array" ref="T208">_xlfn.XLOOKUP(tblGoPhish[[#This Row],[Email]], tblHRIS[[#All],[Email]], tblHRIS[[#All],[Budget L1]], "No Match")</f>
        <v>Jennifer Walsh - CTO</v>
      </c>
      <c r="U208" t="str" cm="1">
        <f t="array" ref="U208">_xlfn.XLOOKUP(tblGoPhish[[#This Row],[Email]], tblHRIS[[#All],[Email]], tblHRIS[[#All],[Budget L2]], "No Match")</f>
        <v>Quinn Thompson - Director of Product</v>
      </c>
    </row>
    <row r="209" spans="1:21" x14ac:dyDescent="0.2">
      <c r="A209" t="s">
        <v>436</v>
      </c>
      <c r="B209" t="s">
        <v>354</v>
      </c>
      <c r="C209" t="s">
        <v>479</v>
      </c>
      <c r="D209" t="s">
        <v>20</v>
      </c>
      <c r="E209" s="1">
        <v>45803</v>
      </c>
      <c r="F209" s="2">
        <v>0.60555555555555551</v>
      </c>
      <c r="G209" t="b">
        <v>1</v>
      </c>
      <c r="H209" s="1">
        <v>45804</v>
      </c>
      <c r="I209" s="2">
        <v>0.41666666666666669</v>
      </c>
      <c r="J209" t="b">
        <v>0</v>
      </c>
      <c r="M209" t="b">
        <v>0</v>
      </c>
      <c r="N209" t="b">
        <v>0</v>
      </c>
      <c r="O209" t="b">
        <v>0</v>
      </c>
      <c r="P209" t="b">
        <v>0</v>
      </c>
      <c r="Q209" t="str" cm="1">
        <f t="array" ref="Q209">_xlfn.XLOOKUP(tblGoPhish[[#This Row],[Email]], tblHRIS[[#All],[Email]], tblHRIS[[#All],[Employee Type]], "No Match")</f>
        <v>Contractor</v>
      </c>
      <c r="R209" t="str" cm="1">
        <f t="array" ref="R209">_xlfn.XLOOKUP(tblGoPhish[[#This Row],[Email]], tblHRIS[[#All],[Email]], tblHRIS[[#All],[On Leave?]], "No Match")</f>
        <v>No</v>
      </c>
      <c r="S209" t="str" cm="1">
        <f t="array" ref="S209">_xlfn.XLOOKUP(tblGoPhish[[#This Row],[Email]], tblHRIS[[#All],[Email]], tblHRIS[[#All],[Job Title]], "No Match")</f>
        <v>Product Owner</v>
      </c>
      <c r="T209" t="str" cm="1">
        <f t="array" ref="T209">_xlfn.XLOOKUP(tblGoPhish[[#This Row],[Email]], tblHRIS[[#All],[Email]], tblHRIS[[#All],[Budget L1]], "No Match")</f>
        <v>Jennifer Walsh - CTO</v>
      </c>
      <c r="U209" t="str" cm="1">
        <f t="array" ref="U209">_xlfn.XLOOKUP(tblGoPhish[[#This Row],[Email]], tblHRIS[[#All],[Email]], tblHRIS[[#All],[Budget L2]], "No Match")</f>
        <v>Quinn Thompson - Director of Product</v>
      </c>
    </row>
    <row r="210" spans="1:21" x14ac:dyDescent="0.2">
      <c r="A210" t="s">
        <v>225</v>
      </c>
      <c r="B210" t="s">
        <v>226</v>
      </c>
      <c r="C210" t="s">
        <v>227</v>
      </c>
      <c r="D210" t="s">
        <v>20</v>
      </c>
      <c r="E210" s="1">
        <v>45803</v>
      </c>
      <c r="F210" s="2">
        <v>0.67222222222222228</v>
      </c>
      <c r="G210" t="b">
        <v>1</v>
      </c>
      <c r="H210" s="1">
        <v>45804</v>
      </c>
      <c r="I210" s="2">
        <v>0.54097222222222219</v>
      </c>
      <c r="J210" t="b">
        <v>0</v>
      </c>
      <c r="M210" t="b">
        <v>0</v>
      </c>
      <c r="N210" t="b">
        <v>0</v>
      </c>
      <c r="O210" t="b">
        <v>0</v>
      </c>
      <c r="P210" t="b">
        <v>0</v>
      </c>
      <c r="Q210" t="str" cm="1">
        <f t="array" ref="Q210">_xlfn.XLOOKUP(tblGoPhish[[#This Row],[Email]], tblHRIS[[#All],[Email]], tblHRIS[[#All],[Employee Type]], "No Match")</f>
        <v>Contractor</v>
      </c>
      <c r="R210" t="str" cm="1">
        <f t="array" ref="R210">_xlfn.XLOOKUP(tblGoPhish[[#This Row],[Email]], tblHRIS[[#All],[Email]], tblHRIS[[#All],[On Leave?]], "No Match")</f>
        <v>No</v>
      </c>
      <c r="S210" t="str" cm="1">
        <f t="array" ref="S210">_xlfn.XLOOKUP(tblGoPhish[[#This Row],[Email]], tblHRIS[[#All],[Email]], tblHRIS[[#All],[Job Title]], "No Match")</f>
        <v>Product Owner</v>
      </c>
      <c r="T210" t="str" cm="1">
        <f t="array" ref="T210">_xlfn.XLOOKUP(tblGoPhish[[#This Row],[Email]], tblHRIS[[#All],[Email]], tblHRIS[[#All],[Budget L1]], "No Match")</f>
        <v>Jennifer Walsh - CTO</v>
      </c>
      <c r="U210" t="str" cm="1">
        <f t="array" ref="U210">_xlfn.XLOOKUP(tblGoPhish[[#This Row],[Email]], tblHRIS[[#All],[Email]], tblHRIS[[#All],[Budget L2]], "No Match")</f>
        <v>Quinn Thompson - Director of Product</v>
      </c>
    </row>
    <row r="211" spans="1:21" x14ac:dyDescent="0.2">
      <c r="A211" t="s">
        <v>369</v>
      </c>
      <c r="B211" t="s">
        <v>370</v>
      </c>
      <c r="C211" t="s">
        <v>371</v>
      </c>
      <c r="D211" t="s">
        <v>20</v>
      </c>
      <c r="E211" s="1">
        <v>45803</v>
      </c>
      <c r="F211" s="2">
        <v>0.43819444444444444</v>
      </c>
      <c r="G211" t="b">
        <v>1</v>
      </c>
      <c r="H211" s="1">
        <v>45804</v>
      </c>
      <c r="I211" s="2">
        <v>0.63611111111111107</v>
      </c>
      <c r="J211" t="b">
        <v>0</v>
      </c>
      <c r="M211" t="b">
        <v>0</v>
      </c>
      <c r="N211" t="b">
        <v>0</v>
      </c>
      <c r="O211" t="b">
        <v>0</v>
      </c>
      <c r="P211" t="b">
        <v>0</v>
      </c>
      <c r="Q211" t="str" cm="1">
        <f t="array" ref="Q211">_xlfn.XLOOKUP(tblGoPhish[[#This Row],[Email]], tblHRIS[[#All],[Email]], tblHRIS[[#All],[Employee Type]], "No Match")</f>
        <v>Contractor</v>
      </c>
      <c r="R211" t="str" cm="1">
        <f t="array" ref="R211">_xlfn.XLOOKUP(tblGoPhish[[#This Row],[Email]], tblHRIS[[#All],[Email]], tblHRIS[[#All],[On Leave?]], "No Match")</f>
        <v>No</v>
      </c>
      <c r="S211" t="str" cm="1">
        <f t="array" ref="S211">_xlfn.XLOOKUP(tblGoPhish[[#This Row],[Email]], tblHRIS[[#All],[Email]], tblHRIS[[#All],[Job Title]], "No Match")</f>
        <v>Project Coordinator</v>
      </c>
      <c r="T211" t="str" cm="1">
        <f t="array" ref="T211">_xlfn.XLOOKUP(tblGoPhish[[#This Row],[Email]], tblHRIS[[#All],[Email]], tblHRIS[[#All],[Budget L1]], "No Match")</f>
        <v>Jennifer Walsh - CTO</v>
      </c>
      <c r="U211" t="str" cm="1">
        <f t="array" ref="U211">_xlfn.XLOOKUP(tblGoPhish[[#This Row],[Email]], tblHRIS[[#All],[Email]], tblHRIS[[#All],[Budget L2]], "No Match")</f>
        <v>Alex Rivera - Director of Engineering</v>
      </c>
    </row>
    <row r="212" spans="1:21" x14ac:dyDescent="0.2">
      <c r="A212" t="s">
        <v>441</v>
      </c>
      <c r="B212" t="s">
        <v>37</v>
      </c>
      <c r="C212" t="s">
        <v>504</v>
      </c>
      <c r="D212" t="s">
        <v>20</v>
      </c>
      <c r="E212" s="1">
        <v>45803</v>
      </c>
      <c r="F212" s="2">
        <v>0.69444444444444442</v>
      </c>
      <c r="G212" t="b">
        <v>1</v>
      </c>
      <c r="H212" s="1">
        <v>45804</v>
      </c>
      <c r="I212" s="2">
        <v>0.44444444444444442</v>
      </c>
      <c r="J212" t="b">
        <v>0</v>
      </c>
      <c r="M212" t="b">
        <v>0</v>
      </c>
      <c r="N212" t="b">
        <v>0</v>
      </c>
      <c r="O212" t="b">
        <v>0</v>
      </c>
      <c r="P212" t="b">
        <v>0</v>
      </c>
      <c r="Q212" t="str" cm="1">
        <f t="array" ref="Q212">_xlfn.XLOOKUP(tblGoPhish[[#This Row],[Email]], tblHRIS[[#All],[Email]], tblHRIS[[#All],[Employee Type]], "No Match")</f>
        <v>Intern</v>
      </c>
      <c r="R212" t="str" cm="1">
        <f t="array" ref="R212">_xlfn.XLOOKUP(tblGoPhish[[#This Row],[Email]], tblHRIS[[#All],[Email]], tblHRIS[[#All],[On Leave?]], "No Match")</f>
        <v>No</v>
      </c>
      <c r="S212" t="str" cm="1">
        <f t="array" ref="S212">_xlfn.XLOOKUP(tblGoPhish[[#This Row],[Email]], tblHRIS[[#All],[Email]], tblHRIS[[#All],[Job Title]], "No Match")</f>
        <v>Project Coordinator</v>
      </c>
      <c r="T212" t="str" cm="1">
        <f t="array" ref="T212">_xlfn.XLOOKUP(tblGoPhish[[#This Row],[Email]], tblHRIS[[#All],[Email]], tblHRIS[[#All],[Budget L1]], "No Match")</f>
        <v>Michael Rodriguez - CFO</v>
      </c>
      <c r="U212" t="str" cm="1">
        <f t="array" ref="U212">_xlfn.XLOOKUP(tblGoPhish[[#This Row],[Email]], tblHRIS[[#All],[Email]], tblHRIS[[#All],[Budget L2]], "No Match")</f>
        <v>Casey Johnson - Director of Operations</v>
      </c>
    </row>
    <row r="213" spans="1:21" x14ac:dyDescent="0.2">
      <c r="A213" t="s">
        <v>185</v>
      </c>
      <c r="B213" t="s">
        <v>186</v>
      </c>
      <c r="C213" t="s">
        <v>187</v>
      </c>
      <c r="D213" t="s">
        <v>20</v>
      </c>
      <c r="E213" s="1">
        <v>45803</v>
      </c>
      <c r="F213" s="2">
        <v>0.70138888888888884</v>
      </c>
      <c r="G213" t="b">
        <v>1</v>
      </c>
      <c r="H213" s="1">
        <v>45804</v>
      </c>
      <c r="I213" s="2">
        <v>0.65555555555555556</v>
      </c>
      <c r="J213" t="b">
        <v>0</v>
      </c>
      <c r="M213" t="b">
        <v>0</v>
      </c>
      <c r="N213" t="b">
        <v>0</v>
      </c>
      <c r="O213" t="b">
        <v>0</v>
      </c>
      <c r="P213" t="b">
        <v>0</v>
      </c>
      <c r="Q213" t="str" cm="1">
        <f t="array" ref="Q213">_xlfn.XLOOKUP(tblGoPhish[[#This Row],[Email]], tblHRIS[[#All],[Email]], tblHRIS[[#All],[Employee Type]], "No Match")</f>
        <v>Full Time</v>
      </c>
      <c r="R213" t="str" cm="1">
        <f t="array" ref="R213">_xlfn.XLOOKUP(tblGoPhish[[#This Row],[Email]], tblHRIS[[#All],[Email]], tblHRIS[[#All],[On Leave?]], "No Match")</f>
        <v>No</v>
      </c>
      <c r="S213" t="str" cm="1">
        <f t="array" ref="S213">_xlfn.XLOOKUP(tblGoPhish[[#This Row],[Email]], tblHRIS[[#All],[Email]], tblHRIS[[#All],[Job Title]], "No Match")</f>
        <v>QA Engineer</v>
      </c>
      <c r="T213" t="str" cm="1">
        <f t="array" ref="T213">_xlfn.XLOOKUP(tblGoPhish[[#This Row],[Email]], tblHRIS[[#All],[Email]], tblHRIS[[#All],[Budget L1]], "No Match")</f>
        <v>Jennifer Walsh - CTO</v>
      </c>
      <c r="U213" t="str" cm="1">
        <f t="array" ref="U213">_xlfn.XLOOKUP(tblGoPhish[[#This Row],[Email]], tblHRIS[[#All],[Email]], tblHRIS[[#All],[Budget L2]], "No Match")</f>
        <v>Alex Rivera - Director of Engineering</v>
      </c>
    </row>
    <row r="214" spans="1:21" x14ac:dyDescent="0.2">
      <c r="A214" t="s">
        <v>181</v>
      </c>
      <c r="B214" t="s">
        <v>329</v>
      </c>
      <c r="C214" t="s">
        <v>538</v>
      </c>
      <c r="D214" t="s">
        <v>20</v>
      </c>
      <c r="E214" s="1">
        <v>45803</v>
      </c>
      <c r="F214" s="2">
        <v>0.57013888888888886</v>
      </c>
      <c r="G214" t="b">
        <v>1</v>
      </c>
      <c r="H214" s="1">
        <v>45804</v>
      </c>
      <c r="I214" s="2">
        <v>0.55694444444444446</v>
      </c>
      <c r="J214" t="b">
        <v>0</v>
      </c>
      <c r="M214" t="b">
        <v>0</v>
      </c>
      <c r="N214" t="b">
        <v>0</v>
      </c>
      <c r="O214" t="b">
        <v>0</v>
      </c>
      <c r="P214" t="b">
        <v>0</v>
      </c>
      <c r="Q214" t="str" cm="1">
        <f t="array" ref="Q214">_xlfn.XLOOKUP(tblGoPhish[[#This Row],[Email]], tblHRIS[[#All],[Email]], tblHRIS[[#All],[Employee Type]], "No Match")</f>
        <v>Part Time</v>
      </c>
      <c r="R214" t="str" cm="1">
        <f t="array" ref="R214">_xlfn.XLOOKUP(tblGoPhish[[#This Row],[Email]], tblHRIS[[#All],[Email]], tblHRIS[[#All],[On Leave?]], "No Match")</f>
        <v>No</v>
      </c>
      <c r="S214" t="str" cm="1">
        <f t="array" ref="S214">_xlfn.XLOOKUP(tblGoPhish[[#This Row],[Email]], tblHRIS[[#All],[Email]], tblHRIS[[#All],[Job Title]], "No Match")</f>
        <v>QA Engineer</v>
      </c>
      <c r="T214" t="str" cm="1">
        <f t="array" ref="T214">_xlfn.XLOOKUP(tblGoPhish[[#This Row],[Email]], tblHRIS[[#All],[Email]], tblHRIS[[#All],[Budget L1]], "No Match")</f>
        <v>Jennifer Walsh - CTO</v>
      </c>
      <c r="U214" t="str" cm="1">
        <f t="array" ref="U214">_xlfn.XLOOKUP(tblGoPhish[[#This Row],[Email]], tblHRIS[[#All],[Email]], tblHRIS[[#All],[Budget L2]], "No Match")</f>
        <v>Alex Rivera - Director of Engineering</v>
      </c>
    </row>
    <row r="215" spans="1:21" x14ac:dyDescent="0.2">
      <c r="A215" t="s">
        <v>326</v>
      </c>
      <c r="B215" t="s">
        <v>256</v>
      </c>
      <c r="C215" t="s">
        <v>401</v>
      </c>
      <c r="D215" t="s">
        <v>20</v>
      </c>
      <c r="E215" s="1">
        <v>45803</v>
      </c>
      <c r="F215" s="2">
        <v>0.58611111111111114</v>
      </c>
      <c r="G215" t="b">
        <v>1</v>
      </c>
      <c r="H215" s="1">
        <v>45804</v>
      </c>
      <c r="I215" s="2">
        <v>0.50347222222222221</v>
      </c>
      <c r="J215" t="b">
        <v>0</v>
      </c>
      <c r="M215" t="b">
        <v>0</v>
      </c>
      <c r="N215" t="b">
        <v>0</v>
      </c>
      <c r="O215" t="b">
        <v>0</v>
      </c>
      <c r="P215" t="b">
        <v>0</v>
      </c>
      <c r="Q215" t="str" cm="1">
        <f t="array" ref="Q215">_xlfn.XLOOKUP(tblGoPhish[[#This Row],[Email]], tblHRIS[[#All],[Email]], tblHRIS[[#All],[Employee Type]], "No Match")</f>
        <v>Part Time</v>
      </c>
      <c r="R215" t="str" cm="1">
        <f t="array" ref="R215">_xlfn.XLOOKUP(tblGoPhish[[#This Row],[Email]], tblHRIS[[#All],[Email]], tblHRIS[[#All],[On Leave?]], "No Match")</f>
        <v>No</v>
      </c>
      <c r="S215" t="str" cm="1">
        <f t="array" ref="S215">_xlfn.XLOOKUP(tblGoPhish[[#This Row],[Email]], tblHRIS[[#All],[Email]], tblHRIS[[#All],[Job Title]], "No Match")</f>
        <v>QA Engineer</v>
      </c>
      <c r="T215" t="str" cm="1">
        <f t="array" ref="T215">_xlfn.XLOOKUP(tblGoPhish[[#This Row],[Email]], tblHRIS[[#All],[Email]], tblHRIS[[#All],[Budget L1]], "No Match")</f>
        <v>Jennifer Walsh - CTO</v>
      </c>
      <c r="U215" t="str" cm="1">
        <f t="array" ref="U215">_xlfn.XLOOKUP(tblGoPhish[[#This Row],[Email]], tblHRIS[[#All],[Email]], tblHRIS[[#All],[Budget L2]], "No Match")</f>
        <v>Alex Rivera - Director of Engineering</v>
      </c>
    </row>
    <row r="216" spans="1:21" x14ac:dyDescent="0.2">
      <c r="A216" t="s">
        <v>104</v>
      </c>
      <c r="B216" t="s">
        <v>105</v>
      </c>
      <c r="C216" t="s">
        <v>106</v>
      </c>
      <c r="D216" t="s">
        <v>20</v>
      </c>
      <c r="E216" s="1">
        <v>45803</v>
      </c>
      <c r="F216" s="2">
        <v>0.41111111111111109</v>
      </c>
      <c r="G216" t="b">
        <v>1</v>
      </c>
      <c r="H216" s="1">
        <v>45804</v>
      </c>
      <c r="I216" s="2">
        <v>0.39305555555555555</v>
      </c>
      <c r="J216" t="b">
        <v>0</v>
      </c>
      <c r="M216" t="b">
        <v>0</v>
      </c>
      <c r="N216" t="b">
        <v>0</v>
      </c>
      <c r="O216" t="b">
        <v>0</v>
      </c>
      <c r="P216" t="b">
        <v>0</v>
      </c>
      <c r="Q216" t="str" cm="1">
        <f t="array" ref="Q216">_xlfn.XLOOKUP(tblGoPhish[[#This Row],[Email]], tblHRIS[[#All],[Email]], tblHRIS[[#All],[Employee Type]], "No Match")</f>
        <v>Part Time</v>
      </c>
      <c r="R216" t="str" cm="1">
        <f t="array" ref="R216">_xlfn.XLOOKUP(tblGoPhish[[#This Row],[Email]], tblHRIS[[#All],[Email]], tblHRIS[[#All],[On Leave?]], "No Match")</f>
        <v>No</v>
      </c>
      <c r="S216" t="str" cm="1">
        <f t="array" ref="S216">_xlfn.XLOOKUP(tblGoPhish[[#This Row],[Email]], tblHRIS[[#All],[Email]], tblHRIS[[#All],[Job Title]], "No Match")</f>
        <v>Recruiter</v>
      </c>
      <c r="T216" t="str" cm="1">
        <f t="array" ref="T216">_xlfn.XLOOKUP(tblGoPhish[[#This Row],[Email]], tblHRIS[[#All],[Email]], tblHRIS[[#All],[Budget L1]], "No Match")</f>
        <v>Jennifer Walsh - CTO</v>
      </c>
      <c r="U216" t="str" cm="1">
        <f t="array" ref="U216">_xlfn.XLOOKUP(tblGoPhish[[#This Row],[Email]], tblHRIS[[#All],[Email]], tblHRIS[[#All],[Budget L2]], "No Match")</f>
        <v>Alex Rivera - Director of Engineering</v>
      </c>
    </row>
    <row r="217" spans="1:21" x14ac:dyDescent="0.2">
      <c r="A217" t="s">
        <v>141</v>
      </c>
      <c r="B217" t="s">
        <v>233</v>
      </c>
      <c r="C217" t="s">
        <v>343</v>
      </c>
      <c r="D217" t="s">
        <v>20</v>
      </c>
      <c r="E217" s="1">
        <v>45803</v>
      </c>
      <c r="F217" s="2">
        <v>0.38958333333333334</v>
      </c>
      <c r="G217" t="b">
        <v>1</v>
      </c>
      <c r="H217" s="1">
        <v>45804</v>
      </c>
      <c r="I217" s="2">
        <v>0.54652777777777772</v>
      </c>
      <c r="J217" t="b">
        <v>0</v>
      </c>
      <c r="M217" t="b">
        <v>0</v>
      </c>
      <c r="N217" t="b">
        <v>0</v>
      </c>
      <c r="O217" t="b">
        <v>0</v>
      </c>
      <c r="P217" t="b">
        <v>0</v>
      </c>
      <c r="Q217" t="str" cm="1">
        <f t="array" ref="Q217">_xlfn.XLOOKUP(tblGoPhish[[#This Row],[Email]], tblHRIS[[#All],[Email]], tblHRIS[[#All],[Employee Type]], "No Match")</f>
        <v>Intern</v>
      </c>
      <c r="R217" t="str" cm="1">
        <f t="array" ref="R217">_xlfn.XLOOKUP(tblGoPhish[[#This Row],[Email]], tblHRIS[[#All],[Email]], tblHRIS[[#All],[On Leave?]], "No Match")</f>
        <v>No</v>
      </c>
      <c r="S217" t="str" cm="1">
        <f t="array" ref="S217">_xlfn.XLOOKUP(tblGoPhish[[#This Row],[Email]], tblHRIS[[#All],[Email]], tblHRIS[[#All],[Job Title]], "No Match")</f>
        <v>Recruiter</v>
      </c>
      <c r="T217" t="str" cm="1">
        <f t="array" ref="T217">_xlfn.XLOOKUP(tblGoPhish[[#This Row],[Email]], tblHRIS[[#All],[Email]], tblHRIS[[#All],[Budget L1]], "No Match")</f>
        <v>Jennifer Walsh - CTO</v>
      </c>
      <c r="U217" t="str" cm="1">
        <f t="array" ref="U217">_xlfn.XLOOKUP(tblGoPhish[[#This Row],[Email]], tblHRIS[[#All],[Email]], tblHRIS[[#All],[Budget L2]], "No Match")</f>
        <v>Alex Rivera - Director of Engineering</v>
      </c>
    </row>
    <row r="218" spans="1:21" x14ac:dyDescent="0.2">
      <c r="A218" t="s">
        <v>85</v>
      </c>
      <c r="B218" t="s">
        <v>123</v>
      </c>
      <c r="C218" t="s">
        <v>580</v>
      </c>
      <c r="D218" t="s">
        <v>20</v>
      </c>
      <c r="E218" s="1">
        <v>45803</v>
      </c>
      <c r="F218" s="2">
        <v>0.44861111111111113</v>
      </c>
      <c r="G218" t="b">
        <v>1</v>
      </c>
      <c r="H218" s="1">
        <v>45804</v>
      </c>
      <c r="I218" s="2">
        <v>0.56180555555555556</v>
      </c>
      <c r="J218" t="b">
        <v>0</v>
      </c>
      <c r="M218" t="b">
        <v>0</v>
      </c>
      <c r="N218" t="b">
        <v>0</v>
      </c>
      <c r="O218" t="b">
        <v>0</v>
      </c>
      <c r="P218" t="b">
        <v>0</v>
      </c>
      <c r="Q218" t="str" cm="1">
        <f t="array" ref="Q218">_xlfn.XLOOKUP(tblGoPhish[[#This Row],[Email]], tblHRIS[[#All],[Email]], tblHRIS[[#All],[Employee Type]], "No Match")</f>
        <v>Part Time</v>
      </c>
      <c r="R218" t="str" cm="1">
        <f t="array" ref="R218">_xlfn.XLOOKUP(tblGoPhish[[#This Row],[Email]], tblHRIS[[#All],[Email]], tblHRIS[[#All],[On Leave?]], "No Match")</f>
        <v>No</v>
      </c>
      <c r="S218" t="str" cm="1">
        <f t="array" ref="S218">_xlfn.XLOOKUP(tblGoPhish[[#This Row],[Email]], tblHRIS[[#All],[Email]], tblHRIS[[#All],[Job Title]], "No Match")</f>
        <v>Recruiter</v>
      </c>
      <c r="T218" t="str" cm="1">
        <f t="array" ref="T218">_xlfn.XLOOKUP(tblGoPhish[[#This Row],[Email]], tblHRIS[[#All],[Email]], tblHRIS[[#All],[Budget L1]], "No Match")</f>
        <v>Lisa Thompson - CHRO</v>
      </c>
      <c r="U218" t="str" cm="1">
        <f t="array" ref="U218">_xlfn.XLOOKUP(tblGoPhish[[#This Row],[Email]], tblHRIS[[#All],[Email]], tblHRIS[[#All],[Budget L2]], "No Match")</f>
        <v>Taylor Swift - Director of HR</v>
      </c>
    </row>
    <row r="219" spans="1:21" x14ac:dyDescent="0.2">
      <c r="A219" t="s">
        <v>290</v>
      </c>
      <c r="B219" t="s">
        <v>291</v>
      </c>
      <c r="C219" t="s">
        <v>292</v>
      </c>
      <c r="D219" t="s">
        <v>20</v>
      </c>
      <c r="E219" s="1">
        <v>45803</v>
      </c>
      <c r="F219" s="2">
        <v>0.70486111111111116</v>
      </c>
      <c r="G219" t="b">
        <v>1</v>
      </c>
      <c r="H219" s="1">
        <v>45804</v>
      </c>
      <c r="I219" s="2">
        <v>0.57361111111111107</v>
      </c>
      <c r="J219" t="b">
        <v>0</v>
      </c>
      <c r="M219" t="b">
        <v>0</v>
      </c>
      <c r="N219" t="b">
        <v>0</v>
      </c>
      <c r="O219" t="b">
        <v>0</v>
      </c>
      <c r="P219" t="b">
        <v>0</v>
      </c>
      <c r="Q219" t="str" cm="1">
        <f t="array" ref="Q219">_xlfn.XLOOKUP(tblGoPhish[[#This Row],[Email]], tblHRIS[[#All],[Email]], tblHRIS[[#All],[Employee Type]], "No Match")</f>
        <v>Contractor</v>
      </c>
      <c r="R219" t="str" cm="1">
        <f t="array" ref="R219">_xlfn.XLOOKUP(tblGoPhish[[#This Row],[Email]], tblHRIS[[#All],[Email]], tblHRIS[[#All],[On Leave?]], "No Match")</f>
        <v>No</v>
      </c>
      <c r="S219" t="str" cm="1">
        <f t="array" ref="S219">_xlfn.XLOOKUP(tblGoPhish[[#This Row],[Email]], tblHRIS[[#All],[Email]], tblHRIS[[#All],[Job Title]], "No Match")</f>
        <v>Risk Analyst</v>
      </c>
      <c r="T219" t="str" cm="1">
        <f t="array" ref="T219">_xlfn.XLOOKUP(tblGoPhish[[#This Row],[Email]], tblHRIS[[#All],[Email]], tblHRIS[[#All],[Budget L1]], "No Match")</f>
        <v>Gerry Guy - CIO/CISO</v>
      </c>
      <c r="U219" t="str" cm="1">
        <f t="array" ref="U219">_xlfn.XLOOKUP(tblGoPhish[[#This Row],[Email]], tblHRIS[[#All],[Email]], tblHRIS[[#All],[Budget L2]], "No Match")</f>
        <v>Renee Brook - Director of Security</v>
      </c>
    </row>
    <row r="220" spans="1:21" x14ac:dyDescent="0.2">
      <c r="A220" t="s">
        <v>277</v>
      </c>
      <c r="B220" t="s">
        <v>70</v>
      </c>
      <c r="C220" t="s">
        <v>278</v>
      </c>
      <c r="D220" t="s">
        <v>20</v>
      </c>
      <c r="E220" s="1">
        <v>45803</v>
      </c>
      <c r="F220" s="2">
        <v>0.60069444444444442</v>
      </c>
      <c r="G220" t="b">
        <v>1</v>
      </c>
      <c r="H220" s="1">
        <v>45804</v>
      </c>
      <c r="I220" s="2">
        <v>0.74652777777777779</v>
      </c>
      <c r="J220" t="b">
        <v>0</v>
      </c>
      <c r="M220" t="b">
        <v>0</v>
      </c>
      <c r="N220" t="b">
        <v>0</v>
      </c>
      <c r="O220" t="b">
        <v>0</v>
      </c>
      <c r="P220" t="b">
        <v>0</v>
      </c>
      <c r="Q220" t="str" cm="1">
        <f t="array" ref="Q220">_xlfn.XLOOKUP(tblGoPhish[[#This Row],[Email]], tblHRIS[[#All],[Email]], tblHRIS[[#All],[Employee Type]], "No Match")</f>
        <v>Contractor</v>
      </c>
      <c r="R220" t="str" cm="1">
        <f t="array" ref="R220">_xlfn.XLOOKUP(tblGoPhish[[#This Row],[Email]], tblHRIS[[#All],[Email]], tblHRIS[[#All],[On Leave?]], "No Match")</f>
        <v>No</v>
      </c>
      <c r="S220" t="str" cm="1">
        <f t="array" ref="S220">_xlfn.XLOOKUP(tblGoPhish[[#This Row],[Email]], tblHRIS[[#All],[Email]], tblHRIS[[#All],[Job Title]], "No Match")</f>
        <v>Sales Analyst</v>
      </c>
      <c r="T220" t="str" cm="1">
        <f t="array" ref="T220">_xlfn.XLOOKUP(tblGoPhish[[#This Row],[Email]], tblHRIS[[#All],[Email]], tblHRIS[[#All],[Budget L1]], "No Match")</f>
        <v>David Kim - COO</v>
      </c>
      <c r="U220" t="str" cm="1">
        <f t="array" ref="U220">_xlfn.XLOOKUP(tblGoPhish[[#This Row],[Email]], tblHRIS[[#All],[Email]], tblHRIS[[#All],[Budget L2]], "No Match")</f>
        <v>Maria Santos - Director of Sales</v>
      </c>
    </row>
    <row r="221" spans="1:21" x14ac:dyDescent="0.2">
      <c r="A221" t="s">
        <v>101</v>
      </c>
      <c r="B221" t="s">
        <v>90</v>
      </c>
      <c r="C221" t="s">
        <v>526</v>
      </c>
      <c r="D221" t="s">
        <v>20</v>
      </c>
      <c r="E221" s="1">
        <v>45803</v>
      </c>
      <c r="F221" s="2">
        <v>0.7055555555555556</v>
      </c>
      <c r="G221" t="b">
        <v>1</v>
      </c>
      <c r="H221" s="1">
        <v>45804</v>
      </c>
      <c r="I221" s="2">
        <v>0.4777777777777778</v>
      </c>
      <c r="J221" t="b">
        <v>0</v>
      </c>
      <c r="M221" t="b">
        <v>0</v>
      </c>
      <c r="N221" t="b">
        <v>0</v>
      </c>
      <c r="O221" t="b">
        <v>0</v>
      </c>
      <c r="P221" t="b">
        <v>0</v>
      </c>
      <c r="Q221" t="str" cm="1">
        <f t="array" ref="Q221">_xlfn.XLOOKUP(tblGoPhish[[#This Row],[Email]], tblHRIS[[#All],[Email]], tblHRIS[[#All],[Employee Type]], "No Match")</f>
        <v>Part Time</v>
      </c>
      <c r="R221" t="str" cm="1">
        <f t="array" ref="R221">_xlfn.XLOOKUP(tblGoPhish[[#This Row],[Email]], tblHRIS[[#All],[Email]], tblHRIS[[#All],[On Leave?]], "No Match")</f>
        <v>No</v>
      </c>
      <c r="S221" t="str" cm="1">
        <f t="array" ref="S221">_xlfn.XLOOKUP(tblGoPhish[[#This Row],[Email]], tblHRIS[[#All],[Email]], tblHRIS[[#All],[Job Title]], "No Match")</f>
        <v>Sales Coordinator</v>
      </c>
      <c r="T221" t="str" cm="1">
        <f t="array" ref="T221">_xlfn.XLOOKUP(tblGoPhish[[#This Row],[Email]], tblHRIS[[#All],[Email]], tblHRIS[[#All],[Budget L1]], "No Match")</f>
        <v>David Kim - COO</v>
      </c>
      <c r="U221" t="str" cm="1">
        <f t="array" ref="U221">_xlfn.XLOOKUP(tblGoPhish[[#This Row],[Email]], tblHRIS[[#All],[Email]], tblHRIS[[#All],[Budget L2]], "No Match")</f>
        <v>Maria Santos - Director of Sales</v>
      </c>
    </row>
    <row r="222" spans="1:21" x14ac:dyDescent="0.2">
      <c r="A222" t="s">
        <v>386</v>
      </c>
      <c r="B222" t="s">
        <v>240</v>
      </c>
      <c r="C222" t="s">
        <v>602</v>
      </c>
      <c r="D222" t="s">
        <v>20</v>
      </c>
      <c r="E222" s="1">
        <v>45803</v>
      </c>
      <c r="F222" s="2">
        <v>0.63888888888888884</v>
      </c>
      <c r="G222" t="b">
        <v>1</v>
      </c>
      <c r="H222" s="1">
        <v>45804</v>
      </c>
      <c r="I222" s="2">
        <v>0.66319444444444442</v>
      </c>
      <c r="J222" t="b">
        <v>0</v>
      </c>
      <c r="M222" t="b">
        <v>0</v>
      </c>
      <c r="N222" t="b">
        <v>0</v>
      </c>
      <c r="O222" t="b">
        <v>0</v>
      </c>
      <c r="P222" t="b">
        <v>0</v>
      </c>
      <c r="Q222" t="str" cm="1">
        <f t="array" ref="Q222">_xlfn.XLOOKUP(tblGoPhish[[#This Row],[Email]], tblHRIS[[#All],[Email]], tblHRIS[[#All],[Employee Type]], "No Match")</f>
        <v>Full Time</v>
      </c>
      <c r="R222" t="str" cm="1">
        <f t="array" ref="R222">_xlfn.XLOOKUP(tblGoPhish[[#This Row],[Email]], tblHRIS[[#All],[Email]], tblHRIS[[#All],[On Leave?]], "No Match")</f>
        <v>No</v>
      </c>
      <c r="S222" t="str" cm="1">
        <f t="array" ref="S222">_xlfn.XLOOKUP(tblGoPhish[[#This Row],[Email]], tblHRIS[[#All],[Email]], tblHRIS[[#All],[Job Title]], "No Match")</f>
        <v>Sales Coordinator</v>
      </c>
      <c r="T222" t="str" cm="1">
        <f t="array" ref="T222">_xlfn.XLOOKUP(tblGoPhish[[#This Row],[Email]], tblHRIS[[#All],[Email]], tblHRIS[[#All],[Budget L1]], "No Match")</f>
        <v>David Kim - COO</v>
      </c>
      <c r="U222" t="str" cm="1">
        <f t="array" ref="U222">_xlfn.XLOOKUP(tblGoPhish[[#This Row],[Email]], tblHRIS[[#All],[Email]], tblHRIS[[#All],[Budget L2]], "No Match")</f>
        <v>Maria Santos - Director of Sales</v>
      </c>
    </row>
    <row r="223" spans="1:21" x14ac:dyDescent="0.2">
      <c r="A223" t="s">
        <v>229</v>
      </c>
      <c r="B223" t="s">
        <v>554</v>
      </c>
      <c r="C223" t="s">
        <v>572</v>
      </c>
      <c r="D223" t="s">
        <v>20</v>
      </c>
      <c r="E223" s="1">
        <v>45803</v>
      </c>
      <c r="F223" s="2">
        <v>0.62777777777777777</v>
      </c>
      <c r="G223" t="b">
        <v>1</v>
      </c>
      <c r="H223" s="1">
        <v>45804</v>
      </c>
      <c r="I223" s="2">
        <v>0.46319444444444446</v>
      </c>
      <c r="J223" t="b">
        <v>0</v>
      </c>
      <c r="M223" t="b">
        <v>0</v>
      </c>
      <c r="N223" t="b">
        <v>0</v>
      </c>
      <c r="O223" t="b">
        <v>0</v>
      </c>
      <c r="P223" t="b">
        <v>0</v>
      </c>
      <c r="Q223" t="str" cm="1">
        <f t="array" ref="Q223">_xlfn.XLOOKUP(tblGoPhish[[#This Row],[Email]], tblHRIS[[#All],[Email]], tblHRIS[[#All],[Employee Type]], "No Match")</f>
        <v>Intern</v>
      </c>
      <c r="R223" t="str" cm="1">
        <f t="array" ref="R223">_xlfn.XLOOKUP(tblGoPhish[[#This Row],[Email]], tblHRIS[[#All],[Email]], tblHRIS[[#All],[On Leave?]], "No Match")</f>
        <v>No</v>
      </c>
      <c r="S223" t="str" cm="1">
        <f t="array" ref="S223">_xlfn.XLOOKUP(tblGoPhish[[#This Row],[Email]], tblHRIS[[#All],[Email]], tblHRIS[[#All],[Job Title]], "No Match")</f>
        <v>Sales Representative</v>
      </c>
      <c r="T223" t="str" cm="1">
        <f t="array" ref="T223">_xlfn.XLOOKUP(tblGoPhish[[#This Row],[Email]], tblHRIS[[#All],[Email]], tblHRIS[[#All],[Budget L1]], "No Match")</f>
        <v>David Kim - COO</v>
      </c>
      <c r="U223" t="str" cm="1">
        <f t="array" ref="U223">_xlfn.XLOOKUP(tblGoPhish[[#This Row],[Email]], tblHRIS[[#All],[Email]], tblHRIS[[#All],[Budget L2]], "No Match")</f>
        <v>Maria Santos - Director of Sales</v>
      </c>
    </row>
    <row r="224" spans="1:21" x14ac:dyDescent="0.2">
      <c r="A224" t="s">
        <v>17</v>
      </c>
      <c r="B224" t="s">
        <v>37</v>
      </c>
      <c r="C224" t="s">
        <v>38</v>
      </c>
      <c r="D224" t="s">
        <v>20</v>
      </c>
      <c r="E224" s="1">
        <v>45803</v>
      </c>
      <c r="F224" s="2">
        <v>0.63541666666666663</v>
      </c>
      <c r="G224" t="b">
        <v>1</v>
      </c>
      <c r="H224" s="1">
        <v>45804</v>
      </c>
      <c r="I224" s="2">
        <v>0.52708333333333335</v>
      </c>
      <c r="J224" t="b">
        <v>0</v>
      </c>
      <c r="M224" t="b">
        <v>0</v>
      </c>
      <c r="N224" t="b">
        <v>0</v>
      </c>
      <c r="O224" t="b">
        <v>0</v>
      </c>
      <c r="P224" t="b">
        <v>0</v>
      </c>
      <c r="Q224" t="str" cm="1">
        <f t="array" ref="Q224">_xlfn.XLOOKUP(tblGoPhish[[#This Row],[Email]], tblHRIS[[#All],[Email]], tblHRIS[[#All],[Employee Type]], "No Match")</f>
        <v>Part Time</v>
      </c>
      <c r="R224" t="str" cm="1">
        <f t="array" ref="R224">_xlfn.XLOOKUP(tblGoPhish[[#This Row],[Email]], tblHRIS[[#All],[Email]], tblHRIS[[#All],[On Leave?]], "No Match")</f>
        <v>No</v>
      </c>
      <c r="S224" t="str" cm="1">
        <f t="array" ref="S224">_xlfn.XLOOKUP(tblGoPhish[[#This Row],[Email]], tblHRIS[[#All],[Email]], tblHRIS[[#All],[Job Title]], "No Match")</f>
        <v>Sales Representative</v>
      </c>
      <c r="T224" t="str" cm="1">
        <f t="array" ref="T224">_xlfn.XLOOKUP(tblGoPhish[[#This Row],[Email]], tblHRIS[[#All],[Email]], tblHRIS[[#All],[Budget L1]], "No Match")</f>
        <v>David Kim - COO</v>
      </c>
      <c r="U224" t="str" cm="1">
        <f t="array" ref="U224">_xlfn.XLOOKUP(tblGoPhish[[#This Row],[Email]], tblHRIS[[#All],[Email]], tblHRIS[[#All],[Budget L2]], "No Match")</f>
        <v>Maria Santos - Director of Sales</v>
      </c>
    </row>
    <row r="225" spans="1:21" x14ac:dyDescent="0.2">
      <c r="A225" t="s">
        <v>126</v>
      </c>
      <c r="B225" t="s">
        <v>370</v>
      </c>
      <c r="C225" t="s">
        <v>514</v>
      </c>
      <c r="D225" t="s">
        <v>20</v>
      </c>
      <c r="E225" s="1">
        <v>45803</v>
      </c>
      <c r="F225" s="2">
        <v>0.38333333333333336</v>
      </c>
      <c r="G225" t="b">
        <v>1</v>
      </c>
      <c r="H225" s="1">
        <v>45804</v>
      </c>
      <c r="I225" s="2">
        <v>0.49861111111111112</v>
      </c>
      <c r="J225" t="b">
        <v>0</v>
      </c>
      <c r="M225" t="b">
        <v>0</v>
      </c>
      <c r="N225" t="b">
        <v>0</v>
      </c>
      <c r="O225" t="b">
        <v>0</v>
      </c>
      <c r="P225" t="b">
        <v>0</v>
      </c>
      <c r="Q225" t="str" cm="1">
        <f t="array" ref="Q225">_xlfn.XLOOKUP(tblGoPhish[[#This Row],[Email]], tblHRIS[[#All],[Email]], tblHRIS[[#All],[Employee Type]], "No Match")</f>
        <v>Part Time</v>
      </c>
      <c r="R225" t="str" cm="1">
        <f t="array" ref="R225">_xlfn.XLOOKUP(tblGoPhish[[#This Row],[Email]], tblHRIS[[#All],[Email]], tblHRIS[[#All],[On Leave?]], "No Match")</f>
        <v>No</v>
      </c>
      <c r="S225" t="str" cm="1">
        <f t="array" ref="S225">_xlfn.XLOOKUP(tblGoPhish[[#This Row],[Email]], tblHRIS[[#All],[Email]], tblHRIS[[#All],[Job Title]], "No Match")</f>
        <v>Sales Representative</v>
      </c>
      <c r="T225" t="str" cm="1">
        <f t="array" ref="T225">_xlfn.XLOOKUP(tblGoPhish[[#This Row],[Email]], tblHRIS[[#All],[Email]], tblHRIS[[#All],[Budget L1]], "No Match")</f>
        <v>David Kim - COO</v>
      </c>
      <c r="U225" t="str" cm="1">
        <f t="array" ref="U225">_xlfn.XLOOKUP(tblGoPhish[[#This Row],[Email]], tblHRIS[[#All],[Email]], tblHRIS[[#All],[Budget L2]], "No Match")</f>
        <v>Maria Santos - Director of Sales</v>
      </c>
    </row>
    <row r="226" spans="1:21" x14ac:dyDescent="0.2">
      <c r="A226" t="s">
        <v>229</v>
      </c>
      <c r="B226" t="s">
        <v>230</v>
      </c>
      <c r="C226" t="s">
        <v>231</v>
      </c>
      <c r="D226" t="s">
        <v>20</v>
      </c>
      <c r="E226" s="1">
        <v>45803</v>
      </c>
      <c r="F226" s="2">
        <v>0.35347222222222224</v>
      </c>
      <c r="G226" t="b">
        <v>1</v>
      </c>
      <c r="H226" s="1">
        <v>45804</v>
      </c>
      <c r="I226" s="2">
        <v>0.61458333333333337</v>
      </c>
      <c r="J226" t="b">
        <v>0</v>
      </c>
      <c r="M226" t="b">
        <v>0</v>
      </c>
      <c r="N226" t="b">
        <v>1</v>
      </c>
      <c r="O226" t="b">
        <v>0</v>
      </c>
      <c r="P226" t="b">
        <v>0</v>
      </c>
      <c r="Q226" t="str" cm="1">
        <f t="array" ref="Q226">_xlfn.XLOOKUP(tblGoPhish[[#This Row],[Email]], tblHRIS[[#All],[Email]], tblHRIS[[#All],[Employee Type]], "No Match")</f>
        <v>Full Time</v>
      </c>
      <c r="R226" t="str" cm="1">
        <f t="array" ref="R226">_xlfn.XLOOKUP(tblGoPhish[[#This Row],[Email]], tblHRIS[[#All],[Email]], tblHRIS[[#All],[On Leave?]], "No Match")</f>
        <v>No</v>
      </c>
      <c r="S226" t="str" cm="1">
        <f t="array" ref="S226">_xlfn.XLOOKUP(tblGoPhish[[#This Row],[Email]], tblHRIS[[#All],[Email]], tblHRIS[[#All],[Job Title]], "No Match")</f>
        <v>Security Engineer</v>
      </c>
      <c r="T226" t="str" cm="1">
        <f t="array" ref="T226">_xlfn.XLOOKUP(tblGoPhish[[#This Row],[Email]], tblHRIS[[#All],[Email]], tblHRIS[[#All],[Budget L1]], "No Match")</f>
        <v>Gerry Guy - CIO/CISO</v>
      </c>
      <c r="U226" t="str" cm="1">
        <f t="array" ref="U226">_xlfn.XLOOKUP(tblGoPhish[[#This Row],[Email]], tblHRIS[[#All],[Email]], tblHRIS[[#All],[Budget L2]], "No Match")</f>
        <v>Renee Brook - Director of Security</v>
      </c>
    </row>
    <row r="227" spans="1:21" x14ac:dyDescent="0.2">
      <c r="A227" t="s">
        <v>249</v>
      </c>
      <c r="B227" t="s">
        <v>375</v>
      </c>
      <c r="C227" t="s">
        <v>376</v>
      </c>
      <c r="D227" t="s">
        <v>20</v>
      </c>
      <c r="E227" s="1">
        <v>45803</v>
      </c>
      <c r="F227" s="2">
        <v>0.55208333333333337</v>
      </c>
      <c r="G227" t="b">
        <v>1</v>
      </c>
      <c r="H227" s="1">
        <v>45804</v>
      </c>
      <c r="I227" s="2">
        <v>0.60555555555555551</v>
      </c>
      <c r="J227" t="b">
        <v>0</v>
      </c>
      <c r="M227" t="b">
        <v>0</v>
      </c>
      <c r="N227" t="b">
        <v>1</v>
      </c>
      <c r="O227" t="b">
        <v>0</v>
      </c>
      <c r="P227" t="b">
        <v>0</v>
      </c>
      <c r="Q227" t="str" cm="1">
        <f t="array" ref="Q227">_xlfn.XLOOKUP(tblGoPhish[[#This Row],[Email]], tblHRIS[[#All],[Email]], tblHRIS[[#All],[Employee Type]], "No Match")</f>
        <v>Contractor</v>
      </c>
      <c r="R227" t="str" cm="1">
        <f t="array" ref="R227">_xlfn.XLOOKUP(tblGoPhish[[#This Row],[Email]], tblHRIS[[#All],[Email]], tblHRIS[[#All],[On Leave?]], "No Match")</f>
        <v>No</v>
      </c>
      <c r="S227" t="str" cm="1">
        <f t="array" ref="S227">_xlfn.XLOOKUP(tblGoPhish[[#This Row],[Email]], tblHRIS[[#All],[Email]], tblHRIS[[#All],[Job Title]], "No Match")</f>
        <v>Security Engineer</v>
      </c>
      <c r="T227" t="str" cm="1">
        <f t="array" ref="T227">_xlfn.XLOOKUP(tblGoPhish[[#This Row],[Email]], tblHRIS[[#All],[Email]], tblHRIS[[#All],[Budget L1]], "No Match")</f>
        <v>Gerry Guy - CIO/CISO</v>
      </c>
      <c r="U227" t="str" cm="1">
        <f t="array" ref="U227">_xlfn.XLOOKUP(tblGoPhish[[#This Row],[Email]], tblHRIS[[#All],[Email]], tblHRIS[[#All],[Budget L2]], "No Match")</f>
        <v>Renee Brook - Director of Security</v>
      </c>
    </row>
    <row r="228" spans="1:21" x14ac:dyDescent="0.2">
      <c r="A228" t="s">
        <v>229</v>
      </c>
      <c r="B228" t="s">
        <v>508</v>
      </c>
      <c r="C228" t="s">
        <v>591</v>
      </c>
      <c r="D228" t="s">
        <v>20</v>
      </c>
      <c r="E228" s="1">
        <v>45803</v>
      </c>
      <c r="F228" s="2">
        <v>0.39930555555555558</v>
      </c>
      <c r="G228" t="b">
        <v>1</v>
      </c>
      <c r="H228" s="1">
        <v>45804</v>
      </c>
      <c r="I228" s="2">
        <v>0.56597222222222221</v>
      </c>
      <c r="J228" t="b">
        <v>0</v>
      </c>
      <c r="M228" t="b">
        <v>0</v>
      </c>
      <c r="N228" t="b">
        <v>1</v>
      </c>
      <c r="O228" t="b">
        <v>0</v>
      </c>
      <c r="P228" t="b">
        <v>0</v>
      </c>
      <c r="Q228" t="str" cm="1">
        <f t="array" ref="Q228">_xlfn.XLOOKUP(tblGoPhish[[#This Row],[Email]], tblHRIS[[#All],[Email]], tblHRIS[[#All],[Employee Type]], "No Match")</f>
        <v>Full Time</v>
      </c>
      <c r="R228" t="str" cm="1">
        <f t="array" ref="R228">_xlfn.XLOOKUP(tblGoPhish[[#This Row],[Email]], tblHRIS[[#All],[Email]], tblHRIS[[#All],[On Leave?]], "No Match")</f>
        <v>No</v>
      </c>
      <c r="S228" t="str" cm="1">
        <f t="array" ref="S228">_xlfn.XLOOKUP(tblGoPhish[[#This Row],[Email]], tblHRIS[[#All],[Email]], tblHRIS[[#All],[Job Title]], "No Match")</f>
        <v>Senior Account Manager</v>
      </c>
      <c r="T228" t="str" cm="1">
        <f t="array" ref="T228">_xlfn.XLOOKUP(tblGoPhish[[#This Row],[Email]], tblHRIS[[#All],[Email]], tblHRIS[[#All],[Budget L1]], "No Match")</f>
        <v>David Kim - COO</v>
      </c>
      <c r="U228" t="str" cm="1">
        <f t="array" ref="U228">_xlfn.XLOOKUP(tblGoPhish[[#This Row],[Email]], tblHRIS[[#All],[Email]], tblHRIS[[#All],[Budget L2]], "No Match")</f>
        <v>Maria Santos - Director of Sales</v>
      </c>
    </row>
    <row r="229" spans="1:21" x14ac:dyDescent="0.2">
      <c r="A229" t="s">
        <v>425</v>
      </c>
      <c r="B229" t="s">
        <v>233</v>
      </c>
      <c r="C229" t="s">
        <v>446</v>
      </c>
      <c r="D229" t="s">
        <v>20</v>
      </c>
      <c r="E229" s="1">
        <v>45803</v>
      </c>
      <c r="F229" s="2">
        <v>0.40138888888888891</v>
      </c>
      <c r="G229" t="b">
        <v>1</v>
      </c>
      <c r="H229" s="1">
        <v>45804</v>
      </c>
      <c r="I229" s="2">
        <v>0.38263888888888886</v>
      </c>
      <c r="J229" t="b">
        <v>0</v>
      </c>
      <c r="M229" t="b">
        <v>0</v>
      </c>
      <c r="N229" t="b">
        <v>1</v>
      </c>
      <c r="O229" t="b">
        <v>0</v>
      </c>
      <c r="P229" t="b">
        <v>0</v>
      </c>
      <c r="Q229" t="str" cm="1">
        <f t="array" ref="Q229">_xlfn.XLOOKUP(tblGoPhish[[#This Row],[Email]], tblHRIS[[#All],[Email]], tblHRIS[[#All],[Employee Type]], "No Match")</f>
        <v>Full Time</v>
      </c>
      <c r="R229" t="str" cm="1">
        <f t="array" ref="R229">_xlfn.XLOOKUP(tblGoPhish[[#This Row],[Email]], tblHRIS[[#All],[Email]], tblHRIS[[#All],[On Leave?]], "No Match")</f>
        <v>No</v>
      </c>
      <c r="S229" t="str" cm="1">
        <f t="array" ref="S229">_xlfn.XLOOKUP(tblGoPhish[[#This Row],[Email]], tblHRIS[[#All],[Email]], tblHRIS[[#All],[Job Title]], "No Match")</f>
        <v>Senior Account Manager</v>
      </c>
      <c r="T229" t="str" cm="1">
        <f t="array" ref="T229">_xlfn.XLOOKUP(tblGoPhish[[#This Row],[Email]], tblHRIS[[#All],[Email]], tblHRIS[[#All],[Budget L1]], "No Match")</f>
        <v>David Kim - COO</v>
      </c>
      <c r="U229" t="str" cm="1">
        <f t="array" ref="U229">_xlfn.XLOOKUP(tblGoPhish[[#This Row],[Email]], tblHRIS[[#All],[Email]], tblHRIS[[#All],[Budget L2]], "No Match")</f>
        <v>Maria Santos - Director of Sales</v>
      </c>
    </row>
    <row r="230" spans="1:21" x14ac:dyDescent="0.2">
      <c r="A230" t="s">
        <v>307</v>
      </c>
      <c r="B230" t="s">
        <v>333</v>
      </c>
      <c r="C230" t="s">
        <v>583</v>
      </c>
      <c r="D230" t="s">
        <v>20</v>
      </c>
      <c r="E230" s="1">
        <v>45803</v>
      </c>
      <c r="F230" s="2">
        <v>0.46180555555555558</v>
      </c>
      <c r="G230" t="b">
        <v>1</v>
      </c>
      <c r="H230" s="1">
        <v>45804</v>
      </c>
      <c r="I230" s="2">
        <v>0.4152777777777778</v>
      </c>
      <c r="J230" t="b">
        <v>0</v>
      </c>
      <c r="M230" t="b">
        <v>0</v>
      </c>
      <c r="N230" t="b">
        <v>1</v>
      </c>
      <c r="O230" t="b">
        <v>0</v>
      </c>
      <c r="P230" t="b">
        <v>0</v>
      </c>
      <c r="Q230" t="str" cm="1">
        <f t="array" ref="Q230">_xlfn.XLOOKUP(tblGoPhish[[#This Row],[Email]], tblHRIS[[#All],[Email]], tblHRIS[[#All],[Employee Type]], "No Match")</f>
        <v>Full Time</v>
      </c>
      <c r="R230" t="str" cm="1">
        <f t="array" ref="R230">_xlfn.XLOOKUP(tblGoPhish[[#This Row],[Email]], tblHRIS[[#All],[Email]], tblHRIS[[#All],[On Leave?]], "No Match")</f>
        <v>No</v>
      </c>
      <c r="S230" t="str" cm="1">
        <f t="array" ref="S230">_xlfn.XLOOKUP(tblGoPhish[[#This Row],[Email]], tblHRIS[[#All],[Email]], tblHRIS[[#All],[Job Title]], "No Match")</f>
        <v>Senior Accountant</v>
      </c>
      <c r="T230" t="str" cm="1">
        <f t="array" ref="T230">_xlfn.XLOOKUP(tblGoPhish[[#This Row],[Email]], tblHRIS[[#All],[Email]], tblHRIS[[#All],[Budget L1]], "No Match")</f>
        <v>Michael Rodriguez - CFO</v>
      </c>
      <c r="U230" t="str" cm="1">
        <f t="array" ref="U230">_xlfn.XLOOKUP(tblGoPhish[[#This Row],[Email]], tblHRIS[[#All],[Email]], tblHRIS[[#All],[Budget L2]], "No Match")</f>
        <v>Riley Davis - Director of Finance</v>
      </c>
    </row>
    <row r="231" spans="1:21" x14ac:dyDescent="0.2">
      <c r="A231" t="s">
        <v>133</v>
      </c>
      <c r="B231" t="s">
        <v>351</v>
      </c>
      <c r="C231" t="s">
        <v>546</v>
      </c>
      <c r="D231" t="s">
        <v>20</v>
      </c>
      <c r="E231" s="1">
        <v>45803</v>
      </c>
      <c r="F231" s="2">
        <v>0.47430555555555554</v>
      </c>
      <c r="G231" t="b">
        <v>1</v>
      </c>
      <c r="H231" s="1">
        <v>45804</v>
      </c>
      <c r="I231" s="2">
        <v>0.70972222222222225</v>
      </c>
      <c r="J231" t="b">
        <v>0</v>
      </c>
      <c r="M231" t="b">
        <v>0</v>
      </c>
      <c r="N231" t="b">
        <v>1</v>
      </c>
      <c r="O231" t="b">
        <v>0</v>
      </c>
      <c r="P231" t="b">
        <v>0</v>
      </c>
      <c r="Q231" t="str" cm="1">
        <f t="array" ref="Q231">_xlfn.XLOOKUP(tblGoPhish[[#This Row],[Email]], tblHRIS[[#All],[Email]], tblHRIS[[#All],[Employee Type]], "No Match")</f>
        <v>Contractor</v>
      </c>
      <c r="R231" t="str" cm="1">
        <f t="array" ref="R231">_xlfn.XLOOKUP(tblGoPhish[[#This Row],[Email]], tblHRIS[[#All],[Email]], tblHRIS[[#All],[On Leave?]], "No Match")</f>
        <v>No</v>
      </c>
      <c r="S231" t="str" cm="1">
        <f t="array" ref="S231">_xlfn.XLOOKUP(tblGoPhish[[#This Row],[Email]], tblHRIS[[#All],[Email]], tblHRIS[[#All],[Job Title]], "No Match")</f>
        <v>SEO Specialist</v>
      </c>
      <c r="T231" t="str" cm="1">
        <f t="array" ref="T231">_xlfn.XLOOKUP(tblGoPhish[[#This Row],[Email]], tblHRIS[[#All],[Email]], tblHRIS[[#All],[Budget L1]], "No Match")</f>
        <v>David Kim - COO</v>
      </c>
      <c r="U231" t="str" cm="1">
        <f t="array" ref="U231">_xlfn.XLOOKUP(tblGoPhish[[#This Row],[Email]], tblHRIS[[#All],[Email]], tblHRIS[[#All],[Budget L2]], "No Match")</f>
        <v>Jordan Parker - Director of Marketing</v>
      </c>
    </row>
    <row r="232" spans="1:21" x14ac:dyDescent="0.2">
      <c r="A232" t="s">
        <v>169</v>
      </c>
      <c r="B232" t="s">
        <v>170</v>
      </c>
      <c r="C232" t="s">
        <v>171</v>
      </c>
      <c r="D232" t="s">
        <v>20</v>
      </c>
      <c r="E232" s="1">
        <v>45803</v>
      </c>
      <c r="F232" s="2">
        <v>0.39305555555555555</v>
      </c>
      <c r="G232" t="b">
        <v>1</v>
      </c>
      <c r="H232" s="1">
        <v>45804</v>
      </c>
      <c r="I232" s="2">
        <v>0.34861111111111109</v>
      </c>
      <c r="J232" t="b">
        <v>0</v>
      </c>
      <c r="M232" t="b">
        <v>0</v>
      </c>
      <c r="N232" t="b">
        <v>1</v>
      </c>
      <c r="O232" t="b">
        <v>0</v>
      </c>
      <c r="P232" t="b">
        <v>0</v>
      </c>
      <c r="Q232" t="str" cm="1">
        <f t="array" ref="Q232">_xlfn.XLOOKUP(tblGoPhish[[#This Row],[Email]], tblHRIS[[#All],[Email]], tblHRIS[[#All],[Employee Type]], "No Match")</f>
        <v>Part Time</v>
      </c>
      <c r="R232" t="str" cm="1">
        <f t="array" ref="R232">_xlfn.XLOOKUP(tblGoPhish[[#This Row],[Email]], tblHRIS[[#All],[Email]], tblHRIS[[#All],[On Leave?]], "No Match")</f>
        <v>No</v>
      </c>
      <c r="S232" t="str" cm="1">
        <f t="array" ref="S232">_xlfn.XLOOKUP(tblGoPhish[[#This Row],[Email]], tblHRIS[[#All],[Email]], tblHRIS[[#All],[Job Title]], "No Match")</f>
        <v>SEO Specialist</v>
      </c>
      <c r="T232" t="str" cm="1">
        <f t="array" ref="T232">_xlfn.XLOOKUP(tblGoPhish[[#This Row],[Email]], tblHRIS[[#All],[Email]], tblHRIS[[#All],[Budget L1]], "No Match")</f>
        <v>David Kim - COO</v>
      </c>
      <c r="U232" t="str" cm="1">
        <f t="array" ref="U232">_xlfn.XLOOKUP(tblGoPhish[[#This Row],[Email]], tblHRIS[[#All],[Email]], tblHRIS[[#All],[Budget L2]], "No Match")</f>
        <v>Jordan Parker - Director of Marketing</v>
      </c>
    </row>
    <row r="233" spans="1:21" x14ac:dyDescent="0.2">
      <c r="A233" t="s">
        <v>165</v>
      </c>
      <c r="B233" t="s">
        <v>166</v>
      </c>
      <c r="C233" t="s">
        <v>167</v>
      </c>
      <c r="D233" t="s">
        <v>20</v>
      </c>
      <c r="E233" s="1">
        <v>45803</v>
      </c>
      <c r="F233" s="2">
        <v>0.47847222222222224</v>
      </c>
      <c r="G233" t="b">
        <v>1</v>
      </c>
      <c r="H233" s="1">
        <v>45804</v>
      </c>
      <c r="I233" s="2">
        <v>0.34861111111111109</v>
      </c>
      <c r="J233" t="b">
        <v>0</v>
      </c>
      <c r="M233" t="b">
        <v>0</v>
      </c>
      <c r="N233" t="b">
        <v>1</v>
      </c>
      <c r="O233" t="b">
        <v>0</v>
      </c>
      <c r="P233" t="b">
        <v>0</v>
      </c>
      <c r="Q233" t="str" cm="1">
        <f t="array" ref="Q233">_xlfn.XLOOKUP(tblGoPhish[[#This Row],[Email]], tblHRIS[[#All],[Email]], tblHRIS[[#All],[Employee Type]], "No Match")</f>
        <v>Intern</v>
      </c>
      <c r="R233" t="str" cm="1">
        <f t="array" ref="R233">_xlfn.XLOOKUP(tblGoPhish[[#This Row],[Email]], tblHRIS[[#All],[Email]], tblHRIS[[#All],[On Leave?]], "No Match")</f>
        <v>No</v>
      </c>
      <c r="S233" t="str" cm="1">
        <f t="array" ref="S233">_xlfn.XLOOKUP(tblGoPhish[[#This Row],[Email]], tblHRIS[[#All],[Email]], tblHRIS[[#All],[Job Title]], "No Match")</f>
        <v>SOC Analyst</v>
      </c>
      <c r="T233" t="str" cm="1">
        <f t="array" ref="T233">_xlfn.XLOOKUP(tblGoPhish[[#This Row],[Email]], tblHRIS[[#All],[Email]], tblHRIS[[#All],[Budget L1]], "No Match")</f>
        <v>Gerry Guy - CIO/CISO</v>
      </c>
      <c r="U233" t="str" cm="1">
        <f t="array" ref="U233">_xlfn.XLOOKUP(tblGoPhish[[#This Row],[Email]], tblHRIS[[#All],[Email]], tblHRIS[[#All],[Budget L2]], "No Match")</f>
        <v>Renee Brook - Director of Security</v>
      </c>
    </row>
    <row r="234" spans="1:21" x14ac:dyDescent="0.2">
      <c r="A234" t="s">
        <v>425</v>
      </c>
      <c r="B234" t="s">
        <v>426</v>
      </c>
      <c r="C234" t="s">
        <v>427</v>
      </c>
      <c r="D234" t="s">
        <v>20</v>
      </c>
      <c r="E234" s="1">
        <v>45803</v>
      </c>
      <c r="F234" s="2">
        <v>0.64861111111111114</v>
      </c>
      <c r="G234" t="b">
        <v>1</v>
      </c>
      <c r="H234" s="1">
        <v>45804</v>
      </c>
      <c r="I234" s="2">
        <v>0.34861111111111109</v>
      </c>
      <c r="J234" t="b">
        <v>0</v>
      </c>
      <c r="M234" t="b">
        <v>0</v>
      </c>
      <c r="N234" t="b">
        <v>1</v>
      </c>
      <c r="O234" t="b">
        <v>0</v>
      </c>
      <c r="P234" t="b">
        <v>0</v>
      </c>
      <c r="Q234" t="str" cm="1">
        <f t="array" ref="Q234">_xlfn.XLOOKUP(tblGoPhish[[#This Row],[Email]], tblHRIS[[#All],[Email]], tblHRIS[[#All],[Employee Type]], "No Match")</f>
        <v>Full Time</v>
      </c>
      <c r="R234" t="str" cm="1">
        <f t="array" ref="R234">_xlfn.XLOOKUP(tblGoPhish[[#This Row],[Email]], tblHRIS[[#All],[Email]], tblHRIS[[#All],[On Leave?]], "No Match")</f>
        <v>No</v>
      </c>
      <c r="S234" t="str" cm="1">
        <f t="array" ref="S234">_xlfn.XLOOKUP(tblGoPhish[[#This Row],[Email]], tblHRIS[[#All],[Email]], tblHRIS[[#All],[Job Title]], "No Match")</f>
        <v>Social Media Specialist</v>
      </c>
      <c r="T234" t="str" cm="1">
        <f t="array" ref="T234">_xlfn.XLOOKUP(tblGoPhish[[#This Row],[Email]], tblHRIS[[#All],[Email]], tblHRIS[[#All],[Budget L1]], "No Match")</f>
        <v>David Kim - COO</v>
      </c>
      <c r="U234" t="str" cm="1">
        <f t="array" ref="U234">_xlfn.XLOOKUP(tblGoPhish[[#This Row],[Email]], tblHRIS[[#All],[Email]], tblHRIS[[#All],[Budget L2]], "No Match")</f>
        <v>Jordan Parker - Director of Marketing</v>
      </c>
    </row>
    <row r="235" spans="1:21" x14ac:dyDescent="0.2">
      <c r="A235" t="s">
        <v>201</v>
      </c>
      <c r="B235" t="s">
        <v>233</v>
      </c>
      <c r="C235" t="s">
        <v>234</v>
      </c>
      <c r="D235" t="s">
        <v>20</v>
      </c>
      <c r="E235" s="1">
        <v>45803</v>
      </c>
      <c r="F235" s="2">
        <v>0.42638888888888887</v>
      </c>
      <c r="G235" t="b">
        <v>1</v>
      </c>
      <c r="H235" s="1">
        <v>45804</v>
      </c>
      <c r="I235" s="2">
        <v>0.34861111111111109</v>
      </c>
      <c r="J235" t="b">
        <v>0</v>
      </c>
      <c r="M235" t="b">
        <v>0</v>
      </c>
      <c r="N235" t="b">
        <v>1</v>
      </c>
      <c r="O235" t="b">
        <v>0</v>
      </c>
      <c r="P235" t="b">
        <v>0</v>
      </c>
      <c r="Q235" t="str" cm="1">
        <f t="array" ref="Q235">_xlfn.XLOOKUP(tblGoPhish[[#This Row],[Email]], tblHRIS[[#All],[Email]], tblHRIS[[#All],[Employee Type]], "No Match")</f>
        <v>Full Time</v>
      </c>
      <c r="R235" t="str" cm="1">
        <f t="array" ref="R235">_xlfn.XLOOKUP(tblGoPhish[[#This Row],[Email]], tblHRIS[[#All],[Email]], tblHRIS[[#All],[On Leave?]], "No Match")</f>
        <v>No</v>
      </c>
      <c r="S235" t="str" cm="1">
        <f t="array" ref="S235">_xlfn.XLOOKUP(tblGoPhish[[#This Row],[Email]], tblHRIS[[#All],[Email]], tblHRIS[[#All],[Job Title]], "No Match")</f>
        <v>Social Media Specialist</v>
      </c>
      <c r="T235" t="str" cm="1">
        <f t="array" ref="T235">_xlfn.XLOOKUP(tblGoPhish[[#This Row],[Email]], tblHRIS[[#All],[Email]], tblHRIS[[#All],[Budget L1]], "No Match")</f>
        <v>David Kim - COO</v>
      </c>
      <c r="U235" t="str" cm="1">
        <f t="array" ref="U235">_xlfn.XLOOKUP(tblGoPhish[[#This Row],[Email]], tblHRIS[[#All],[Email]], tblHRIS[[#All],[Budget L2]], "No Match")</f>
        <v>Jordan Parker - Director of Marketing</v>
      </c>
    </row>
    <row r="236" spans="1:21" x14ac:dyDescent="0.2">
      <c r="A236" t="s">
        <v>239</v>
      </c>
      <c r="B236" t="s">
        <v>120</v>
      </c>
      <c r="C236" t="s">
        <v>607</v>
      </c>
      <c r="D236" t="s">
        <v>20</v>
      </c>
      <c r="E236" s="1">
        <v>45803</v>
      </c>
      <c r="F236" s="2">
        <v>0.49444444444444446</v>
      </c>
      <c r="G236" t="b">
        <v>1</v>
      </c>
      <c r="H236" s="1">
        <v>45804</v>
      </c>
      <c r="I236" s="2">
        <v>0.34861111111111109</v>
      </c>
      <c r="J236" t="b">
        <v>0</v>
      </c>
      <c r="M236" t="b">
        <v>0</v>
      </c>
      <c r="N236" t="b">
        <v>1</v>
      </c>
      <c r="O236" t="b">
        <v>0</v>
      </c>
      <c r="P236" t="b">
        <v>0</v>
      </c>
      <c r="Q236" t="str" cm="1">
        <f t="array" ref="Q236">_xlfn.XLOOKUP(tblGoPhish[[#This Row],[Email]], tblHRIS[[#All],[Email]], tblHRIS[[#All],[Employee Type]], "No Match")</f>
        <v>Contractor</v>
      </c>
      <c r="R236" t="str" cm="1">
        <f t="array" ref="R236">_xlfn.XLOOKUP(tblGoPhish[[#This Row],[Email]], tblHRIS[[#All],[Email]], tblHRIS[[#All],[On Leave?]], "No Match")</f>
        <v>No</v>
      </c>
      <c r="S236" t="str" cm="1">
        <f t="array" ref="S236">_xlfn.XLOOKUP(tblGoPhish[[#This Row],[Email]], tblHRIS[[#All],[Email]], tblHRIS[[#All],[Job Title]], "No Match")</f>
        <v>Social Media Specialist</v>
      </c>
      <c r="T236" t="str" cm="1">
        <f t="array" ref="T236">_xlfn.XLOOKUP(tblGoPhish[[#This Row],[Email]], tblHRIS[[#All],[Email]], tblHRIS[[#All],[Budget L1]], "No Match")</f>
        <v>David Kim - COO</v>
      </c>
      <c r="U236" t="str" cm="1">
        <f t="array" ref="U236">_xlfn.XLOOKUP(tblGoPhish[[#This Row],[Email]], tblHRIS[[#All],[Email]], tblHRIS[[#All],[Budget L2]], "No Match")</f>
        <v>Jordan Parker - Director of Marketing</v>
      </c>
    </row>
    <row r="237" spans="1:21" x14ac:dyDescent="0.2">
      <c r="A237" t="s">
        <v>119</v>
      </c>
      <c r="B237" t="s">
        <v>345</v>
      </c>
      <c r="C237" t="s">
        <v>346</v>
      </c>
      <c r="D237" t="s">
        <v>20</v>
      </c>
      <c r="E237" s="1">
        <v>45803</v>
      </c>
      <c r="F237" s="2">
        <v>0.59305555555555556</v>
      </c>
      <c r="G237" t="b">
        <v>1</v>
      </c>
      <c r="H237" s="1">
        <v>45804</v>
      </c>
      <c r="I237" s="2">
        <v>0.34861111111111109</v>
      </c>
      <c r="J237" t="b">
        <v>0</v>
      </c>
      <c r="M237" t="b">
        <v>0</v>
      </c>
      <c r="N237" t="b">
        <v>1</v>
      </c>
      <c r="O237" t="b">
        <v>0</v>
      </c>
      <c r="P237" t="b">
        <v>0</v>
      </c>
      <c r="Q237" t="str" cm="1">
        <f t="array" ref="Q237">_xlfn.XLOOKUP(tblGoPhish[[#This Row],[Email]], tblHRIS[[#All],[Email]], tblHRIS[[#All],[Employee Type]], "No Match")</f>
        <v>Full Time</v>
      </c>
      <c r="R237" t="str" cm="1">
        <f t="array" ref="R237">_xlfn.XLOOKUP(tblGoPhish[[#This Row],[Email]], tblHRIS[[#All],[Email]], tblHRIS[[#All],[On Leave?]], "No Match")</f>
        <v>No</v>
      </c>
      <c r="S237" t="str" cm="1">
        <f t="array" ref="S237">_xlfn.XLOOKUP(tblGoPhish[[#This Row],[Email]], tblHRIS[[#All],[Email]], tblHRIS[[#All],[Job Title]], "No Match")</f>
        <v>Software Engineer</v>
      </c>
      <c r="T237" t="str" cm="1">
        <f t="array" ref="T237">_xlfn.XLOOKUP(tblGoPhish[[#This Row],[Email]], tblHRIS[[#All],[Email]], tblHRIS[[#All],[Budget L1]], "No Match")</f>
        <v>Jennifer Walsh - CTO</v>
      </c>
      <c r="U237" t="str" cm="1">
        <f t="array" ref="U237">_xlfn.XLOOKUP(tblGoPhish[[#This Row],[Email]], tblHRIS[[#All],[Email]], tblHRIS[[#All],[Budget L2]], "No Match")</f>
        <v>Alex Rivera - Director of Engineering</v>
      </c>
    </row>
    <row r="238" spans="1:21" x14ac:dyDescent="0.2">
      <c r="A238" t="s">
        <v>85</v>
      </c>
      <c r="B238" t="s">
        <v>182</v>
      </c>
      <c r="C238" t="s">
        <v>335</v>
      </c>
      <c r="D238" t="s">
        <v>20</v>
      </c>
      <c r="E238" s="1">
        <v>45803</v>
      </c>
      <c r="F238" s="2">
        <v>0.62361111111111112</v>
      </c>
      <c r="G238" t="b">
        <v>1</v>
      </c>
      <c r="H238" s="1">
        <v>45804</v>
      </c>
      <c r="I238" s="2">
        <v>0.34861111111111109</v>
      </c>
      <c r="J238" t="b">
        <v>0</v>
      </c>
      <c r="M238" t="b">
        <v>0</v>
      </c>
      <c r="N238" t="b">
        <v>1</v>
      </c>
      <c r="O238" t="b">
        <v>0</v>
      </c>
      <c r="P238" t="b">
        <v>0</v>
      </c>
      <c r="Q238" t="str" cm="1">
        <f t="array" ref="Q238">_xlfn.XLOOKUP(tblGoPhish[[#This Row],[Email]], tblHRIS[[#All],[Email]], tblHRIS[[#All],[Employee Type]], "No Match")</f>
        <v>Part Time</v>
      </c>
      <c r="R238" t="str" cm="1">
        <f t="array" ref="R238">_xlfn.XLOOKUP(tblGoPhish[[#This Row],[Email]], tblHRIS[[#All],[Email]], tblHRIS[[#All],[On Leave?]], "No Match")</f>
        <v>No</v>
      </c>
      <c r="S238" t="str" cm="1">
        <f t="array" ref="S238">_xlfn.XLOOKUP(tblGoPhish[[#This Row],[Email]], tblHRIS[[#All],[Email]], tblHRIS[[#All],[Job Title]], "No Match")</f>
        <v>Supply Chain Analyst</v>
      </c>
      <c r="T238" t="str" cm="1">
        <f t="array" ref="T238">_xlfn.XLOOKUP(tblGoPhish[[#This Row],[Email]], tblHRIS[[#All],[Email]], tblHRIS[[#All],[Budget L1]], "No Match")</f>
        <v>Jennifer Walsh - CTO</v>
      </c>
      <c r="U238" t="str" cm="1">
        <f t="array" ref="U238">_xlfn.XLOOKUP(tblGoPhish[[#This Row],[Email]], tblHRIS[[#All],[Email]], tblHRIS[[#All],[Budget L2]], "No Match")</f>
        <v>Alex Rivera - Director of Engineering</v>
      </c>
    </row>
    <row r="239" spans="1:21" x14ac:dyDescent="0.2">
      <c r="A239" t="s">
        <v>157</v>
      </c>
      <c r="B239" t="s">
        <v>158</v>
      </c>
      <c r="C239" t="s">
        <v>159</v>
      </c>
      <c r="D239" t="s">
        <v>20</v>
      </c>
      <c r="E239" s="1">
        <v>45803</v>
      </c>
      <c r="F239" s="2">
        <v>0.36249999999999999</v>
      </c>
      <c r="G239" t="b">
        <v>1</v>
      </c>
      <c r="H239" s="1">
        <v>45804</v>
      </c>
      <c r="I239" s="2">
        <v>0.34861111111111109</v>
      </c>
      <c r="J239" t="b">
        <v>0</v>
      </c>
      <c r="M239" t="b">
        <v>0</v>
      </c>
      <c r="N239" t="b">
        <v>1</v>
      </c>
      <c r="O239" t="b">
        <v>0</v>
      </c>
      <c r="P239" t="b">
        <v>0</v>
      </c>
      <c r="Q239" t="str" cm="1">
        <f t="array" ref="Q239">_xlfn.XLOOKUP(tblGoPhish[[#This Row],[Email]], tblHRIS[[#All],[Email]], tblHRIS[[#All],[Employee Type]], "No Match")</f>
        <v>Part Time</v>
      </c>
      <c r="R239" t="str" cm="1">
        <f t="array" ref="R239">_xlfn.XLOOKUP(tblGoPhish[[#This Row],[Email]], tblHRIS[[#All],[Email]], tblHRIS[[#All],[On Leave?]], "No Match")</f>
        <v>No</v>
      </c>
      <c r="S239" t="str" cm="1">
        <f t="array" ref="S239">_xlfn.XLOOKUP(tblGoPhish[[#This Row],[Email]], tblHRIS[[#All],[Email]], tblHRIS[[#All],[Job Title]], "No Match")</f>
        <v>Supply Chain Analyst</v>
      </c>
      <c r="T239" t="str" cm="1">
        <f t="array" ref="T239">_xlfn.XLOOKUP(tblGoPhish[[#This Row],[Email]], tblHRIS[[#All],[Email]], tblHRIS[[#All],[Budget L1]], "No Match")</f>
        <v>Jennifer Walsh - CTO</v>
      </c>
      <c r="U239" t="str" cm="1">
        <f t="array" ref="U239">_xlfn.XLOOKUP(tblGoPhish[[#This Row],[Email]], tblHRIS[[#All],[Email]], tblHRIS[[#All],[Budget L2]], "No Match")</f>
        <v>Alex Rivera - Director of Engineering</v>
      </c>
    </row>
    <row r="240" spans="1:21" x14ac:dyDescent="0.2">
      <c r="A240" t="s">
        <v>434</v>
      </c>
      <c r="B240" t="s">
        <v>120</v>
      </c>
      <c r="C240" t="s">
        <v>435</v>
      </c>
      <c r="D240" t="s">
        <v>20</v>
      </c>
      <c r="E240" s="1">
        <v>45803</v>
      </c>
      <c r="F240" s="2">
        <v>0.43680555555555556</v>
      </c>
      <c r="G240" t="b">
        <v>1</v>
      </c>
      <c r="H240" s="1">
        <v>45804</v>
      </c>
      <c r="I240" s="2">
        <v>0.34861111111111109</v>
      </c>
      <c r="J240" t="b">
        <v>0</v>
      </c>
      <c r="M240" t="b">
        <v>0</v>
      </c>
      <c r="N240" t="b">
        <v>1</v>
      </c>
      <c r="O240" t="b">
        <v>0</v>
      </c>
      <c r="P240" t="b">
        <v>0</v>
      </c>
      <c r="Q240" t="str" cm="1">
        <f t="array" ref="Q240">_xlfn.XLOOKUP(tblGoPhish[[#This Row],[Email]], tblHRIS[[#All],[Email]], tblHRIS[[#All],[Employee Type]], "No Match")</f>
        <v>Full Time</v>
      </c>
      <c r="R240" t="str" cm="1">
        <f t="array" ref="R240">_xlfn.XLOOKUP(tblGoPhish[[#This Row],[Email]], tblHRIS[[#All],[Email]], tblHRIS[[#All],[On Leave?]], "No Match")</f>
        <v>No</v>
      </c>
      <c r="S240" t="str" cm="1">
        <f t="array" ref="S240">_xlfn.XLOOKUP(tblGoPhish[[#This Row],[Email]], tblHRIS[[#All],[Email]], tblHRIS[[#All],[Job Title]], "No Match")</f>
        <v>Supply Chain Analyst</v>
      </c>
      <c r="T240" t="str" cm="1">
        <f t="array" ref="T240">_xlfn.XLOOKUP(tblGoPhish[[#This Row],[Email]], tblHRIS[[#All],[Email]], tblHRIS[[#All],[Budget L1]], "No Match")</f>
        <v>Jennifer Walsh - CTO</v>
      </c>
      <c r="U240" t="str" cm="1">
        <f t="array" ref="U240">_xlfn.XLOOKUP(tblGoPhish[[#This Row],[Email]], tblHRIS[[#All],[Email]], tblHRIS[[#All],[Budget L2]], "No Match")</f>
        <v>Alex Rivera - Director of Engineering</v>
      </c>
    </row>
    <row r="241" spans="1:21" x14ac:dyDescent="0.2">
      <c r="A241" t="s">
        <v>49</v>
      </c>
      <c r="B241" t="s">
        <v>528</v>
      </c>
      <c r="C241" t="s">
        <v>529</v>
      </c>
      <c r="D241" t="s">
        <v>20</v>
      </c>
      <c r="E241" s="1">
        <v>45803</v>
      </c>
      <c r="F241" s="2">
        <v>0.73472222222222228</v>
      </c>
      <c r="G241" t="b">
        <v>1</v>
      </c>
      <c r="H241" s="1">
        <v>45804</v>
      </c>
      <c r="I241" s="2">
        <v>0.34861111111111109</v>
      </c>
      <c r="J241" t="b">
        <v>0</v>
      </c>
      <c r="M241" t="b">
        <v>0</v>
      </c>
      <c r="N241" t="b">
        <v>1</v>
      </c>
      <c r="O241" t="b">
        <v>0</v>
      </c>
      <c r="P241" t="b">
        <v>0</v>
      </c>
      <c r="Q241" t="str" cm="1">
        <f t="array" ref="Q241">_xlfn.XLOOKUP(tblGoPhish[[#This Row],[Email]], tblHRIS[[#All],[Email]], tblHRIS[[#All],[Employee Type]], "No Match")</f>
        <v>Intern</v>
      </c>
      <c r="R241" t="str" cm="1">
        <f t="array" ref="R241">_xlfn.XLOOKUP(tblGoPhish[[#This Row],[Email]], tblHRIS[[#All],[Email]], tblHRIS[[#All],[On Leave?]], "No Match")</f>
        <v>No</v>
      </c>
      <c r="S241" t="str" cm="1">
        <f t="array" ref="S241">_xlfn.XLOOKUP(tblGoPhish[[#This Row],[Email]], tblHRIS[[#All],[Email]], tblHRIS[[#All],[Job Title]], "No Match")</f>
        <v>Supply Chain Analyst</v>
      </c>
      <c r="T241" t="str" cm="1">
        <f t="array" ref="T241">_xlfn.XLOOKUP(tblGoPhish[[#This Row],[Email]], tblHRIS[[#All],[Email]], tblHRIS[[#All],[Budget L1]], "No Match")</f>
        <v>Michael Rodriguez - CFO</v>
      </c>
      <c r="U241" t="str" cm="1">
        <f t="array" ref="U241">_xlfn.XLOOKUP(tblGoPhish[[#This Row],[Email]], tblHRIS[[#All],[Email]], tblHRIS[[#All],[Budget L2]], "No Match")</f>
        <v>Casey Johnson - Director of Operations</v>
      </c>
    </row>
    <row r="242" spans="1:21" x14ac:dyDescent="0.2">
      <c r="A242" t="s">
        <v>441</v>
      </c>
      <c r="B242" t="s">
        <v>370</v>
      </c>
      <c r="C242" t="s">
        <v>604</v>
      </c>
      <c r="D242" t="s">
        <v>20</v>
      </c>
      <c r="E242" s="1">
        <v>45803</v>
      </c>
      <c r="F242" s="2">
        <v>0.46041666666666664</v>
      </c>
      <c r="G242" t="b">
        <v>1</v>
      </c>
      <c r="H242" s="1">
        <v>45804</v>
      </c>
      <c r="I242" s="2">
        <v>0.34861111111111109</v>
      </c>
      <c r="J242" t="b">
        <v>0</v>
      </c>
      <c r="M242" t="b">
        <v>0</v>
      </c>
      <c r="N242" t="b">
        <v>1</v>
      </c>
      <c r="O242" t="b">
        <v>0</v>
      </c>
      <c r="P242" t="b">
        <v>0</v>
      </c>
      <c r="Q242" t="str" cm="1">
        <f t="array" ref="Q242">_xlfn.XLOOKUP(tblGoPhish[[#This Row],[Email]], tblHRIS[[#All],[Email]], tblHRIS[[#All],[Employee Type]], "No Match")</f>
        <v>Full Time</v>
      </c>
      <c r="R242" t="str" cm="1">
        <f t="array" ref="R242">_xlfn.XLOOKUP(tblGoPhish[[#This Row],[Email]], tblHRIS[[#All],[Email]], tblHRIS[[#All],[On Leave?]], "No Match")</f>
        <v>No</v>
      </c>
      <c r="S242" t="str" cm="1">
        <f t="array" ref="S242">_xlfn.XLOOKUP(tblGoPhish[[#This Row],[Email]], tblHRIS[[#All],[Email]], tblHRIS[[#All],[Job Title]], "No Match")</f>
        <v>Supply Chain Analyst</v>
      </c>
      <c r="T242" t="str" cm="1">
        <f t="array" ref="T242">_xlfn.XLOOKUP(tblGoPhish[[#This Row],[Email]], tblHRIS[[#All],[Email]], tblHRIS[[#All],[Budget L1]], "No Match")</f>
        <v>Michael Rodriguez - CFO</v>
      </c>
      <c r="U242" t="str" cm="1">
        <f t="array" ref="U242">_xlfn.XLOOKUP(tblGoPhish[[#This Row],[Email]], tblHRIS[[#All],[Email]], tblHRIS[[#All],[Budget L2]], "No Match")</f>
        <v>Casey Johnson - Director of Operations</v>
      </c>
    </row>
    <row r="243" spans="1:21" x14ac:dyDescent="0.2">
      <c r="A243" t="s">
        <v>173</v>
      </c>
      <c r="B243" t="s">
        <v>174</v>
      </c>
      <c r="C243" t="s">
        <v>175</v>
      </c>
      <c r="D243" t="s">
        <v>20</v>
      </c>
      <c r="E243" s="1">
        <v>45803</v>
      </c>
      <c r="F243" s="2">
        <v>0.40555555555555556</v>
      </c>
      <c r="G243" t="b">
        <v>1</v>
      </c>
      <c r="H243" s="1">
        <v>45804</v>
      </c>
      <c r="I243" s="2">
        <v>0.34861111111111109</v>
      </c>
      <c r="J243" t="b">
        <v>0</v>
      </c>
      <c r="M243" t="b">
        <v>0</v>
      </c>
      <c r="N243" t="b">
        <v>1</v>
      </c>
      <c r="O243" t="b">
        <v>0</v>
      </c>
      <c r="P243" t="b">
        <v>0</v>
      </c>
      <c r="Q243" t="str" cm="1">
        <f t="array" ref="Q243">_xlfn.XLOOKUP(tblGoPhish[[#This Row],[Email]], tblHRIS[[#All],[Email]], tblHRIS[[#All],[Employee Type]], "No Match")</f>
        <v>Full Time</v>
      </c>
      <c r="R243" t="str" cm="1">
        <f t="array" ref="R243">_xlfn.XLOOKUP(tblGoPhish[[#This Row],[Email]], tblHRIS[[#All],[Email]], tblHRIS[[#All],[On Leave?]], "No Match")</f>
        <v>No</v>
      </c>
      <c r="S243" t="str" cm="1">
        <f t="array" ref="S243">_xlfn.XLOOKUP(tblGoPhish[[#This Row],[Email]], tblHRIS[[#All],[Email]], tblHRIS[[#All],[Job Title]], "No Match")</f>
        <v>Support Analyst</v>
      </c>
      <c r="T243" t="str" cm="1">
        <f t="array" ref="T243">_xlfn.XLOOKUP(tblGoPhish[[#This Row],[Email]], tblHRIS[[#All],[Email]], tblHRIS[[#All],[Budget L1]], "No Match")</f>
        <v>David Kim - COO</v>
      </c>
      <c r="U243" t="str" cm="1">
        <f t="array" ref="U243">_xlfn.XLOOKUP(tblGoPhish[[#This Row],[Email]], tblHRIS[[#All],[Email]], tblHRIS[[#All],[Budget L2]], "No Match")</f>
        <v>Sage Martinez - Director of Customer Success</v>
      </c>
    </row>
    <row r="244" spans="1:21" x14ac:dyDescent="0.2">
      <c r="A244" t="s">
        <v>81</v>
      </c>
      <c r="B244" t="s">
        <v>182</v>
      </c>
      <c r="C244" t="s">
        <v>342</v>
      </c>
      <c r="D244" t="s">
        <v>20</v>
      </c>
      <c r="E244" s="1">
        <v>45803</v>
      </c>
      <c r="F244" s="2">
        <v>0.42499999999999999</v>
      </c>
      <c r="G244" t="b">
        <v>1</v>
      </c>
      <c r="H244" s="1">
        <v>45804</v>
      </c>
      <c r="I244" s="2">
        <v>0.34861111111111109</v>
      </c>
      <c r="J244" t="b">
        <v>0</v>
      </c>
      <c r="M244" t="b">
        <v>0</v>
      </c>
      <c r="N244" t="b">
        <v>1</v>
      </c>
      <c r="O244" t="b">
        <v>0</v>
      </c>
      <c r="P244" t="b">
        <v>0</v>
      </c>
      <c r="Q244" t="str" cm="1">
        <f t="array" ref="Q244">_xlfn.XLOOKUP(tblGoPhish[[#This Row],[Email]], tblHRIS[[#All],[Email]], tblHRIS[[#All],[Employee Type]], "No Match")</f>
        <v>Full Time</v>
      </c>
      <c r="R244" t="str" cm="1">
        <f t="array" ref="R244">_xlfn.XLOOKUP(tblGoPhish[[#This Row],[Email]], tblHRIS[[#All],[Email]], tblHRIS[[#All],[On Leave?]], "No Match")</f>
        <v>No</v>
      </c>
      <c r="S244" t="str" cm="1">
        <f t="array" ref="S244">_xlfn.XLOOKUP(tblGoPhish[[#This Row],[Email]], tblHRIS[[#All],[Email]], tblHRIS[[#All],[Job Title]], "No Match")</f>
        <v>Support Analyst</v>
      </c>
      <c r="T244" t="str" cm="1">
        <f t="array" ref="T244">_xlfn.XLOOKUP(tblGoPhish[[#This Row],[Email]], tblHRIS[[#All],[Email]], tblHRIS[[#All],[Budget L1]], "No Match")</f>
        <v>David Kim - COO</v>
      </c>
      <c r="U244" t="str" cm="1">
        <f t="array" ref="U244">_xlfn.XLOOKUP(tblGoPhish[[#This Row],[Email]], tblHRIS[[#All],[Email]], tblHRIS[[#All],[Budget L2]], "No Match")</f>
        <v>Sage Martinez - Director of Customer Success</v>
      </c>
    </row>
    <row r="245" spans="1:21" x14ac:dyDescent="0.2">
      <c r="A245" t="s">
        <v>246</v>
      </c>
      <c r="B245" t="s">
        <v>220</v>
      </c>
      <c r="C245" t="s">
        <v>247</v>
      </c>
      <c r="D245" t="s">
        <v>20</v>
      </c>
      <c r="E245" s="1">
        <v>45803</v>
      </c>
      <c r="F245" s="2">
        <v>0.64097222222222228</v>
      </c>
      <c r="G245" t="b">
        <v>1</v>
      </c>
      <c r="H245" s="1">
        <v>45804</v>
      </c>
      <c r="I245" s="2">
        <v>0.34861111111111109</v>
      </c>
      <c r="J245" t="b">
        <v>0</v>
      </c>
      <c r="M245" t="b">
        <v>0</v>
      </c>
      <c r="N245" t="b">
        <v>1</v>
      </c>
      <c r="O245" t="b">
        <v>0</v>
      </c>
      <c r="P245" t="b">
        <v>0</v>
      </c>
      <c r="Q245" t="str" cm="1">
        <f t="array" ref="Q245">_xlfn.XLOOKUP(tblGoPhish[[#This Row],[Email]], tblHRIS[[#All],[Email]], tblHRIS[[#All],[Employee Type]], "No Match")</f>
        <v>Part Time</v>
      </c>
      <c r="R245" t="str" cm="1">
        <f t="array" ref="R245">_xlfn.XLOOKUP(tblGoPhish[[#This Row],[Email]], tblHRIS[[#All],[Email]], tblHRIS[[#All],[On Leave?]], "No Match")</f>
        <v>No</v>
      </c>
      <c r="S245" t="str" cm="1">
        <f t="array" ref="S245">_xlfn.XLOOKUP(tblGoPhish[[#This Row],[Email]], tblHRIS[[#All],[Email]], tblHRIS[[#All],[Job Title]], "No Match")</f>
        <v>Systems Architect</v>
      </c>
      <c r="T245" t="str" cm="1">
        <f t="array" ref="T245">_xlfn.XLOOKUP(tblGoPhish[[#This Row],[Email]], tblHRIS[[#All],[Email]], tblHRIS[[#All],[Budget L1]], "No Match")</f>
        <v>Jennifer Walsh - CTO</v>
      </c>
      <c r="U245" t="str" cm="1">
        <f t="array" ref="U245">_xlfn.XLOOKUP(tblGoPhish[[#This Row],[Email]], tblHRIS[[#All],[Email]], tblHRIS[[#All],[Budget L2]], "No Match")</f>
        <v>Alex Rivera - Director of Engineering</v>
      </c>
    </row>
    <row r="246" spans="1:21" x14ac:dyDescent="0.2">
      <c r="A246" t="s">
        <v>154</v>
      </c>
      <c r="B246" t="s">
        <v>415</v>
      </c>
      <c r="C246" t="s">
        <v>416</v>
      </c>
      <c r="D246" t="s">
        <v>20</v>
      </c>
      <c r="E246" s="1">
        <v>45803</v>
      </c>
      <c r="F246" s="2">
        <v>0.74027777777777781</v>
      </c>
      <c r="G246" t="b">
        <v>1</v>
      </c>
      <c r="H246" s="1">
        <v>45804</v>
      </c>
      <c r="I246" s="2">
        <v>0.34861111111111109</v>
      </c>
      <c r="J246" t="b">
        <v>0</v>
      </c>
      <c r="M246" t="b">
        <v>0</v>
      </c>
      <c r="N246" t="b">
        <v>1</v>
      </c>
      <c r="O246" t="b">
        <v>0</v>
      </c>
      <c r="P246" t="b">
        <v>0</v>
      </c>
      <c r="Q246" t="str" cm="1">
        <f t="array" ref="Q246">_xlfn.XLOOKUP(tblGoPhish[[#This Row],[Email]], tblHRIS[[#All],[Email]], tblHRIS[[#All],[Employee Type]], "No Match")</f>
        <v>Full Time</v>
      </c>
      <c r="R246" t="str" cm="1">
        <f t="array" ref="R246">_xlfn.XLOOKUP(tblGoPhish[[#This Row],[Email]], tblHRIS[[#All],[Email]], tblHRIS[[#All],[On Leave?]], "No Match")</f>
        <v>No</v>
      </c>
      <c r="S246" t="str" cm="1">
        <f t="array" ref="S246">_xlfn.XLOOKUP(tblGoPhish[[#This Row],[Email]], tblHRIS[[#All],[Email]], tblHRIS[[#All],[Job Title]], "No Match")</f>
        <v>Systems Architect</v>
      </c>
      <c r="T246" t="str" cm="1">
        <f t="array" ref="T246">_xlfn.XLOOKUP(tblGoPhish[[#This Row],[Email]], tblHRIS[[#All],[Email]], tblHRIS[[#All],[Budget L1]], "No Match")</f>
        <v>Jennifer Walsh - CTO</v>
      </c>
      <c r="U246" t="str" cm="1">
        <f t="array" ref="U246">_xlfn.XLOOKUP(tblGoPhish[[#This Row],[Email]], tblHRIS[[#All],[Email]], tblHRIS[[#All],[Budget L2]], "No Match")</f>
        <v>Alex Rivera - Director of Engineering</v>
      </c>
    </row>
    <row r="247" spans="1:21" x14ac:dyDescent="0.2">
      <c r="A247" t="s">
        <v>141</v>
      </c>
      <c r="B247" t="s">
        <v>116</v>
      </c>
      <c r="C247" t="s">
        <v>142</v>
      </c>
      <c r="D247" t="s">
        <v>20</v>
      </c>
      <c r="E247" s="1">
        <v>45803</v>
      </c>
      <c r="F247" s="2">
        <v>0.74097222222222225</v>
      </c>
      <c r="G247" t="b">
        <v>1</v>
      </c>
      <c r="H247" s="1">
        <v>45804</v>
      </c>
      <c r="I247" s="2">
        <v>0.34861111111111109</v>
      </c>
      <c r="J247" t="b">
        <v>0</v>
      </c>
      <c r="M247" t="b">
        <v>0</v>
      </c>
      <c r="N247" t="b">
        <v>1</v>
      </c>
      <c r="O247" t="b">
        <v>0</v>
      </c>
      <c r="P247" t="b">
        <v>0</v>
      </c>
      <c r="Q247" t="str" cm="1">
        <f t="array" ref="Q247">_xlfn.XLOOKUP(tblGoPhish[[#This Row],[Email]], tblHRIS[[#All],[Email]], tblHRIS[[#All],[Employee Type]], "No Match")</f>
        <v>Full Time</v>
      </c>
      <c r="R247" t="str" cm="1">
        <f t="array" ref="R247">_xlfn.XLOOKUP(tblGoPhish[[#This Row],[Email]], tblHRIS[[#All],[Email]], tblHRIS[[#All],[On Leave?]], "No Match")</f>
        <v>No</v>
      </c>
      <c r="S247" t="str" cm="1">
        <f t="array" ref="S247">_xlfn.XLOOKUP(tblGoPhish[[#This Row],[Email]], tblHRIS[[#All],[Email]], tblHRIS[[#All],[Job Title]], "No Match")</f>
        <v>Talent Acquisition Specialist</v>
      </c>
      <c r="T247" t="str" cm="1">
        <f t="array" ref="T247">_xlfn.XLOOKUP(tblGoPhish[[#This Row],[Email]], tblHRIS[[#All],[Email]], tblHRIS[[#All],[Budget L1]], "No Match")</f>
        <v>Jennifer Walsh - CTO</v>
      </c>
      <c r="U247" t="str" cm="1">
        <f t="array" ref="U247">_xlfn.XLOOKUP(tblGoPhish[[#This Row],[Email]], tblHRIS[[#All],[Email]], tblHRIS[[#All],[Budget L2]], "No Match")</f>
        <v>Alex Rivera - Director of Engineering</v>
      </c>
    </row>
    <row r="248" spans="1:21" x14ac:dyDescent="0.2">
      <c r="A248" t="s">
        <v>126</v>
      </c>
      <c r="B248" t="s">
        <v>90</v>
      </c>
      <c r="C248" t="s">
        <v>498</v>
      </c>
      <c r="D248" t="s">
        <v>20</v>
      </c>
      <c r="E248" s="1">
        <v>45803</v>
      </c>
      <c r="F248" s="2">
        <v>0.70625000000000004</v>
      </c>
      <c r="G248" t="b">
        <v>1</v>
      </c>
      <c r="H248" s="1">
        <v>45804</v>
      </c>
      <c r="I248" s="2">
        <v>0.34861111111111109</v>
      </c>
      <c r="J248" t="b">
        <v>0</v>
      </c>
      <c r="M248" t="b">
        <v>0</v>
      </c>
      <c r="N248" t="b">
        <v>1</v>
      </c>
      <c r="O248" t="b">
        <v>0</v>
      </c>
      <c r="P248" t="b">
        <v>0</v>
      </c>
      <c r="Q248" t="str" cm="1">
        <f t="array" ref="Q248">_xlfn.XLOOKUP(tblGoPhish[[#This Row],[Email]], tblHRIS[[#All],[Email]], tblHRIS[[#All],[Employee Type]], "No Match")</f>
        <v>Part Time</v>
      </c>
      <c r="R248" t="str" cm="1">
        <f t="array" ref="R248">_xlfn.XLOOKUP(tblGoPhish[[#This Row],[Email]], tblHRIS[[#All],[Email]], tblHRIS[[#All],[On Leave?]], "No Match")</f>
        <v>No</v>
      </c>
      <c r="S248" t="str" cm="1">
        <f t="array" ref="S248">_xlfn.XLOOKUP(tblGoPhish[[#This Row],[Email]], tblHRIS[[#All],[Email]], tblHRIS[[#All],[Job Title]], "No Match")</f>
        <v>Talent Acquisition Specialist</v>
      </c>
      <c r="T248" t="str" cm="1">
        <f t="array" ref="T248">_xlfn.XLOOKUP(tblGoPhish[[#This Row],[Email]], tblHRIS[[#All],[Email]], tblHRIS[[#All],[Budget L1]], "No Match")</f>
        <v>Jennifer Walsh - CTO</v>
      </c>
      <c r="U248" t="str" cm="1">
        <f t="array" ref="U248">_xlfn.XLOOKUP(tblGoPhish[[#This Row],[Email]], tblHRIS[[#All],[Email]], tblHRIS[[#All],[Budget L2]], "No Match")</f>
        <v>Alex Rivera - Director of Engineering</v>
      </c>
    </row>
    <row r="249" spans="1:21" x14ac:dyDescent="0.2">
      <c r="A249" t="s">
        <v>213</v>
      </c>
      <c r="B249" t="s">
        <v>517</v>
      </c>
      <c r="C249" t="s">
        <v>599</v>
      </c>
      <c r="D249" t="s">
        <v>20</v>
      </c>
      <c r="E249" s="1">
        <v>45803</v>
      </c>
      <c r="F249" s="2">
        <v>0.47152777777777777</v>
      </c>
      <c r="G249" t="b">
        <v>1</v>
      </c>
      <c r="H249" s="1">
        <v>45804</v>
      </c>
      <c r="I249" s="2">
        <v>0.34861111111111109</v>
      </c>
      <c r="J249" t="b">
        <v>0</v>
      </c>
      <c r="M249" t="b">
        <v>0</v>
      </c>
      <c r="N249" t="b">
        <v>1</v>
      </c>
      <c r="O249" t="b">
        <v>0</v>
      </c>
      <c r="P249" t="b">
        <v>0</v>
      </c>
      <c r="Q249" t="str" cm="1">
        <f t="array" ref="Q249">_xlfn.XLOOKUP(tblGoPhish[[#This Row],[Email]], tblHRIS[[#All],[Email]], tblHRIS[[#All],[Employee Type]], "No Match")</f>
        <v>Full Time</v>
      </c>
      <c r="R249" t="str" cm="1">
        <f t="array" ref="R249">_xlfn.XLOOKUP(tblGoPhish[[#This Row],[Email]], tblHRIS[[#All],[Email]], tblHRIS[[#All],[On Leave?]], "No Match")</f>
        <v>No</v>
      </c>
      <c r="S249" t="str" cm="1">
        <f t="array" ref="S249">_xlfn.XLOOKUP(tblGoPhish[[#This Row],[Email]], tblHRIS[[#All],[Email]], tblHRIS[[#All],[Job Title]], "No Match")</f>
        <v>Talent Acquisition Specialist</v>
      </c>
      <c r="T249" t="str" cm="1">
        <f t="array" ref="T249">_xlfn.XLOOKUP(tblGoPhish[[#This Row],[Email]], tblHRIS[[#All],[Email]], tblHRIS[[#All],[Budget L1]], "No Match")</f>
        <v>Lisa Thompson - CHRO</v>
      </c>
      <c r="U249" t="str" cm="1">
        <f t="array" ref="U249">_xlfn.XLOOKUP(tblGoPhish[[#This Row],[Email]], tblHRIS[[#All],[Email]], tblHRIS[[#All],[Budget L2]], "No Match")</f>
        <v>Taylor Swift - Director of HR</v>
      </c>
    </row>
    <row r="250" spans="1:21" x14ac:dyDescent="0.2">
      <c r="A250" t="s">
        <v>541</v>
      </c>
      <c r="B250" t="s">
        <v>130</v>
      </c>
      <c r="C250" t="s">
        <v>542</v>
      </c>
      <c r="D250" t="s">
        <v>20</v>
      </c>
      <c r="E250" s="1">
        <v>45803</v>
      </c>
      <c r="F250" s="2">
        <v>0.47499999999999998</v>
      </c>
      <c r="G250" t="b">
        <v>1</v>
      </c>
      <c r="H250" s="1">
        <v>45804</v>
      </c>
      <c r="I250" s="2">
        <v>0.34861111111111109</v>
      </c>
      <c r="J250" t="b">
        <v>0</v>
      </c>
      <c r="M250" t="b">
        <v>0</v>
      </c>
      <c r="N250" t="b">
        <v>1</v>
      </c>
      <c r="O250" t="b">
        <v>0</v>
      </c>
      <c r="P250" t="b">
        <v>0</v>
      </c>
      <c r="Q250" t="str" cm="1">
        <f t="array" ref="Q250">_xlfn.XLOOKUP(tblGoPhish[[#This Row],[Email]], tblHRIS[[#All],[Email]], tblHRIS[[#All],[Employee Type]], "No Match")</f>
        <v>Contractor</v>
      </c>
      <c r="R250" t="str" cm="1">
        <f t="array" ref="R250">_xlfn.XLOOKUP(tblGoPhish[[#This Row],[Email]], tblHRIS[[#All],[Email]], tblHRIS[[#All],[On Leave?]], "No Match")</f>
        <v>No</v>
      </c>
      <c r="S250" t="str" cm="1">
        <f t="array" ref="S250">_xlfn.XLOOKUP(tblGoPhish[[#This Row],[Email]], tblHRIS[[#All],[Email]], tblHRIS[[#All],[Job Title]], "No Match")</f>
        <v>Tax Specialist</v>
      </c>
      <c r="T250" t="str" cm="1">
        <f t="array" ref="T250">_xlfn.XLOOKUP(tblGoPhish[[#This Row],[Email]], tblHRIS[[#All],[Email]], tblHRIS[[#All],[Budget L1]], "No Match")</f>
        <v>Michael Rodriguez - CFO</v>
      </c>
      <c r="U250" t="str" cm="1">
        <f t="array" ref="U250">_xlfn.XLOOKUP(tblGoPhish[[#This Row],[Email]], tblHRIS[[#All],[Email]], tblHRIS[[#All],[Budget L2]], "No Match")</f>
        <v>Riley Davis - Director of Finance</v>
      </c>
    </row>
    <row r="251" spans="1:21" x14ac:dyDescent="0.2">
      <c r="A251" t="s">
        <v>59</v>
      </c>
      <c r="B251" t="s">
        <v>600</v>
      </c>
      <c r="C251" t="s">
        <v>605</v>
      </c>
      <c r="D251" t="s">
        <v>20</v>
      </c>
      <c r="E251" s="1">
        <v>45803</v>
      </c>
      <c r="F251" s="2">
        <v>0.38750000000000001</v>
      </c>
      <c r="G251" t="b">
        <v>1</v>
      </c>
      <c r="H251" s="1">
        <v>45804</v>
      </c>
      <c r="I251" s="2">
        <v>0.34861111111111109</v>
      </c>
      <c r="J251" t="b">
        <v>0</v>
      </c>
      <c r="M251" t="b">
        <v>0</v>
      </c>
      <c r="N251" t="b">
        <v>1</v>
      </c>
      <c r="O251" t="b">
        <v>0</v>
      </c>
      <c r="P251" t="b">
        <v>0</v>
      </c>
      <c r="Q251" t="str" cm="1">
        <f t="array" ref="Q251">_xlfn.XLOOKUP(tblGoPhish[[#This Row],[Email]], tblHRIS[[#All],[Email]], tblHRIS[[#All],[Employee Type]], "No Match")</f>
        <v>Intern</v>
      </c>
      <c r="R251" t="str" cm="1">
        <f t="array" ref="R251">_xlfn.XLOOKUP(tblGoPhish[[#This Row],[Email]], tblHRIS[[#All],[Email]], tblHRIS[[#All],[On Leave?]], "No Match")</f>
        <v>No</v>
      </c>
      <c r="S251" t="str" cm="1">
        <f t="array" ref="S251">_xlfn.XLOOKUP(tblGoPhish[[#This Row],[Email]], tblHRIS[[#All],[Email]], tblHRIS[[#All],[Job Title]], "No Match")</f>
        <v>Technical Product Manager</v>
      </c>
      <c r="T251" t="str" cm="1">
        <f t="array" ref="T251">_xlfn.XLOOKUP(tblGoPhish[[#This Row],[Email]], tblHRIS[[#All],[Email]], tblHRIS[[#All],[Budget L1]], "No Match")</f>
        <v>Jennifer Walsh - CTO</v>
      </c>
      <c r="U251" t="str" cm="1">
        <f t="array" ref="U251">_xlfn.XLOOKUP(tblGoPhish[[#This Row],[Email]], tblHRIS[[#All],[Email]], tblHRIS[[#All],[Budget L2]], "No Match")</f>
        <v>Quinn Thompson - Director of Product</v>
      </c>
    </row>
    <row r="252" spans="1:21" x14ac:dyDescent="0.2">
      <c r="A252" t="s">
        <v>353</v>
      </c>
      <c r="B252" t="s">
        <v>354</v>
      </c>
      <c r="C252" t="s">
        <v>355</v>
      </c>
      <c r="D252" t="s">
        <v>20</v>
      </c>
      <c r="E252" s="1">
        <v>45803</v>
      </c>
      <c r="F252" s="2">
        <v>0.53055555555555556</v>
      </c>
      <c r="G252" t="b">
        <v>1</v>
      </c>
      <c r="H252" s="1">
        <v>45804</v>
      </c>
      <c r="I252" s="2">
        <v>0.34861111111111109</v>
      </c>
      <c r="J252" t="b">
        <v>0</v>
      </c>
      <c r="M252" t="b">
        <v>0</v>
      </c>
      <c r="N252" t="b">
        <v>0</v>
      </c>
      <c r="O252" t="b">
        <v>0</v>
      </c>
      <c r="P252" t="b">
        <v>0</v>
      </c>
      <c r="Q252" t="str" cm="1">
        <f t="array" ref="Q252">_xlfn.XLOOKUP(tblGoPhish[[#This Row],[Email]], tblHRIS[[#All],[Email]], tblHRIS[[#All],[Employee Type]], "No Match")</f>
        <v>Full Time</v>
      </c>
      <c r="R252" t="str" cm="1">
        <f t="array" ref="R252">_xlfn.XLOOKUP(tblGoPhish[[#This Row],[Email]], tblHRIS[[#All],[Email]], tblHRIS[[#All],[On Leave?]], "No Match")</f>
        <v>No</v>
      </c>
      <c r="S252" t="str" cm="1">
        <f t="array" ref="S252">_xlfn.XLOOKUP(tblGoPhish[[#This Row],[Email]], tblHRIS[[#All],[Email]], tblHRIS[[#All],[Job Title]], "No Match")</f>
        <v>Technical Product Manager</v>
      </c>
      <c r="T252" t="str" cm="1">
        <f t="array" ref="T252">_xlfn.XLOOKUP(tblGoPhish[[#This Row],[Email]], tblHRIS[[#All],[Email]], tblHRIS[[#All],[Budget L1]], "No Match")</f>
        <v>Jennifer Walsh - CTO</v>
      </c>
      <c r="U252" t="str" cm="1">
        <f t="array" ref="U252">_xlfn.XLOOKUP(tblGoPhish[[#This Row],[Email]], tblHRIS[[#All],[Email]], tblHRIS[[#All],[Budget L2]], "No Match")</f>
        <v>Quinn Thompson - Director of Product</v>
      </c>
    </row>
    <row r="253" spans="1:21" x14ac:dyDescent="0.2">
      <c r="A253" t="s">
        <v>239</v>
      </c>
      <c r="B253" t="s">
        <v>370</v>
      </c>
      <c r="C253" t="s">
        <v>505</v>
      </c>
      <c r="D253" t="s">
        <v>20</v>
      </c>
      <c r="E253" s="1">
        <v>45803</v>
      </c>
      <c r="F253" s="2">
        <v>0.58680555555555558</v>
      </c>
      <c r="G253" t="b">
        <v>1</v>
      </c>
      <c r="H253" s="1">
        <v>45804</v>
      </c>
      <c r="I253" s="2">
        <v>0.34861111111111109</v>
      </c>
      <c r="J253" t="b">
        <v>0</v>
      </c>
      <c r="M253" t="b">
        <v>0</v>
      </c>
      <c r="N253" t="b">
        <v>1</v>
      </c>
      <c r="O253" t="b">
        <v>0</v>
      </c>
      <c r="P253" t="b">
        <v>0</v>
      </c>
      <c r="Q253" t="str" cm="1">
        <f t="array" ref="Q253">_xlfn.XLOOKUP(tblGoPhish[[#This Row],[Email]], tblHRIS[[#All],[Email]], tblHRIS[[#All],[Employee Type]], "No Match")</f>
        <v>Contractor</v>
      </c>
      <c r="R253" t="str" cm="1">
        <f t="array" ref="R253">_xlfn.XLOOKUP(tblGoPhish[[#This Row],[Email]], tblHRIS[[#All],[Email]], tblHRIS[[#All],[On Leave?]], "No Match")</f>
        <v>No</v>
      </c>
      <c r="S253" t="str" cm="1">
        <f t="array" ref="S253">_xlfn.XLOOKUP(tblGoPhish[[#This Row],[Email]], tblHRIS[[#All],[Email]], tblHRIS[[#All],[Job Title]], "No Match")</f>
        <v>Technical Product Manager</v>
      </c>
      <c r="T253" t="str" cm="1">
        <f t="array" ref="T253">_xlfn.XLOOKUP(tblGoPhish[[#This Row],[Email]], tblHRIS[[#All],[Email]], tblHRIS[[#All],[Budget L1]], "No Match")</f>
        <v>Jennifer Walsh - CTO</v>
      </c>
      <c r="U253" t="str" cm="1">
        <f t="array" ref="U253">_xlfn.XLOOKUP(tblGoPhish[[#This Row],[Email]], tblHRIS[[#All],[Email]], tblHRIS[[#All],[Budget L2]], "No Match")</f>
        <v>Quinn Thompson - Director of Product</v>
      </c>
    </row>
    <row r="254" spans="1:21" x14ac:dyDescent="0.2">
      <c r="A254" t="s">
        <v>161</v>
      </c>
      <c r="B254" t="s">
        <v>162</v>
      </c>
      <c r="C254" t="s">
        <v>163</v>
      </c>
      <c r="D254" t="s">
        <v>20</v>
      </c>
      <c r="E254" s="1">
        <v>45803</v>
      </c>
      <c r="F254" s="2">
        <v>0.63680555555555551</v>
      </c>
      <c r="G254" t="b">
        <v>0</v>
      </c>
      <c r="J254" t="b">
        <v>0</v>
      </c>
      <c r="M254" t="b">
        <v>0</v>
      </c>
      <c r="N254" t="b">
        <v>0</v>
      </c>
      <c r="O254" t="b">
        <v>0</v>
      </c>
      <c r="P254" t="b">
        <v>0</v>
      </c>
      <c r="Q254" t="str" cm="1">
        <f t="array" ref="Q254">_xlfn.XLOOKUP(tblGoPhish[[#This Row],[Email]], tblHRIS[[#All],[Email]], tblHRIS[[#All],[Employee Type]], "No Match")</f>
        <v>Full Time</v>
      </c>
      <c r="R254" t="str" cm="1">
        <f t="array" ref="R254">_xlfn.XLOOKUP(tblGoPhish[[#This Row],[Email]], tblHRIS[[#All],[Email]], tblHRIS[[#All],[On Leave?]], "No Match")</f>
        <v>No</v>
      </c>
      <c r="S254" t="str" cm="1">
        <f t="array" ref="S254">_xlfn.XLOOKUP(tblGoPhish[[#This Row],[Email]], tblHRIS[[#All],[Email]], tblHRIS[[#All],[Job Title]], "No Match")</f>
        <v>Technical Product Manager</v>
      </c>
      <c r="T254" t="str" cm="1">
        <f t="array" ref="T254">_xlfn.XLOOKUP(tblGoPhish[[#This Row],[Email]], tblHRIS[[#All],[Email]], tblHRIS[[#All],[Budget L1]], "No Match")</f>
        <v>Jennifer Walsh - CTO</v>
      </c>
      <c r="U254" t="str" cm="1">
        <f t="array" ref="U254">_xlfn.XLOOKUP(tblGoPhish[[#This Row],[Email]], tblHRIS[[#All],[Email]], tblHRIS[[#All],[Budget L2]], "No Match")</f>
        <v>Quinn Thompson - Director of Product</v>
      </c>
    </row>
    <row r="255" spans="1:21" x14ac:dyDescent="0.2">
      <c r="A255" t="s">
        <v>154</v>
      </c>
      <c r="B255" t="s">
        <v>82</v>
      </c>
      <c r="C255" t="s">
        <v>297</v>
      </c>
      <c r="D255" t="s">
        <v>20</v>
      </c>
      <c r="E255" s="1">
        <v>45803</v>
      </c>
      <c r="F255" s="2">
        <v>0.37638888888888888</v>
      </c>
      <c r="G255" t="b">
        <v>0</v>
      </c>
      <c r="J255" t="b">
        <v>0</v>
      </c>
      <c r="M255" t="b">
        <v>0</v>
      </c>
      <c r="N255" t="b">
        <v>0</v>
      </c>
      <c r="O255" t="b">
        <v>0</v>
      </c>
      <c r="P255" t="b">
        <v>0</v>
      </c>
      <c r="Q255" t="str" cm="1">
        <f t="array" ref="Q255">_xlfn.XLOOKUP(tblGoPhish[[#This Row],[Email]], tblHRIS[[#All],[Email]], tblHRIS[[#All],[Employee Type]], "No Match")</f>
        <v>Part Time</v>
      </c>
      <c r="R255" t="str" cm="1">
        <f t="array" ref="R255">_xlfn.XLOOKUP(tblGoPhish[[#This Row],[Email]], tblHRIS[[#All],[Email]], tblHRIS[[#All],[On Leave?]], "No Match")</f>
        <v>No</v>
      </c>
      <c r="S255" t="str" cm="1">
        <f t="array" ref="S255">_xlfn.XLOOKUP(tblGoPhish[[#This Row],[Email]], tblHRIS[[#All],[Email]], tblHRIS[[#All],[Job Title]], "No Match")</f>
        <v>Technical Support Specialist</v>
      </c>
      <c r="T255" t="str" cm="1">
        <f t="array" ref="T255">_xlfn.XLOOKUP(tblGoPhish[[#This Row],[Email]], tblHRIS[[#All],[Email]], tblHRIS[[#All],[Budget L1]], "No Match")</f>
        <v>David Kim - COO</v>
      </c>
      <c r="U255" t="str" cm="1">
        <f t="array" ref="U255">_xlfn.XLOOKUP(tblGoPhish[[#This Row],[Email]], tblHRIS[[#All],[Email]], tblHRIS[[#All],[Budget L2]], "No Match")</f>
        <v>Sage Martinez - Director of Customer Success</v>
      </c>
    </row>
    <row r="256" spans="1:21" x14ac:dyDescent="0.2">
      <c r="A256" t="s">
        <v>101</v>
      </c>
      <c r="B256" t="s">
        <v>86</v>
      </c>
      <c r="C256" t="s">
        <v>102</v>
      </c>
      <c r="D256" t="s">
        <v>20</v>
      </c>
      <c r="E256" s="1">
        <v>45803</v>
      </c>
      <c r="F256" s="2">
        <v>0.51736111111111116</v>
      </c>
      <c r="G256" t="b">
        <v>0</v>
      </c>
      <c r="J256" t="b">
        <v>0</v>
      </c>
      <c r="M256" t="b">
        <v>0</v>
      </c>
      <c r="N256" t="b">
        <v>0</v>
      </c>
      <c r="O256" t="b">
        <v>0</v>
      </c>
      <c r="P256" t="b">
        <v>0</v>
      </c>
      <c r="Q256" t="str" cm="1">
        <f t="array" ref="Q256">_xlfn.XLOOKUP(tblGoPhish[[#This Row],[Email]], tblHRIS[[#All],[Email]], tblHRIS[[#All],[Employee Type]], "No Match")</f>
        <v>Full Time</v>
      </c>
      <c r="R256" t="str" cm="1">
        <f t="array" ref="R256">_xlfn.XLOOKUP(tblGoPhish[[#This Row],[Email]], tblHRIS[[#All],[Email]], tblHRIS[[#All],[On Leave?]], "No Match")</f>
        <v>No</v>
      </c>
      <c r="S256" t="str" cm="1">
        <f t="array" ref="S256">_xlfn.XLOOKUP(tblGoPhish[[#This Row],[Email]], tblHRIS[[#All],[Email]], tblHRIS[[#All],[Job Title]], "No Match")</f>
        <v>Technical Support Specialist</v>
      </c>
      <c r="T256" t="str" cm="1">
        <f t="array" ref="T256">_xlfn.XLOOKUP(tblGoPhish[[#This Row],[Email]], tblHRIS[[#All],[Email]], tblHRIS[[#All],[Budget L1]], "No Match")</f>
        <v>David Kim - COO</v>
      </c>
      <c r="U256" t="str" cm="1">
        <f t="array" ref="U256">_xlfn.XLOOKUP(tblGoPhish[[#This Row],[Email]], tblHRIS[[#All],[Email]], tblHRIS[[#All],[Budget L2]], "No Match")</f>
        <v>Sage Martinez - Director of Customer Success</v>
      </c>
    </row>
    <row r="257" spans="1:21" x14ac:dyDescent="0.2">
      <c r="A257" t="s">
        <v>225</v>
      </c>
      <c r="B257" t="s">
        <v>65</v>
      </c>
      <c r="C257" t="s">
        <v>522</v>
      </c>
      <c r="D257" t="s">
        <v>20</v>
      </c>
      <c r="E257" s="1">
        <v>45803</v>
      </c>
      <c r="F257" s="2">
        <v>0.33611111111111114</v>
      </c>
      <c r="G257" t="b">
        <v>0</v>
      </c>
      <c r="J257" t="b">
        <v>0</v>
      </c>
      <c r="M257" t="b">
        <v>0</v>
      </c>
      <c r="N257" t="b">
        <v>0</v>
      </c>
      <c r="O257" t="b">
        <v>0</v>
      </c>
      <c r="P257" t="b">
        <v>0</v>
      </c>
      <c r="Q257" t="str" cm="1">
        <f t="array" ref="Q257">_xlfn.XLOOKUP(tblGoPhish[[#This Row],[Email]], tblHRIS[[#All],[Email]], tblHRIS[[#All],[Employee Type]], "No Match")</f>
        <v>Intern</v>
      </c>
      <c r="R257" t="str" cm="1">
        <f t="array" ref="R257">_xlfn.XLOOKUP(tblGoPhish[[#This Row],[Email]], tblHRIS[[#All],[Email]], tblHRIS[[#All],[On Leave?]], "No Match")</f>
        <v>No</v>
      </c>
      <c r="S257" t="str" cm="1">
        <f t="array" ref="S257">_xlfn.XLOOKUP(tblGoPhish[[#This Row],[Email]], tblHRIS[[#All],[Email]], tblHRIS[[#All],[Job Title]], "No Match")</f>
        <v>Technical Support Specialist</v>
      </c>
      <c r="T257" t="str" cm="1">
        <f t="array" ref="T257">_xlfn.XLOOKUP(tblGoPhish[[#This Row],[Email]], tblHRIS[[#All],[Email]], tblHRIS[[#All],[Budget L1]], "No Match")</f>
        <v>David Kim - COO</v>
      </c>
      <c r="U257" t="str" cm="1">
        <f t="array" ref="U257">_xlfn.XLOOKUP(tblGoPhish[[#This Row],[Email]], tblHRIS[[#All],[Email]], tblHRIS[[#All],[Budget L2]], "No Match")</f>
        <v>Sage Martinez - Director of Customer Success</v>
      </c>
    </row>
    <row r="258" spans="1:21" x14ac:dyDescent="0.2">
      <c r="A258" t="s">
        <v>501</v>
      </c>
      <c r="B258" t="s">
        <v>404</v>
      </c>
      <c r="C258" t="s">
        <v>502</v>
      </c>
      <c r="D258" t="s">
        <v>20</v>
      </c>
      <c r="E258" s="1">
        <v>45803</v>
      </c>
      <c r="F258" s="2">
        <v>0.71319444444444446</v>
      </c>
      <c r="G258" t="b">
        <v>0</v>
      </c>
      <c r="J258" t="b">
        <v>0</v>
      </c>
      <c r="M258" t="b">
        <v>0</v>
      </c>
      <c r="N258" t="b">
        <v>0</v>
      </c>
      <c r="O258" t="b">
        <v>0</v>
      </c>
      <c r="P258" t="b">
        <v>0</v>
      </c>
      <c r="Q258" t="str" cm="1">
        <f t="array" ref="Q258">_xlfn.XLOOKUP(tblGoPhish[[#This Row],[Email]], tblHRIS[[#All],[Email]], tblHRIS[[#All],[Employee Type]], "No Match")</f>
        <v>Full Time</v>
      </c>
      <c r="R258" t="str" cm="1">
        <f t="array" ref="R258">_xlfn.XLOOKUP(tblGoPhish[[#This Row],[Email]], tblHRIS[[#All],[Email]], tblHRIS[[#All],[On Leave?]], "No Match")</f>
        <v>No</v>
      </c>
      <c r="S258" t="str" cm="1">
        <f t="array" ref="S258">_xlfn.XLOOKUP(tblGoPhish[[#This Row],[Email]], tblHRIS[[#All],[Email]], tblHRIS[[#All],[Job Title]], "No Match")</f>
        <v>Territory Manager</v>
      </c>
      <c r="T258" t="str" cm="1">
        <f t="array" ref="T258">_xlfn.XLOOKUP(tblGoPhish[[#This Row],[Email]], tblHRIS[[#All],[Email]], tblHRIS[[#All],[Budget L1]], "No Match")</f>
        <v>David Kim - COO</v>
      </c>
      <c r="U258" t="str" cm="1">
        <f t="array" ref="U258">_xlfn.XLOOKUP(tblGoPhish[[#This Row],[Email]], tblHRIS[[#All],[Email]], tblHRIS[[#All],[Budget L2]], "No Match")</f>
        <v>Maria Santos - Director of Sales</v>
      </c>
    </row>
    <row r="259" spans="1:21" x14ac:dyDescent="0.2">
      <c r="A259" t="s">
        <v>253</v>
      </c>
      <c r="B259" t="s">
        <v>126</v>
      </c>
      <c r="C259" t="s">
        <v>385</v>
      </c>
      <c r="D259" t="s">
        <v>20</v>
      </c>
      <c r="E259" s="1">
        <v>45803</v>
      </c>
      <c r="F259" s="2">
        <v>0.57361111111111107</v>
      </c>
      <c r="G259" t="b">
        <v>0</v>
      </c>
      <c r="J259" t="b">
        <v>0</v>
      </c>
      <c r="M259" t="b">
        <v>0</v>
      </c>
      <c r="N259" t="b">
        <v>0</v>
      </c>
      <c r="O259" t="b">
        <v>0</v>
      </c>
      <c r="P259" t="b">
        <v>0</v>
      </c>
      <c r="Q259" t="str" cm="1">
        <f t="array" ref="Q259">_xlfn.XLOOKUP(tblGoPhish[[#This Row],[Email]], tblHRIS[[#All],[Email]], tblHRIS[[#All],[Employee Type]], "No Match")</f>
        <v>Contractor</v>
      </c>
      <c r="R259" t="str" cm="1">
        <f t="array" ref="R259">_xlfn.XLOOKUP(tblGoPhish[[#This Row],[Email]], tblHRIS[[#All],[Email]], tblHRIS[[#All],[On Leave?]], "No Match")</f>
        <v>No</v>
      </c>
      <c r="S259" t="str" cm="1">
        <f t="array" ref="S259">_xlfn.XLOOKUP(tblGoPhish[[#This Row],[Email]], tblHRIS[[#All],[Email]], tblHRIS[[#All],[Job Title]], "No Match")</f>
        <v>Territory Manager</v>
      </c>
      <c r="T259" t="str" cm="1">
        <f t="array" ref="T259">_xlfn.XLOOKUP(tblGoPhish[[#This Row],[Email]], tblHRIS[[#All],[Email]], tblHRIS[[#All],[Budget L1]], "No Match")</f>
        <v>David Kim - COO</v>
      </c>
      <c r="U259" t="str" cm="1">
        <f t="array" ref="U259">_xlfn.XLOOKUP(tblGoPhish[[#This Row],[Email]], tblHRIS[[#All],[Email]], tblHRIS[[#All],[Budget L2]], "No Match")</f>
        <v>Maria Santos - Director of Sales</v>
      </c>
    </row>
    <row r="260" spans="1:21" x14ac:dyDescent="0.2">
      <c r="A260" t="s">
        <v>147</v>
      </c>
      <c r="B260" t="s">
        <v>186</v>
      </c>
      <c r="C260" t="s">
        <v>189</v>
      </c>
      <c r="D260" t="s">
        <v>20</v>
      </c>
      <c r="E260" s="1">
        <v>45803</v>
      </c>
      <c r="F260" s="2">
        <v>0.44236111111111109</v>
      </c>
      <c r="G260" t="b">
        <v>0</v>
      </c>
      <c r="J260" t="b">
        <v>0</v>
      </c>
      <c r="M260" t="b">
        <v>0</v>
      </c>
      <c r="N260" t="b">
        <v>0</v>
      </c>
      <c r="O260" t="b">
        <v>0</v>
      </c>
      <c r="P260" t="b">
        <v>0</v>
      </c>
      <c r="Q260" t="str" cm="1">
        <f t="array" ref="Q260">_xlfn.XLOOKUP(tblGoPhish[[#This Row],[Email]], tblHRIS[[#All],[Email]], tblHRIS[[#All],[Employee Type]], "No Match")</f>
        <v>Contractor</v>
      </c>
      <c r="R260" t="str" cm="1">
        <f t="array" ref="R260">_xlfn.XLOOKUP(tblGoPhish[[#This Row],[Email]], tblHRIS[[#All],[Email]], tblHRIS[[#All],[On Leave?]], "No Match")</f>
        <v>No</v>
      </c>
      <c r="S260" t="str" cm="1">
        <f t="array" ref="S260">_xlfn.XLOOKUP(tblGoPhish[[#This Row],[Email]], tblHRIS[[#All],[Email]], tblHRIS[[#All],[Job Title]], "No Match")</f>
        <v>Territory Manager</v>
      </c>
      <c r="T260" t="str" cm="1">
        <f t="array" ref="T260">_xlfn.XLOOKUP(tblGoPhish[[#This Row],[Email]], tblHRIS[[#All],[Email]], tblHRIS[[#All],[Budget L1]], "No Match")</f>
        <v>David Kim - COO</v>
      </c>
      <c r="U260" t="str" cm="1">
        <f t="array" ref="U260">_xlfn.XLOOKUP(tblGoPhish[[#This Row],[Email]], tblHRIS[[#All],[Email]], tblHRIS[[#All],[Budget L2]], "No Match")</f>
        <v>Maria Santos - Director of Sales</v>
      </c>
    </row>
    <row r="261" spans="1:21" x14ac:dyDescent="0.2">
      <c r="A261" t="s">
        <v>301</v>
      </c>
      <c r="B261" t="s">
        <v>112</v>
      </c>
      <c r="C261" t="s">
        <v>429</v>
      </c>
      <c r="D261" t="s">
        <v>20</v>
      </c>
      <c r="E261" s="1">
        <v>45803</v>
      </c>
      <c r="F261" s="2">
        <v>0.55625000000000002</v>
      </c>
      <c r="G261" t="b">
        <v>0</v>
      </c>
      <c r="J261" t="b">
        <v>0</v>
      </c>
      <c r="M261" t="b">
        <v>0</v>
      </c>
      <c r="N261" t="b">
        <v>0</v>
      </c>
      <c r="O261" t="b">
        <v>0</v>
      </c>
      <c r="P261" t="b">
        <v>0</v>
      </c>
      <c r="Q261" t="str" cm="1">
        <f t="array" ref="Q261">_xlfn.XLOOKUP(tblGoPhish[[#This Row],[Email]], tblHRIS[[#All],[Email]], tblHRIS[[#All],[Employee Type]], "No Match")</f>
        <v>Intern</v>
      </c>
      <c r="R261" t="str" cm="1">
        <f t="array" ref="R261">_xlfn.XLOOKUP(tblGoPhish[[#This Row],[Email]], tblHRIS[[#All],[Email]], tblHRIS[[#All],[On Leave?]], "No Match")</f>
        <v>No</v>
      </c>
      <c r="S261" t="str" cm="1">
        <f t="array" ref="S261">_xlfn.XLOOKUP(tblGoPhish[[#This Row],[Email]], tblHRIS[[#All],[Email]], tblHRIS[[#All],[Job Title]], "No Match")</f>
        <v>Training Coordinator</v>
      </c>
      <c r="T261" t="str" cm="1">
        <f t="array" ref="T261">_xlfn.XLOOKUP(tblGoPhish[[#This Row],[Email]], tblHRIS[[#All],[Email]], tblHRIS[[#All],[Budget L1]], "No Match")</f>
        <v>Jennifer Walsh - CTO</v>
      </c>
      <c r="U261" t="str" cm="1">
        <f t="array" ref="U261">_xlfn.XLOOKUP(tblGoPhish[[#This Row],[Email]], tblHRIS[[#All],[Email]], tblHRIS[[#All],[Budget L2]], "No Match")</f>
        <v>Alex Rivera - Director of Engineering</v>
      </c>
    </row>
    <row r="262" spans="1:21" x14ac:dyDescent="0.2">
      <c r="A262" t="s">
        <v>93</v>
      </c>
      <c r="B262" t="s">
        <v>54</v>
      </c>
      <c r="C262" t="s">
        <v>270</v>
      </c>
      <c r="D262" t="s">
        <v>20</v>
      </c>
      <c r="E262" s="1">
        <v>45803</v>
      </c>
      <c r="F262" s="2">
        <v>0.3347222222222222</v>
      </c>
      <c r="G262" t="b">
        <v>0</v>
      </c>
      <c r="J262" t="b">
        <v>0</v>
      </c>
      <c r="M262" t="b">
        <v>0</v>
      </c>
      <c r="N262" t="b">
        <v>0</v>
      </c>
      <c r="O262" t="b">
        <v>0</v>
      </c>
      <c r="P262" t="b">
        <v>0</v>
      </c>
      <c r="Q262" t="str" cm="1">
        <f t="array" ref="Q262">_xlfn.XLOOKUP(tblGoPhish[[#This Row],[Email]], tblHRIS[[#All],[Email]], tblHRIS[[#All],[Employee Type]], "No Match")</f>
        <v>Part Time</v>
      </c>
      <c r="R262" t="str" cm="1">
        <f t="array" ref="R262">_xlfn.XLOOKUP(tblGoPhish[[#This Row],[Email]], tblHRIS[[#All],[Email]], tblHRIS[[#All],[On Leave?]], "No Match")</f>
        <v>No</v>
      </c>
      <c r="S262" t="str" cm="1">
        <f t="array" ref="S262">_xlfn.XLOOKUP(tblGoPhish[[#This Row],[Email]], tblHRIS[[#All],[Email]], tblHRIS[[#All],[Job Title]], "No Match")</f>
        <v>Training Coordinator</v>
      </c>
      <c r="T262" t="str" cm="1">
        <f t="array" ref="T262">_xlfn.XLOOKUP(tblGoPhish[[#This Row],[Email]], tblHRIS[[#All],[Email]], tblHRIS[[#All],[Budget L1]], "No Match")</f>
        <v>Jennifer Walsh - CTO</v>
      </c>
      <c r="U262" t="str" cm="1">
        <f t="array" ref="U262">_xlfn.XLOOKUP(tblGoPhish[[#This Row],[Email]], tblHRIS[[#All],[Email]], tblHRIS[[#All],[Budget L2]], "No Match")</f>
        <v>Alex Rivera - Director of Engineering</v>
      </c>
    </row>
    <row r="263" spans="1:21" x14ac:dyDescent="0.2">
      <c r="A263" t="s">
        <v>97</v>
      </c>
      <c r="B263" t="s">
        <v>354</v>
      </c>
      <c r="C263" t="s">
        <v>450</v>
      </c>
      <c r="D263" t="s">
        <v>20</v>
      </c>
      <c r="E263" s="1">
        <v>45803</v>
      </c>
      <c r="F263" s="2">
        <v>0.7270833333333333</v>
      </c>
      <c r="G263" t="b">
        <v>0</v>
      </c>
      <c r="J263" t="b">
        <v>0</v>
      </c>
      <c r="M263" t="b">
        <v>0</v>
      </c>
      <c r="N263" t="b">
        <v>0</v>
      </c>
      <c r="O263" t="b">
        <v>0</v>
      </c>
      <c r="P263" t="b">
        <v>0</v>
      </c>
      <c r="Q263" t="str" cm="1">
        <f t="array" ref="Q263">_xlfn.XLOOKUP(tblGoPhish[[#This Row],[Email]], tblHRIS[[#All],[Email]], tblHRIS[[#All],[Employee Type]], "No Match")</f>
        <v>Part Time</v>
      </c>
      <c r="R263" t="str" cm="1">
        <f t="array" ref="R263">_xlfn.XLOOKUP(tblGoPhish[[#This Row],[Email]], tblHRIS[[#All],[Email]], tblHRIS[[#All],[On Leave?]], "No Match")</f>
        <v>No</v>
      </c>
      <c r="S263" t="str" cm="1">
        <f t="array" ref="S263">_xlfn.XLOOKUP(tblGoPhish[[#This Row],[Email]], tblHRIS[[#All],[Email]], tblHRIS[[#All],[Job Title]], "No Match")</f>
        <v>UX Designer</v>
      </c>
      <c r="T263" t="str" cm="1">
        <f t="array" ref="T263">_xlfn.XLOOKUP(tblGoPhish[[#This Row],[Email]], tblHRIS[[#All],[Email]], tblHRIS[[#All],[Budget L1]], "No Match")</f>
        <v>Jennifer Walsh - CTO</v>
      </c>
      <c r="U263" t="str" cm="1">
        <f t="array" ref="U263">_xlfn.XLOOKUP(tblGoPhish[[#This Row],[Email]], tblHRIS[[#All],[Email]], tblHRIS[[#All],[Budget L2]], "No Match")</f>
        <v>Quinn Thompson - Director of Product</v>
      </c>
    </row>
    <row r="264" spans="1:21" x14ac:dyDescent="0.2">
      <c r="A264" t="s">
        <v>77</v>
      </c>
      <c r="B264" t="s">
        <v>70</v>
      </c>
      <c r="C264" t="s">
        <v>594</v>
      </c>
      <c r="D264" t="s">
        <v>20</v>
      </c>
      <c r="E264" s="1">
        <v>45803</v>
      </c>
      <c r="F264" s="2">
        <v>0.39652777777777776</v>
      </c>
      <c r="G264" t="b">
        <v>0</v>
      </c>
      <c r="J264" t="b">
        <v>0</v>
      </c>
      <c r="M264" t="b">
        <v>0</v>
      </c>
      <c r="N264" t="b">
        <v>0</v>
      </c>
      <c r="O264" t="b">
        <v>0</v>
      </c>
      <c r="P264" t="b">
        <v>0</v>
      </c>
      <c r="Q264" t="str" cm="1">
        <f t="array" ref="Q264">_xlfn.XLOOKUP(tblGoPhish[[#This Row],[Email]], tblHRIS[[#All],[Email]], tblHRIS[[#All],[Employee Type]], "No Match")</f>
        <v>Full Time</v>
      </c>
      <c r="R264" t="str" cm="1">
        <f t="array" ref="R264">_xlfn.XLOOKUP(tblGoPhish[[#This Row],[Email]], tblHRIS[[#All],[Email]], tblHRIS[[#All],[On Leave?]], "No Match")</f>
        <v>No</v>
      </c>
      <c r="S264" t="str" cm="1">
        <f t="array" ref="S264">_xlfn.XLOOKUP(tblGoPhish[[#This Row],[Email]], tblHRIS[[#All],[Email]], tblHRIS[[#All],[Job Title]], "No Match")</f>
        <v>UX Designer</v>
      </c>
      <c r="T264" t="str" cm="1">
        <f t="array" ref="T264">_xlfn.XLOOKUP(tblGoPhish[[#This Row],[Email]], tblHRIS[[#All],[Email]], tblHRIS[[#All],[Budget L1]], "No Match")</f>
        <v>Jennifer Walsh - CTO</v>
      </c>
      <c r="U264" t="str" cm="1">
        <f t="array" ref="U264">_xlfn.XLOOKUP(tblGoPhish[[#This Row],[Email]], tblHRIS[[#All],[Email]], tblHRIS[[#All],[Budget L2]], "No Match")</f>
        <v>Quinn Thompson - Director of Product</v>
      </c>
    </row>
    <row r="265" spans="1:21" x14ac:dyDescent="0.2">
      <c r="A265" t="s">
        <v>108</v>
      </c>
      <c r="B265" t="s">
        <v>43</v>
      </c>
      <c r="C265" t="s">
        <v>109</v>
      </c>
      <c r="D265" t="s">
        <v>20</v>
      </c>
      <c r="E265" s="1">
        <v>45803</v>
      </c>
      <c r="F265" s="2">
        <v>0.72222222222222221</v>
      </c>
      <c r="G265" t="b">
        <v>0</v>
      </c>
      <c r="J265" t="b">
        <v>0</v>
      </c>
      <c r="M265" t="b">
        <v>0</v>
      </c>
      <c r="N265" t="b">
        <v>0</v>
      </c>
      <c r="O265" t="b">
        <v>0</v>
      </c>
      <c r="P265" t="b">
        <v>0</v>
      </c>
      <c r="Q265" t="str" cm="1">
        <f t="array" ref="Q265">_xlfn.XLOOKUP(tblGoPhish[[#This Row],[Email]], tblHRIS[[#All],[Email]], tblHRIS[[#All],[Employee Type]], "No Match")</f>
        <v>Part Time</v>
      </c>
      <c r="R265" t="str" cm="1">
        <f t="array" ref="R265">_xlfn.XLOOKUP(tblGoPhish[[#This Row],[Email]], tblHRIS[[#All],[Email]], tblHRIS[[#All],[On Leave?]], "No Match")</f>
        <v>No</v>
      </c>
      <c r="S265" t="str" cm="1">
        <f t="array" ref="S265">_xlfn.XLOOKUP(tblGoPhish[[#This Row],[Email]], tblHRIS[[#All],[Email]], tblHRIS[[#All],[Job Title]], "No Match")</f>
        <v>Part-time Senior Sales Representative</v>
      </c>
      <c r="T265" t="str" cm="1">
        <f t="array" ref="T265">_xlfn.XLOOKUP(tblGoPhish[[#This Row],[Email]], tblHRIS[[#All],[Email]], tblHRIS[[#All],[Budget L1]], "No Match")</f>
        <v>David Kim - COO</v>
      </c>
      <c r="U265" t="str" cm="1">
        <f t="array" ref="U265">_xlfn.XLOOKUP(tblGoPhish[[#This Row],[Email]], tblHRIS[[#All],[Email]], tblHRIS[[#All],[Budget L2]], "No Match")</f>
        <v>Maria Santos - Director of Sales</v>
      </c>
    </row>
    <row r="266" spans="1:21" x14ac:dyDescent="0.2">
      <c r="A266" t="s">
        <v>177</v>
      </c>
      <c r="B266" t="s">
        <v>230</v>
      </c>
      <c r="C266" t="s">
        <v>459</v>
      </c>
      <c r="D266" t="s">
        <v>20</v>
      </c>
      <c r="E266" s="1">
        <v>45803</v>
      </c>
      <c r="F266" s="2">
        <v>0.44305555555555554</v>
      </c>
      <c r="G266" t="b">
        <v>0</v>
      </c>
      <c r="J266" t="b">
        <v>0</v>
      </c>
      <c r="M266" t="b">
        <v>0</v>
      </c>
      <c r="N266" t="b">
        <v>0</v>
      </c>
      <c r="O266" t="b">
        <v>0</v>
      </c>
      <c r="P266" t="b">
        <v>0</v>
      </c>
      <c r="Q266" t="str" cm="1">
        <f t="array" ref="Q266">_xlfn.XLOOKUP(tblGoPhish[[#This Row],[Email]], tblHRIS[[#All],[Email]], tblHRIS[[#All],[Employee Type]], "No Match")</f>
        <v>Full Time</v>
      </c>
      <c r="R266" t="str" cm="1">
        <f t="array" ref="R266">_xlfn.XLOOKUP(tblGoPhish[[#This Row],[Email]], tblHRIS[[#All],[Email]], tblHRIS[[#All],[On Leave?]], "No Match")</f>
        <v>No</v>
      </c>
      <c r="S266" t="str" cm="1">
        <f t="array" ref="S266">_xlfn.XLOOKUP(tblGoPhish[[#This Row],[Email]], tblHRIS[[#All],[Email]], tblHRIS[[#All],[Job Title]], "No Match")</f>
        <v>Customer Success Manager</v>
      </c>
      <c r="T266" t="str" cm="1">
        <f t="array" ref="T266">_xlfn.XLOOKUP(tblGoPhish[[#This Row],[Email]], tblHRIS[[#All],[Email]], tblHRIS[[#All],[Budget L1]], "No Match")</f>
        <v>David Kim - COO</v>
      </c>
      <c r="U266" t="str" cm="1">
        <f t="array" ref="U266">_xlfn.XLOOKUP(tblGoPhish[[#This Row],[Email]], tblHRIS[[#All],[Email]], tblHRIS[[#All],[Budget L2]], "No Match")</f>
        <v>Sage Martinez - Director of Customer Success</v>
      </c>
    </row>
    <row r="267" spans="1:21" x14ac:dyDescent="0.2">
      <c r="A267" t="s">
        <v>42</v>
      </c>
      <c r="B267" t="s">
        <v>158</v>
      </c>
      <c r="C267" t="s">
        <v>473</v>
      </c>
      <c r="D267" t="s">
        <v>20</v>
      </c>
      <c r="E267" s="1">
        <v>45803</v>
      </c>
      <c r="F267" s="2">
        <v>0.36875000000000002</v>
      </c>
      <c r="G267" t="b">
        <v>0</v>
      </c>
      <c r="J267" t="b">
        <v>0</v>
      </c>
      <c r="M267" t="b">
        <v>0</v>
      </c>
      <c r="N267" t="b">
        <v>0</v>
      </c>
      <c r="O267" t="b">
        <v>0</v>
      </c>
      <c r="P267" t="b">
        <v>0</v>
      </c>
      <c r="Q267" t="str" cm="1">
        <f t="array" ref="Q267">_xlfn.XLOOKUP(tblGoPhish[[#This Row],[Email]], tblHRIS[[#All],[Email]], tblHRIS[[#All],[Employee Type]], "No Match")</f>
        <v>Full Time</v>
      </c>
      <c r="R267" t="str" cm="1">
        <f t="array" ref="R267">_xlfn.XLOOKUP(tblGoPhish[[#This Row],[Email]], tblHRIS[[#All],[Email]], tblHRIS[[#All],[On Leave?]], "No Match")</f>
        <v>No</v>
      </c>
      <c r="S267" t="str" cm="1">
        <f t="array" ref="S267">_xlfn.XLOOKUP(tblGoPhish[[#This Row],[Email]], tblHRIS[[#All],[Email]], tblHRIS[[#All],[Job Title]], "No Match")</f>
        <v>Technical Account Manager</v>
      </c>
      <c r="T267" t="str" cm="1">
        <f t="array" ref="T267">_xlfn.XLOOKUP(tblGoPhish[[#This Row],[Email]], tblHRIS[[#All],[Email]], tblHRIS[[#All],[Budget L1]], "No Match")</f>
        <v>David Kim - COO</v>
      </c>
      <c r="U267" t="str" cm="1">
        <f t="array" ref="U267">_xlfn.XLOOKUP(tblGoPhish[[#This Row],[Email]], tblHRIS[[#All],[Email]], tblHRIS[[#All],[Budget L2]], "No Match")</f>
        <v>Sage Martinez - Director of Customer Success</v>
      </c>
    </row>
    <row r="268" spans="1:21" x14ac:dyDescent="0.2">
      <c r="A268" t="s">
        <v>210</v>
      </c>
      <c r="B268" t="s">
        <v>98</v>
      </c>
      <c r="C268" t="s">
        <v>211</v>
      </c>
      <c r="D268" t="s">
        <v>20</v>
      </c>
      <c r="E268" s="1">
        <v>45803</v>
      </c>
      <c r="F268" s="2">
        <v>0.57013888888888886</v>
      </c>
      <c r="G268" t="b">
        <v>0</v>
      </c>
      <c r="J268" t="b">
        <v>0</v>
      </c>
      <c r="M268" t="b">
        <v>0</v>
      </c>
      <c r="N268" t="b">
        <v>0</v>
      </c>
      <c r="O268" t="b">
        <v>0</v>
      </c>
      <c r="P268" t="b">
        <v>0</v>
      </c>
      <c r="Q268" t="str" cm="1">
        <f t="array" ref="Q268">_xlfn.XLOOKUP(tblGoPhish[[#This Row],[Email]], tblHRIS[[#All],[Email]], tblHRIS[[#All],[Employee Type]], "No Match")</f>
        <v>Contractor</v>
      </c>
      <c r="R268" t="str" cm="1">
        <f t="array" ref="R268">_xlfn.XLOOKUP(tblGoPhish[[#This Row],[Email]], tblHRIS[[#All],[Email]], tblHRIS[[#All],[On Leave?]], "No Match")</f>
        <v>No</v>
      </c>
      <c r="S268" t="str" cm="1">
        <f t="array" ref="S268">_xlfn.XLOOKUP(tblGoPhish[[#This Row],[Email]], tblHRIS[[#All],[Email]], tblHRIS[[#All],[Job Title]], "No Match")</f>
        <v>Contract Account Executive</v>
      </c>
      <c r="T268" t="str" cm="1">
        <f t="array" ref="T268">_xlfn.XLOOKUP(tblGoPhish[[#This Row],[Email]], tblHRIS[[#All],[Email]], tblHRIS[[#All],[Budget L1]], "No Match")</f>
        <v>David Kim - COO</v>
      </c>
      <c r="U268" t="str" cm="1">
        <f t="array" ref="U268">_xlfn.XLOOKUP(tblGoPhish[[#This Row],[Email]], tblHRIS[[#All],[Email]], tblHRIS[[#All],[Budget L2]], "No Match")</f>
        <v>Maria Santos - Director of Sales</v>
      </c>
    </row>
    <row r="269" spans="1:21" x14ac:dyDescent="0.2">
      <c r="A269" t="s">
        <v>390</v>
      </c>
      <c r="B269" t="s">
        <v>78</v>
      </c>
      <c r="C269" t="s">
        <v>512</v>
      </c>
      <c r="D269" t="s">
        <v>20</v>
      </c>
      <c r="E269" s="1">
        <v>45803</v>
      </c>
      <c r="F269" s="2">
        <v>0.71388888888888891</v>
      </c>
      <c r="G269" t="b">
        <v>0</v>
      </c>
      <c r="J269" t="b">
        <v>0</v>
      </c>
      <c r="M269" t="b">
        <v>0</v>
      </c>
      <c r="N269" t="b">
        <v>0</v>
      </c>
      <c r="O269" t="b">
        <v>0</v>
      </c>
      <c r="P269" t="b">
        <v>0</v>
      </c>
      <c r="Q269" t="str" cm="1">
        <f t="array" ref="Q269">_xlfn.XLOOKUP(tblGoPhish[[#This Row],[Email]], tblHRIS[[#All],[Email]], tblHRIS[[#All],[Employee Type]], "No Match")</f>
        <v>Full Time</v>
      </c>
      <c r="R269" t="str" cm="1">
        <f t="array" ref="R269">_xlfn.XLOOKUP(tblGoPhish[[#This Row],[Email]], tblHRIS[[#All],[Email]], tblHRIS[[#All],[On Leave?]], "No Match")</f>
        <v>No</v>
      </c>
      <c r="S269" t="str" cm="1">
        <f t="array" ref="S269">_xlfn.XLOOKUP(tblGoPhish[[#This Row],[Email]], tblHRIS[[#All],[Email]], tblHRIS[[#All],[Job Title]], "No Match")</f>
        <v>Customer Support Specialist</v>
      </c>
      <c r="T269" t="str" cm="1">
        <f t="array" ref="T269">_xlfn.XLOOKUP(tblGoPhish[[#This Row],[Email]], tblHRIS[[#All],[Email]], tblHRIS[[#All],[Budget L1]], "No Match")</f>
        <v>David Kim - COO</v>
      </c>
      <c r="U269" t="str" cm="1">
        <f t="array" ref="U269">_xlfn.XLOOKUP(tblGoPhish[[#This Row],[Email]], tblHRIS[[#All],[Email]], tblHRIS[[#All],[Budget L2]], "No Match")</f>
        <v>Sage Martinez - Director of Customer Success</v>
      </c>
    </row>
    <row r="270" spans="1:21" x14ac:dyDescent="0.2">
      <c r="A270" t="s">
        <v>59</v>
      </c>
      <c r="B270" t="s">
        <v>60</v>
      </c>
      <c r="C270" t="s">
        <v>61</v>
      </c>
      <c r="D270" t="s">
        <v>20</v>
      </c>
      <c r="E270" s="1">
        <v>45803</v>
      </c>
      <c r="F270" s="2">
        <v>0.48472222222222222</v>
      </c>
      <c r="G270" t="b">
        <v>0</v>
      </c>
      <c r="J270" t="b">
        <v>0</v>
      </c>
      <c r="M270" t="b">
        <v>0</v>
      </c>
      <c r="N270" t="b">
        <v>0</v>
      </c>
      <c r="O270" t="b">
        <v>0</v>
      </c>
      <c r="P270" t="b">
        <v>0</v>
      </c>
      <c r="Q270" t="str" cm="1">
        <f t="array" ref="Q270">_xlfn.XLOOKUP(tblGoPhish[[#This Row],[Email]], tblHRIS[[#All],[Email]], tblHRIS[[#All],[Employee Type]], "No Match")</f>
        <v>Intern</v>
      </c>
      <c r="R270" t="str" cm="1">
        <f t="array" ref="R270">_xlfn.XLOOKUP(tblGoPhish[[#This Row],[Email]], tblHRIS[[#All],[Email]], tblHRIS[[#All],[On Leave?]], "No Match")</f>
        <v>No</v>
      </c>
      <c r="S270" t="str" cm="1">
        <f t="array" ref="S270">_xlfn.XLOOKUP(tblGoPhish[[#This Row],[Email]], tblHRIS[[#All],[Email]], tblHRIS[[#All],[Job Title]], "No Match")</f>
        <v>Inside Sales Representative Intern</v>
      </c>
      <c r="T270" t="str" cm="1">
        <f t="array" ref="T270">_xlfn.XLOOKUP(tblGoPhish[[#This Row],[Email]], tblHRIS[[#All],[Email]], tblHRIS[[#All],[Budget L1]], "No Match")</f>
        <v>David Kim - COO</v>
      </c>
      <c r="U270" t="str" cm="1">
        <f t="array" ref="U270">_xlfn.XLOOKUP(tblGoPhish[[#This Row],[Email]], tblHRIS[[#All],[Email]], tblHRIS[[#All],[Budget L2]], "No Match")</f>
        <v>Maria Santos - Director of Sales</v>
      </c>
    </row>
    <row r="271" spans="1:21" x14ac:dyDescent="0.2">
      <c r="A271" t="s">
        <v>243</v>
      </c>
      <c r="B271" t="s">
        <v>244</v>
      </c>
      <c r="C271" t="s">
        <v>245</v>
      </c>
      <c r="D271" t="s">
        <v>20</v>
      </c>
      <c r="E271" s="1">
        <v>45803</v>
      </c>
      <c r="F271" s="2">
        <v>0.57916666666666672</v>
      </c>
      <c r="G271" t="b">
        <v>0</v>
      </c>
      <c r="J271" t="b">
        <v>0</v>
      </c>
      <c r="M271" t="b">
        <v>0</v>
      </c>
      <c r="N271" t="b">
        <v>0</v>
      </c>
      <c r="O271" t="b">
        <v>0</v>
      </c>
      <c r="P271" t="b">
        <v>0</v>
      </c>
      <c r="Q271" t="str" cm="1">
        <f t="array" ref="Q271">_xlfn.XLOOKUP(tblGoPhish[[#This Row],[Email]], tblHRIS[[#All],[Email]], tblHRIS[[#All],[Employee Type]], "No Match")</f>
        <v>Full Time</v>
      </c>
      <c r="R271" t="str" cm="1">
        <f t="array" ref="R271">_xlfn.XLOOKUP(tblGoPhish[[#This Row],[Email]], tblHRIS[[#All],[Email]], tblHRIS[[#All],[On Leave?]], "No Match")</f>
        <v>No</v>
      </c>
      <c r="S271" t="str" cm="1">
        <f t="array" ref="S271">_xlfn.XLOOKUP(tblGoPhish[[#This Row],[Email]], tblHRIS[[#All],[Email]], tblHRIS[[#All],[Job Title]], "No Match")</f>
        <v>Territory Sales Manager</v>
      </c>
      <c r="T271" t="str" cm="1">
        <f t="array" ref="T271">_xlfn.XLOOKUP(tblGoPhish[[#This Row],[Email]], tblHRIS[[#All],[Email]], tblHRIS[[#All],[Budget L1]], "No Match")</f>
        <v>David Kim - COO</v>
      </c>
      <c r="U271" t="str" cm="1">
        <f t="array" ref="U271">_xlfn.XLOOKUP(tblGoPhish[[#This Row],[Email]], tblHRIS[[#All],[Email]], tblHRIS[[#All],[Budget L2]], "No Match")</f>
        <v>Maria Santos - Director of Sales</v>
      </c>
    </row>
    <row r="272" spans="1:21" x14ac:dyDescent="0.2">
      <c r="A272" t="s">
        <v>363</v>
      </c>
      <c r="B272" t="s">
        <v>37</v>
      </c>
      <c r="C272" t="s">
        <v>364</v>
      </c>
      <c r="D272" t="s">
        <v>20</v>
      </c>
      <c r="E272" s="1">
        <v>45803</v>
      </c>
      <c r="F272" s="2">
        <v>0.33402777777777776</v>
      </c>
      <c r="G272" t="b">
        <v>0</v>
      </c>
      <c r="J272" t="b">
        <v>0</v>
      </c>
      <c r="M272" t="b">
        <v>0</v>
      </c>
      <c r="N272" t="b">
        <v>0</v>
      </c>
      <c r="O272" t="b">
        <v>0</v>
      </c>
      <c r="P272" t="b">
        <v>0</v>
      </c>
      <c r="Q272" t="str" cm="1">
        <f t="array" ref="Q272">_xlfn.XLOOKUP(tblGoPhish[[#This Row],[Email]], tblHRIS[[#All],[Email]], tblHRIS[[#All],[Employee Type]], "No Match")</f>
        <v>Contractor</v>
      </c>
      <c r="R272" t="str" cm="1">
        <f t="array" ref="R272">_xlfn.XLOOKUP(tblGoPhish[[#This Row],[Email]], tblHRIS[[#All],[Email]], tblHRIS[[#All],[On Leave?]], "No Match")</f>
        <v>No</v>
      </c>
      <c r="S272" t="str" cm="1">
        <f t="array" ref="S272">_xlfn.XLOOKUP(tblGoPhish[[#This Row],[Email]], tblHRIS[[#All],[Email]], tblHRIS[[#All],[Job Title]], "No Match")</f>
        <v>Contract Key Account Manager</v>
      </c>
      <c r="T272" t="str" cm="1">
        <f t="array" ref="T272">_xlfn.XLOOKUP(tblGoPhish[[#This Row],[Email]], tblHRIS[[#All],[Email]], tblHRIS[[#All],[Budget L1]], "No Match")</f>
        <v>David Kim - COO</v>
      </c>
      <c r="U272" t="str" cm="1">
        <f t="array" ref="U272">_xlfn.XLOOKUP(tblGoPhish[[#This Row],[Email]], tblHRIS[[#All],[Email]], tblHRIS[[#All],[Budget L2]], "No Match")</f>
        <v>Maria Santos - Director of Sales</v>
      </c>
    </row>
    <row r="273" spans="1:21" x14ac:dyDescent="0.2">
      <c r="A273" t="s">
        <v>298</v>
      </c>
      <c r="B273" t="s">
        <v>349</v>
      </c>
      <c r="C273" t="s">
        <v>430</v>
      </c>
      <c r="D273" t="s">
        <v>20</v>
      </c>
      <c r="E273" s="1">
        <v>45803</v>
      </c>
      <c r="F273" s="2">
        <v>0.56736111111111109</v>
      </c>
      <c r="G273" t="b">
        <v>0</v>
      </c>
      <c r="J273" t="b">
        <v>0</v>
      </c>
      <c r="M273" t="b">
        <v>0</v>
      </c>
      <c r="N273" t="b">
        <v>0</v>
      </c>
      <c r="O273" t="b">
        <v>0</v>
      </c>
      <c r="P273" t="b">
        <v>0</v>
      </c>
      <c r="Q273" t="str" cm="1">
        <f t="array" ref="Q273">_xlfn.XLOOKUP(tblGoPhish[[#This Row],[Email]], tblHRIS[[#All],[Email]], tblHRIS[[#All],[Employee Type]], "No Match")</f>
        <v>Full Time</v>
      </c>
      <c r="R273" t="str" cm="1">
        <f t="array" ref="R273">_xlfn.XLOOKUP(tblGoPhish[[#This Row],[Email]], tblHRIS[[#All],[Email]], tblHRIS[[#All],[On Leave?]], "No Match")</f>
        <v>No</v>
      </c>
      <c r="S273" t="str" cm="1">
        <f t="array" ref="S273">_xlfn.XLOOKUP(tblGoPhish[[#This Row],[Email]], tblHRIS[[#All],[Email]], tblHRIS[[#All],[Job Title]], "No Match")</f>
        <v>Business Development Representative</v>
      </c>
      <c r="T273" t="str" cm="1">
        <f t="array" ref="T273">_xlfn.XLOOKUP(tblGoPhish[[#This Row],[Email]], tblHRIS[[#All],[Email]], tblHRIS[[#All],[Budget L1]], "No Match")</f>
        <v>David Kim - COO</v>
      </c>
      <c r="U273" t="str" cm="1">
        <f t="array" ref="U273">_xlfn.XLOOKUP(tblGoPhish[[#This Row],[Email]], tblHRIS[[#All],[Email]], tblHRIS[[#All],[Budget L2]], "No Match")</f>
        <v>Maria Santos - Director of Sales</v>
      </c>
    </row>
    <row r="274" spans="1:21" x14ac:dyDescent="0.2">
      <c r="A274" t="s">
        <v>488</v>
      </c>
      <c r="B274" t="s">
        <v>145</v>
      </c>
      <c r="C274" t="s">
        <v>499</v>
      </c>
      <c r="D274" t="s">
        <v>20</v>
      </c>
      <c r="E274" s="1">
        <v>45803</v>
      </c>
      <c r="F274" s="2">
        <v>0.56180555555555556</v>
      </c>
      <c r="G274" t="b">
        <v>0</v>
      </c>
      <c r="J274" t="b">
        <v>0</v>
      </c>
      <c r="M274" t="b">
        <v>0</v>
      </c>
      <c r="N274" t="b">
        <v>0</v>
      </c>
      <c r="O274" t="b">
        <v>0</v>
      </c>
      <c r="P274" t="b">
        <v>0</v>
      </c>
      <c r="Q274" t="str" cm="1">
        <f t="array" ref="Q274">_xlfn.XLOOKUP(tblGoPhish[[#This Row],[Email]], tblHRIS[[#All],[Email]], tblHRIS[[#All],[Employee Type]], "No Match")</f>
        <v>Part Time</v>
      </c>
      <c r="R274" t="str" cm="1">
        <f t="array" ref="R274">_xlfn.XLOOKUP(tblGoPhish[[#This Row],[Email]], tblHRIS[[#All],[Email]], tblHRIS[[#All],[On Leave?]], "No Match")</f>
        <v>No</v>
      </c>
      <c r="S274" t="str" cm="1">
        <f t="array" ref="S274">_xlfn.XLOOKUP(tblGoPhish[[#This Row],[Email]], tblHRIS[[#All],[Email]], tblHRIS[[#All],[Job Title]], "No Match")</f>
        <v>Part-time Implementation Specialist</v>
      </c>
      <c r="T274" t="str" cm="1">
        <f t="array" ref="T274">_xlfn.XLOOKUP(tblGoPhish[[#This Row],[Email]], tblHRIS[[#All],[Email]], tblHRIS[[#All],[Budget L1]], "No Match")</f>
        <v>David Kim - COO</v>
      </c>
      <c r="U274" t="str" cm="1">
        <f t="array" ref="U274">_xlfn.XLOOKUP(tblGoPhish[[#This Row],[Email]], tblHRIS[[#All],[Email]], tblHRIS[[#All],[Budget L2]], "No Match")</f>
        <v>Sage Martinez - Director of Customer Success</v>
      </c>
    </row>
    <row r="275" spans="1:21" x14ac:dyDescent="0.2">
      <c r="A275" t="s">
        <v>126</v>
      </c>
      <c r="B275" t="s">
        <v>399</v>
      </c>
      <c r="C275" t="s">
        <v>400</v>
      </c>
      <c r="D275" t="s">
        <v>20</v>
      </c>
      <c r="E275" s="1">
        <v>45803</v>
      </c>
      <c r="F275" s="2">
        <v>0.61041666666666672</v>
      </c>
      <c r="G275" t="b">
        <v>0</v>
      </c>
      <c r="J275" t="b">
        <v>0</v>
      </c>
      <c r="M275" t="b">
        <v>0</v>
      </c>
      <c r="N275" t="b">
        <v>0</v>
      </c>
      <c r="O275" t="b">
        <v>0</v>
      </c>
      <c r="P275" t="b">
        <v>0</v>
      </c>
      <c r="Q275" t="str" cm="1">
        <f t="array" ref="Q275">_xlfn.XLOOKUP(tblGoPhish[[#This Row],[Email]], tblHRIS[[#All],[Email]], tblHRIS[[#All],[Employee Type]], "No Match")</f>
        <v>Intern</v>
      </c>
      <c r="R275" t="str" cm="1">
        <f t="array" ref="R275">_xlfn.XLOOKUP(tblGoPhish[[#This Row],[Email]], tblHRIS[[#All],[Email]], tblHRIS[[#All],[On Leave?]], "No Match")</f>
        <v>No</v>
      </c>
      <c r="S275" t="str" cm="1">
        <f t="array" ref="S275">_xlfn.XLOOKUP(tblGoPhish[[#This Row],[Email]], tblHRIS[[#All],[Email]], tblHRIS[[#All],[Job Title]], "No Match")</f>
        <v>Sales Operations Specialist Intern</v>
      </c>
      <c r="T275" t="str" cm="1">
        <f t="array" ref="T275">_xlfn.XLOOKUP(tblGoPhish[[#This Row],[Email]], tblHRIS[[#All],[Email]], tblHRIS[[#All],[Budget L1]], "No Match")</f>
        <v>David Kim - COO</v>
      </c>
      <c r="U275" t="str" cm="1">
        <f t="array" ref="U275">_xlfn.XLOOKUP(tblGoPhish[[#This Row],[Email]], tblHRIS[[#All],[Email]], tblHRIS[[#All],[Budget L2]], "No Match")</f>
        <v>Maria Santos - Director of Sales</v>
      </c>
    </row>
    <row r="276" spans="1:21" x14ac:dyDescent="0.2">
      <c r="A276" t="s">
        <v>181</v>
      </c>
      <c r="B276" t="s">
        <v>182</v>
      </c>
      <c r="C276" t="s">
        <v>183</v>
      </c>
      <c r="D276" t="s">
        <v>20</v>
      </c>
      <c r="E276" s="1">
        <v>45803</v>
      </c>
      <c r="F276" s="2">
        <v>0.68125000000000002</v>
      </c>
      <c r="G276" t="b">
        <v>0</v>
      </c>
      <c r="J276" t="b">
        <v>0</v>
      </c>
      <c r="M276" t="b">
        <v>0</v>
      </c>
      <c r="N276" t="b">
        <v>0</v>
      </c>
      <c r="O276" t="b">
        <v>0</v>
      </c>
      <c r="P276" t="b">
        <v>0</v>
      </c>
      <c r="Q276" t="str" cm="1">
        <f t="array" ref="Q276">_xlfn.XLOOKUP(tblGoPhish[[#This Row],[Email]], tblHRIS[[#All],[Email]], tblHRIS[[#All],[Employee Type]], "No Match")</f>
        <v>Part Time</v>
      </c>
      <c r="R276" t="str" cm="1">
        <f t="array" ref="R276">_xlfn.XLOOKUP(tblGoPhish[[#This Row],[Email]], tblHRIS[[#All],[Email]], tblHRIS[[#All],[On Leave?]], "No Match")</f>
        <v>No</v>
      </c>
      <c r="S276" t="str" cm="1">
        <f t="array" ref="S276">_xlfn.XLOOKUP(tblGoPhish[[#This Row],[Email]], tblHRIS[[#All],[Email]], tblHRIS[[#All],[Job Title]], "No Match")</f>
        <v>Regional Sales Manager</v>
      </c>
      <c r="T276" t="str" cm="1">
        <f t="array" ref="T276">_xlfn.XLOOKUP(tblGoPhish[[#This Row],[Email]], tblHRIS[[#All],[Email]], tblHRIS[[#All],[Budget L1]], "No Match")</f>
        <v>David Kim - COO</v>
      </c>
      <c r="U276" t="str" cm="1">
        <f t="array" ref="U276">_xlfn.XLOOKUP(tblGoPhish[[#This Row],[Email]], tblHRIS[[#All],[Email]], tblHRIS[[#All],[Budget L2]], "No Match")</f>
        <v>Maria Santos - Director of Sales</v>
      </c>
    </row>
    <row r="277" spans="1:21" x14ac:dyDescent="0.2">
      <c r="A277" t="s">
        <v>97</v>
      </c>
      <c r="B277" t="s">
        <v>90</v>
      </c>
      <c r="C277" t="s">
        <v>414</v>
      </c>
      <c r="D277" t="s">
        <v>20</v>
      </c>
      <c r="E277" s="1">
        <v>45803</v>
      </c>
      <c r="F277" s="2">
        <v>0.44791666666666669</v>
      </c>
      <c r="G277" t="b">
        <v>0</v>
      </c>
      <c r="J277" t="b">
        <v>0</v>
      </c>
      <c r="M277" t="b">
        <v>0</v>
      </c>
      <c r="N277" t="b">
        <v>0</v>
      </c>
      <c r="O277" t="b">
        <v>0</v>
      </c>
      <c r="P277" t="b">
        <v>0</v>
      </c>
      <c r="Q277" t="str" cm="1">
        <f t="array" ref="Q277">_xlfn.XLOOKUP(tblGoPhish[[#This Row],[Email]], tblHRIS[[#All],[Email]], tblHRIS[[#All],[Employee Type]], "No Match")</f>
        <v>Full Time</v>
      </c>
      <c r="R277" t="str" cm="1">
        <f t="array" ref="R277">_xlfn.XLOOKUP(tblGoPhish[[#This Row],[Email]], tblHRIS[[#All],[Email]], tblHRIS[[#All],[On Leave?]], "No Match")</f>
        <v>No</v>
      </c>
      <c r="S277" t="str" cm="1">
        <f t="array" ref="S277">_xlfn.XLOOKUP(tblGoPhish[[#This Row],[Email]], tblHRIS[[#All],[Email]], tblHRIS[[#All],[Job Title]], "No Match")</f>
        <v>Success Operations Analyst</v>
      </c>
      <c r="T277" t="str" cm="1">
        <f t="array" ref="T277">_xlfn.XLOOKUP(tblGoPhish[[#This Row],[Email]], tblHRIS[[#All],[Email]], tblHRIS[[#All],[Budget L1]], "No Match")</f>
        <v>David Kim - COO</v>
      </c>
      <c r="U277" t="str" cm="1">
        <f t="array" ref="U277">_xlfn.XLOOKUP(tblGoPhish[[#This Row],[Email]], tblHRIS[[#All],[Email]], tblHRIS[[#All],[Budget L2]], "No Match")</f>
        <v>Maria Santos - Director of Sales</v>
      </c>
    </row>
    <row r="278" spans="1:21" x14ac:dyDescent="0.2">
      <c r="A278" t="s">
        <v>165</v>
      </c>
      <c r="B278" t="s">
        <v>126</v>
      </c>
      <c r="C278" t="s">
        <v>344</v>
      </c>
      <c r="D278" t="s">
        <v>20</v>
      </c>
      <c r="E278" s="1">
        <v>45803</v>
      </c>
      <c r="F278" s="2">
        <v>0.55833333333333335</v>
      </c>
      <c r="G278" t="b">
        <v>0</v>
      </c>
      <c r="J278" t="b">
        <v>0</v>
      </c>
      <c r="M278" t="b">
        <v>0</v>
      </c>
      <c r="N278" t="b">
        <v>0</v>
      </c>
      <c r="O278" t="b">
        <v>0</v>
      </c>
      <c r="P278" t="b">
        <v>0</v>
      </c>
      <c r="Q278" t="str" cm="1">
        <f t="array" ref="Q278">_xlfn.XLOOKUP(tblGoPhish[[#This Row],[Email]], tblHRIS[[#All],[Email]], tblHRIS[[#All],[Employee Type]], "No Match")</f>
        <v>Intern</v>
      </c>
      <c r="R278" t="str" cm="1">
        <f t="array" ref="R278">_xlfn.XLOOKUP(tblGoPhish[[#This Row],[Email]], tblHRIS[[#All],[Email]], tblHRIS[[#All],[On Leave?]], "No Match")</f>
        <v>No</v>
      </c>
      <c r="S278" t="str" cm="1">
        <f t="array" ref="S278">_xlfn.XLOOKUP(tblGoPhish[[#This Row],[Email]], tblHRIS[[#All],[Email]], tblHRIS[[#All],[Job Title]], "No Match")</f>
        <v>Regional Sales Manager</v>
      </c>
      <c r="T278" t="str" cm="1">
        <f t="array" ref="T278">_xlfn.XLOOKUP(tblGoPhish[[#This Row],[Email]], tblHRIS[[#All],[Email]], tblHRIS[[#All],[Budget L1]], "No Match")</f>
        <v>David Kim - COO</v>
      </c>
      <c r="U278" t="str" cm="1">
        <f t="array" ref="U278">_xlfn.XLOOKUP(tblGoPhish[[#This Row],[Email]], tblHRIS[[#All],[Email]], tblHRIS[[#All],[Budget L2]], "No Match")</f>
        <v>Maria Santos - Director of Sales</v>
      </c>
    </row>
    <row r="279" spans="1:21" x14ac:dyDescent="0.2">
      <c r="A279" t="s">
        <v>165</v>
      </c>
      <c r="B279" t="s">
        <v>345</v>
      </c>
      <c r="C279" t="s">
        <v>485</v>
      </c>
      <c r="D279" t="s">
        <v>20</v>
      </c>
      <c r="E279" s="1">
        <v>45803</v>
      </c>
      <c r="F279" s="2">
        <v>0.65694444444444444</v>
      </c>
      <c r="G279" t="b">
        <v>0</v>
      </c>
      <c r="J279" t="b">
        <v>0</v>
      </c>
      <c r="M279" t="b">
        <v>0</v>
      </c>
      <c r="N279" t="b">
        <v>0</v>
      </c>
      <c r="O279" t="b">
        <v>0</v>
      </c>
      <c r="P279" t="b">
        <v>0</v>
      </c>
      <c r="Q279" t="str" cm="1">
        <f t="array" ref="Q279">_xlfn.XLOOKUP(tblGoPhish[[#This Row],[Email]], tblHRIS[[#All],[Email]], tblHRIS[[#All],[Employee Type]], "No Match")</f>
        <v>Part Time</v>
      </c>
      <c r="R279" t="str" cm="1">
        <f t="array" ref="R279">_xlfn.XLOOKUP(tblGoPhish[[#This Row],[Email]], tblHRIS[[#All],[Email]], tblHRIS[[#All],[On Leave?]], "No Match")</f>
        <v>No</v>
      </c>
      <c r="S279" t="str" cm="1">
        <f t="array" ref="S279">_xlfn.XLOOKUP(tblGoPhish[[#This Row],[Email]], tblHRIS[[#All],[Email]], tblHRIS[[#All],[Job Title]], "No Match")</f>
        <v>Success Operations Analyst</v>
      </c>
      <c r="T279" t="str" cm="1">
        <f t="array" ref="T279">_xlfn.XLOOKUP(tblGoPhish[[#This Row],[Email]], tblHRIS[[#All],[Email]], tblHRIS[[#All],[Budget L1]], "No Match")</f>
        <v>David Kim - COO</v>
      </c>
      <c r="U279" t="str" cm="1">
        <f t="array" ref="U279">_xlfn.XLOOKUP(tblGoPhish[[#This Row],[Email]], tblHRIS[[#All],[Email]], tblHRIS[[#All],[Budget L2]], "No Match")</f>
        <v>Sage Martinez - Director of Customer Success</v>
      </c>
    </row>
    <row r="280" spans="1:21" x14ac:dyDescent="0.2">
      <c r="A280" t="s">
        <v>108</v>
      </c>
      <c r="B280" t="s">
        <v>345</v>
      </c>
      <c r="C280" t="s">
        <v>595</v>
      </c>
      <c r="D280" t="s">
        <v>20</v>
      </c>
      <c r="E280" s="1">
        <v>45803</v>
      </c>
      <c r="F280" s="2">
        <v>0.41111111111111109</v>
      </c>
      <c r="G280" t="b">
        <v>0</v>
      </c>
      <c r="J280" t="b">
        <v>0</v>
      </c>
      <c r="M280" t="b">
        <v>0</v>
      </c>
      <c r="N280" t="b">
        <v>0</v>
      </c>
      <c r="O280" t="b">
        <v>0</v>
      </c>
      <c r="P280" t="b">
        <v>0</v>
      </c>
      <c r="Q280" t="str" cm="1">
        <f t="array" ref="Q280">_xlfn.XLOOKUP(tblGoPhish[[#This Row],[Email]], tblHRIS[[#All],[Email]], tblHRIS[[#All],[Employee Type]], "No Match")</f>
        <v>Full Time</v>
      </c>
      <c r="R280" t="str" cm="1">
        <f t="array" ref="R280">_xlfn.XLOOKUP(tblGoPhish[[#This Row],[Email]], tblHRIS[[#All],[Email]], tblHRIS[[#All],[On Leave?]], "No Match")</f>
        <v>No</v>
      </c>
      <c r="S280" t="str" cm="1">
        <f t="array" ref="S280">_xlfn.XLOOKUP(tblGoPhish[[#This Row],[Email]], tblHRIS[[#All],[Email]], tblHRIS[[#All],[Job Title]], "No Match")</f>
        <v>Systems Administrator</v>
      </c>
      <c r="T280" t="str" cm="1">
        <f t="array" ref="T280">_xlfn.XLOOKUP(tblGoPhish[[#This Row],[Email]], tblHRIS[[#All],[Email]], tblHRIS[[#All],[Budget L1]], "No Match")</f>
        <v>Gerry Guy - CIO/CISO</v>
      </c>
      <c r="U280" t="str" cm="1">
        <f t="array" ref="U280">_xlfn.XLOOKUP(tblGoPhish[[#This Row],[Email]], tblHRIS[[#All],[Email]], tblHRIS[[#All],[Budget L2]], "No Match")</f>
        <v>Fred Saltman - Director IT</v>
      </c>
    </row>
    <row r="281" spans="1:21" x14ac:dyDescent="0.2">
      <c r="A281" t="s">
        <v>177</v>
      </c>
      <c r="B281" t="s">
        <v>105</v>
      </c>
      <c r="C281" t="s">
        <v>252</v>
      </c>
      <c r="D281" t="s">
        <v>20</v>
      </c>
      <c r="E281" s="1">
        <v>45803</v>
      </c>
      <c r="F281" s="2">
        <v>0.37291666666666667</v>
      </c>
      <c r="G281" t="b">
        <v>0</v>
      </c>
      <c r="J281" t="b">
        <v>0</v>
      </c>
      <c r="M281" t="b">
        <v>0</v>
      </c>
      <c r="N281" t="b">
        <v>0</v>
      </c>
      <c r="O281" t="b">
        <v>0</v>
      </c>
      <c r="P281" t="b">
        <v>0</v>
      </c>
      <c r="Q281" t="str" cm="1">
        <f t="array" ref="Q281">_xlfn.XLOOKUP(tblGoPhish[[#This Row],[Email]], tblHRIS[[#All],[Email]], tblHRIS[[#All],[Employee Type]], "No Match")</f>
        <v>Intern</v>
      </c>
      <c r="R281" t="str" cm="1">
        <f t="array" ref="R281">_xlfn.XLOOKUP(tblGoPhish[[#This Row],[Email]], tblHRIS[[#All],[Email]], tblHRIS[[#All],[On Leave?]], "No Match")</f>
        <v>No</v>
      </c>
      <c r="S281" t="str" cm="1">
        <f t="array" ref="S281">_xlfn.XLOOKUP(tblGoPhish[[#This Row],[Email]], tblHRIS[[#All],[Email]], tblHRIS[[#All],[Job Title]], "No Match")</f>
        <v>Network Engineer</v>
      </c>
      <c r="T281" t="str" cm="1">
        <f t="array" ref="T281">_xlfn.XLOOKUP(tblGoPhish[[#This Row],[Email]], tblHRIS[[#All],[Email]], tblHRIS[[#All],[Budget L1]], "No Match")</f>
        <v>Gerry Guy - CIO/CISO</v>
      </c>
      <c r="U281" t="str" cm="1">
        <f t="array" ref="U281">_xlfn.XLOOKUP(tblGoPhish[[#This Row],[Email]], tblHRIS[[#All],[Email]], tblHRIS[[#All],[Budget L2]], "No Match")</f>
        <v>Fred Saltman - Director IT</v>
      </c>
    </row>
    <row r="282" spans="1:21" x14ac:dyDescent="0.2">
      <c r="A282" t="s">
        <v>42</v>
      </c>
      <c r="B282" t="s">
        <v>339</v>
      </c>
      <c r="C282" t="s">
        <v>480</v>
      </c>
      <c r="D282" t="s">
        <v>20</v>
      </c>
      <c r="E282" s="1">
        <v>45803</v>
      </c>
      <c r="F282" s="2">
        <v>0.62152777777777779</v>
      </c>
      <c r="G282" t="b">
        <v>0</v>
      </c>
      <c r="J282" t="b">
        <v>0</v>
      </c>
      <c r="M282" t="b">
        <v>0</v>
      </c>
      <c r="N282" t="b">
        <v>0</v>
      </c>
      <c r="O282" t="b">
        <v>0</v>
      </c>
      <c r="P282" t="b">
        <v>0</v>
      </c>
      <c r="Q282" t="str" cm="1">
        <f t="array" ref="Q282">_xlfn.XLOOKUP(tblGoPhish[[#This Row],[Email]], tblHRIS[[#All],[Email]], tblHRIS[[#All],[Employee Type]], "No Match")</f>
        <v>Contractor</v>
      </c>
      <c r="R282" t="str" cm="1">
        <f t="array" ref="R282">_xlfn.XLOOKUP(tblGoPhish[[#This Row],[Email]], tblHRIS[[#All],[Email]], tblHRIS[[#All],[On Leave?]], "No Match")</f>
        <v>No</v>
      </c>
      <c r="S282" t="str" cm="1">
        <f t="array" ref="S282">_xlfn.XLOOKUP(tblGoPhish[[#This Row],[Email]], tblHRIS[[#All],[Email]], tblHRIS[[#All],[Job Title]], "No Match")</f>
        <v>Database Administrator</v>
      </c>
      <c r="T282" t="str" cm="1">
        <f t="array" ref="T282">_xlfn.XLOOKUP(tblGoPhish[[#This Row],[Email]], tblHRIS[[#All],[Email]], tblHRIS[[#All],[Budget L1]], "No Match")</f>
        <v>Gerry Guy - CIO/CISO</v>
      </c>
      <c r="U282" t="str" cm="1">
        <f t="array" ref="U282">_xlfn.XLOOKUP(tblGoPhish[[#This Row],[Email]], tblHRIS[[#All],[Email]], tblHRIS[[#All],[Budget L2]], "No Match")</f>
        <v>Fred Saltman - Director IT</v>
      </c>
    </row>
    <row r="283" spans="1:21" x14ac:dyDescent="0.2">
      <c r="A283" t="s">
        <v>217</v>
      </c>
      <c r="B283" t="s">
        <v>147</v>
      </c>
      <c r="C283" t="s">
        <v>310</v>
      </c>
      <c r="D283" t="s">
        <v>20</v>
      </c>
      <c r="E283" s="1">
        <v>45803</v>
      </c>
      <c r="F283" s="2">
        <v>0.33680555555555558</v>
      </c>
      <c r="G283" t="b">
        <v>0</v>
      </c>
      <c r="J283" t="b">
        <v>0</v>
      </c>
      <c r="M283" t="b">
        <v>0</v>
      </c>
      <c r="N283" t="b">
        <v>0</v>
      </c>
      <c r="O283" t="b">
        <v>0</v>
      </c>
      <c r="P283" t="b">
        <v>0</v>
      </c>
      <c r="Q283" t="str" cm="1">
        <f t="array" ref="Q283">_xlfn.XLOOKUP(tblGoPhish[[#This Row],[Email]], tblHRIS[[#All],[Email]], tblHRIS[[#All],[Employee Type]], "No Match")</f>
        <v>Part Time</v>
      </c>
      <c r="R283" t="str" cm="1">
        <f t="array" ref="R283">_xlfn.XLOOKUP(tblGoPhish[[#This Row],[Email]], tblHRIS[[#All],[Email]], tblHRIS[[#All],[On Leave?]], "No Match")</f>
        <v>No</v>
      </c>
      <c r="S283" t="str" cm="1">
        <f t="array" ref="S283">_xlfn.XLOOKUP(tblGoPhish[[#This Row],[Email]], tblHRIS[[#All],[Email]], tblHRIS[[#All],[Job Title]], "No Match")</f>
        <v>DevOps Engineer</v>
      </c>
      <c r="T283" t="str" cm="1">
        <f t="array" ref="T283">_xlfn.XLOOKUP(tblGoPhish[[#This Row],[Email]], tblHRIS[[#All],[Email]], tblHRIS[[#All],[Budget L1]], "No Match")</f>
        <v>Gerry Guy - CIO/CISO</v>
      </c>
      <c r="U283" t="str" cm="1">
        <f t="array" ref="U283">_xlfn.XLOOKUP(tblGoPhish[[#This Row],[Email]], tblHRIS[[#All],[Email]], tblHRIS[[#All],[Budget L2]], "No Match")</f>
        <v>Fred Saltman - Director IT</v>
      </c>
    </row>
    <row r="284" spans="1:21" x14ac:dyDescent="0.2">
      <c r="A284" t="s">
        <v>259</v>
      </c>
      <c r="B284" t="s">
        <v>134</v>
      </c>
      <c r="C284" t="s">
        <v>557</v>
      </c>
      <c r="D284" t="s">
        <v>20</v>
      </c>
      <c r="E284" s="1">
        <v>45803</v>
      </c>
      <c r="F284" s="2">
        <v>0.54166666666666663</v>
      </c>
      <c r="G284" t="b">
        <v>0</v>
      </c>
      <c r="J284" t="b">
        <v>0</v>
      </c>
      <c r="M284" t="b">
        <v>0</v>
      </c>
      <c r="N284" t="b">
        <v>0</v>
      </c>
      <c r="O284" t="b">
        <v>0</v>
      </c>
      <c r="P284" t="b">
        <v>0</v>
      </c>
      <c r="Q284" t="str" cm="1">
        <f t="array" ref="Q284">_xlfn.XLOOKUP(tblGoPhish[[#This Row],[Email]], tblHRIS[[#All],[Email]], tblHRIS[[#All],[Employee Type]], "No Match")</f>
        <v>Part Time</v>
      </c>
      <c r="R284" t="str" cm="1">
        <f t="array" ref="R284">_xlfn.XLOOKUP(tblGoPhish[[#This Row],[Email]], tblHRIS[[#All],[Email]], tblHRIS[[#All],[On Leave?]], "No Match")</f>
        <v>No</v>
      </c>
      <c r="S284" t="str" cm="1">
        <f t="array" ref="S284">_xlfn.XLOOKUP(tblGoPhish[[#This Row],[Email]], tblHRIS[[#All],[Email]], tblHRIS[[#All],[Job Title]], "No Match")</f>
        <v>Infrastructure Engineer</v>
      </c>
      <c r="T284" t="str" cm="1">
        <f t="array" ref="T284">_xlfn.XLOOKUP(tblGoPhish[[#This Row],[Email]], tblHRIS[[#All],[Email]], tblHRIS[[#All],[Budget L1]], "No Match")</f>
        <v>Gerry Guy - CIO/CISO</v>
      </c>
      <c r="U284" t="str" cm="1">
        <f t="array" ref="U284">_xlfn.XLOOKUP(tblGoPhish[[#This Row],[Email]], tblHRIS[[#All],[Email]], tblHRIS[[#All],[Budget L2]], "No Match")</f>
        <v>Fred Saltman - Director IT</v>
      </c>
    </row>
    <row r="285" spans="1:21" x14ac:dyDescent="0.2">
      <c r="A285" t="s">
        <v>492</v>
      </c>
      <c r="B285" t="s">
        <v>493</v>
      </c>
      <c r="C285" t="s">
        <v>494</v>
      </c>
      <c r="D285" t="s">
        <v>20</v>
      </c>
      <c r="E285" s="1">
        <v>45803</v>
      </c>
      <c r="F285" s="2">
        <v>0.73402777777777772</v>
      </c>
      <c r="G285" t="b">
        <v>0</v>
      </c>
      <c r="J285" t="b">
        <v>0</v>
      </c>
      <c r="M285" t="b">
        <v>0</v>
      </c>
      <c r="N285" t="b">
        <v>0</v>
      </c>
      <c r="O285" t="b">
        <v>0</v>
      </c>
      <c r="P285" t="b">
        <v>0</v>
      </c>
      <c r="Q285" t="str" cm="1">
        <f t="array" ref="Q285">_xlfn.XLOOKUP(tblGoPhish[[#This Row],[Email]], tblHRIS[[#All],[Email]], tblHRIS[[#All],[Employee Type]], "No Match")</f>
        <v>Contractor</v>
      </c>
      <c r="R285" t="str" cm="1">
        <f t="array" ref="R285">_xlfn.XLOOKUP(tblGoPhish[[#This Row],[Email]], tblHRIS[[#All],[Email]], tblHRIS[[#All],[On Leave?]], "No Match")</f>
        <v>No</v>
      </c>
      <c r="S285" t="str" cm="1">
        <f t="array" ref="S285">_xlfn.XLOOKUP(tblGoPhish[[#This Row],[Email]], tblHRIS[[#All],[Email]], tblHRIS[[#All],[Job Title]], "No Match")</f>
        <v>Help Desk Technician</v>
      </c>
      <c r="T285" t="str" cm="1">
        <f t="array" ref="T285">_xlfn.XLOOKUP(tblGoPhish[[#This Row],[Email]], tblHRIS[[#All],[Email]], tblHRIS[[#All],[Budget L1]], "No Match")</f>
        <v>Gerry Guy - CIO/CISO</v>
      </c>
      <c r="U285" t="str" cm="1">
        <f t="array" ref="U285">_xlfn.XLOOKUP(tblGoPhish[[#This Row],[Email]], tblHRIS[[#All],[Email]], tblHRIS[[#All],[Budget L2]], "No Match")</f>
        <v>Fred Saltman - Director IT</v>
      </c>
    </row>
    <row r="286" spans="1:21" x14ac:dyDescent="0.2">
      <c r="A286" t="s">
        <v>104</v>
      </c>
      <c r="B286" t="s">
        <v>134</v>
      </c>
      <c r="C286" t="s">
        <v>606</v>
      </c>
      <c r="D286" t="s">
        <v>20</v>
      </c>
      <c r="E286" s="1">
        <v>45803</v>
      </c>
      <c r="F286" s="2">
        <v>0.63124999999999998</v>
      </c>
      <c r="G286" t="b">
        <v>0</v>
      </c>
      <c r="J286" t="b">
        <v>0</v>
      </c>
      <c r="M286" t="b">
        <v>0</v>
      </c>
      <c r="N286" t="b">
        <v>0</v>
      </c>
      <c r="O286" t="b">
        <v>0</v>
      </c>
      <c r="P286" t="b">
        <v>0</v>
      </c>
      <c r="Q286" t="str" cm="1">
        <f t="array" ref="Q286">_xlfn.XLOOKUP(tblGoPhish[[#This Row],[Email]], tblHRIS[[#All],[Email]], tblHRIS[[#All],[Employee Type]], "No Match")</f>
        <v>Contractor</v>
      </c>
      <c r="R286" t="str" cm="1">
        <f t="array" ref="R286">_xlfn.XLOOKUP(tblGoPhish[[#This Row],[Email]], tblHRIS[[#All],[Email]], tblHRIS[[#All],[On Leave?]], "No Match")</f>
        <v>No</v>
      </c>
      <c r="S286" t="str" cm="1">
        <f t="array" ref="S286">_xlfn.XLOOKUP(tblGoPhish[[#This Row],[Email]], tblHRIS[[#All],[Email]], tblHRIS[[#All],[Job Title]], "No Match")</f>
        <v>Cloud Solutions Architect</v>
      </c>
      <c r="T286" t="str" cm="1">
        <f t="array" ref="T286">_xlfn.XLOOKUP(tblGoPhish[[#This Row],[Email]], tblHRIS[[#All],[Email]], tblHRIS[[#All],[Budget L1]], "No Match")</f>
        <v>Gerry Guy - CIO/CISO</v>
      </c>
      <c r="U286" t="str" cm="1">
        <f t="array" ref="U286">_xlfn.XLOOKUP(tblGoPhish[[#This Row],[Email]], tblHRIS[[#All],[Email]], tblHRIS[[#All],[Budget L2]], "No Match")</f>
        <v>Fred Saltman - Director IT</v>
      </c>
    </row>
    <row r="287" spans="1:21" x14ac:dyDescent="0.2">
      <c r="A287" t="s">
        <v>253</v>
      </c>
      <c r="B287" t="s">
        <v>365</v>
      </c>
      <c r="C287" t="s">
        <v>403</v>
      </c>
      <c r="D287" t="s">
        <v>20</v>
      </c>
      <c r="E287" s="1">
        <v>45803</v>
      </c>
      <c r="F287" s="2">
        <v>0.40763888888888888</v>
      </c>
      <c r="G287" t="b">
        <v>0</v>
      </c>
      <c r="J287" t="b">
        <v>0</v>
      </c>
      <c r="M287" t="b">
        <v>0</v>
      </c>
      <c r="N287" t="b">
        <v>0</v>
      </c>
      <c r="O287" t="b">
        <v>0</v>
      </c>
      <c r="P287" t="b">
        <v>0</v>
      </c>
      <c r="Q287" t="str" cm="1">
        <f t="array" ref="Q287">_xlfn.XLOOKUP(tblGoPhish[[#This Row],[Email]], tblHRIS[[#All],[Email]], tblHRIS[[#All],[Employee Type]], "No Match")</f>
        <v>Part Time</v>
      </c>
      <c r="R287" t="str" cm="1">
        <f t="array" ref="R287">_xlfn.XLOOKUP(tblGoPhish[[#This Row],[Email]], tblHRIS[[#All],[Email]], tblHRIS[[#All],[On Leave?]], "No Match")</f>
        <v>No</v>
      </c>
      <c r="S287" t="str" cm="1">
        <f t="array" ref="S287">_xlfn.XLOOKUP(tblGoPhish[[#This Row],[Email]], tblHRIS[[#All],[Email]], tblHRIS[[#All],[Job Title]], "No Match")</f>
        <v>IT Operations Manager</v>
      </c>
      <c r="T287" t="str" cm="1">
        <f t="array" ref="T287">_xlfn.XLOOKUP(tblGoPhish[[#This Row],[Email]], tblHRIS[[#All],[Email]], tblHRIS[[#All],[Budget L1]], "No Match")</f>
        <v>Gerry Guy - CIO/CISO</v>
      </c>
      <c r="U287" t="str" cm="1">
        <f t="array" ref="U287">_xlfn.XLOOKUP(tblGoPhish[[#This Row],[Email]], tblHRIS[[#All],[Email]], tblHRIS[[#All],[Budget L2]], "No Match")</f>
        <v>Fred Saltman - Director IT</v>
      </c>
    </row>
    <row r="288" spans="1:21" x14ac:dyDescent="0.2">
      <c r="A288" t="s">
        <v>49</v>
      </c>
      <c r="B288" t="s">
        <v>280</v>
      </c>
      <c r="C288" t="s">
        <v>281</v>
      </c>
      <c r="D288" t="s">
        <v>20</v>
      </c>
      <c r="E288" s="1">
        <v>45803</v>
      </c>
      <c r="F288" s="2">
        <v>0.60902777777777772</v>
      </c>
      <c r="G288" t="b">
        <v>0</v>
      </c>
      <c r="J288" t="b">
        <v>0</v>
      </c>
      <c r="M288" t="b">
        <v>0</v>
      </c>
      <c r="N288" t="b">
        <v>0</v>
      </c>
      <c r="O288" t="b">
        <v>0</v>
      </c>
      <c r="P288" t="b">
        <v>0</v>
      </c>
      <c r="Q288" t="str" cm="1">
        <f t="array" ref="Q288">_xlfn.XLOOKUP(tblGoPhish[[#This Row],[Email]], tblHRIS[[#All],[Email]], tblHRIS[[#All],[Employee Type]], "No Match")</f>
        <v>Intern</v>
      </c>
      <c r="R288" t="str" cm="1">
        <f t="array" ref="R288">_xlfn.XLOOKUP(tblGoPhish[[#This Row],[Email]], tblHRIS[[#All],[Email]], tblHRIS[[#All],[On Leave?]], "No Match")</f>
        <v>No</v>
      </c>
      <c r="S288" t="str" cm="1">
        <f t="array" ref="S288">_xlfn.XLOOKUP(tblGoPhish[[#This Row],[Email]], tblHRIS[[#All],[Email]], tblHRIS[[#All],[Job Title]], "No Match")</f>
        <v>Security Operations Analyst</v>
      </c>
      <c r="T288" t="str" cm="1">
        <f t="array" ref="T288">_xlfn.XLOOKUP(tblGoPhish[[#This Row],[Email]], tblHRIS[[#All],[Email]], tblHRIS[[#All],[Budget L1]], "No Match")</f>
        <v>Gerry Guy - CIO/CISO</v>
      </c>
      <c r="U288" t="str" cm="1">
        <f t="array" ref="U288">_xlfn.XLOOKUP(tblGoPhish[[#This Row],[Email]], tblHRIS[[#All],[Email]], tblHRIS[[#All],[Budget L2]], "No Match")</f>
        <v>Fred Saltman - Director IT</v>
      </c>
    </row>
    <row r="289" spans="1:21" x14ac:dyDescent="0.2">
      <c r="A289" t="s">
        <v>81</v>
      </c>
      <c r="B289" t="s">
        <v>81</v>
      </c>
      <c r="C289" t="s">
        <v>83</v>
      </c>
      <c r="D289" t="s">
        <v>20</v>
      </c>
      <c r="E289" s="1">
        <v>45803</v>
      </c>
      <c r="F289" s="2">
        <v>0.47638888888888886</v>
      </c>
      <c r="G289" t="b">
        <v>0</v>
      </c>
      <c r="J289" t="b">
        <v>0</v>
      </c>
      <c r="M289" t="b">
        <v>0</v>
      </c>
      <c r="N289" t="b">
        <v>0</v>
      </c>
      <c r="O289" t="b">
        <v>0</v>
      </c>
      <c r="P289" t="b">
        <v>0</v>
      </c>
      <c r="Q289" t="str" cm="1">
        <f t="array" ref="Q289">_xlfn.XLOOKUP(tblGoPhish[[#This Row],[Email]], tblHRIS[[#All],[Email]], tblHRIS[[#All],[Employee Type]], "No Match")</f>
        <v>Full Time</v>
      </c>
      <c r="R289" t="str" cm="1">
        <f t="array" ref="R289">_xlfn.XLOOKUP(tblGoPhish[[#This Row],[Email]], tblHRIS[[#All],[Email]], tblHRIS[[#All],[On Leave?]], "No Match")</f>
        <v>No</v>
      </c>
      <c r="S289" t="str" cm="1">
        <f t="array" ref="S289">_xlfn.XLOOKUP(tblGoPhish[[#This Row],[Email]], tblHRIS[[#All],[Email]], tblHRIS[[#All],[Job Title]], "No Match")</f>
        <v>Network Security Engineer</v>
      </c>
      <c r="T289" t="str" cm="1">
        <f t="array" ref="T289">_xlfn.XLOOKUP(tblGoPhish[[#This Row],[Email]], tblHRIS[[#All],[Email]], tblHRIS[[#All],[Budget L1]], "No Match")</f>
        <v>Gerry Guy - CIO/CISO</v>
      </c>
      <c r="U289" t="str" cm="1">
        <f t="array" ref="U289">_xlfn.XLOOKUP(tblGoPhish[[#This Row],[Email]], tblHRIS[[#All],[Email]], tblHRIS[[#All],[Budget L2]], "No Match")</f>
        <v>Fred Saltman - Director IT</v>
      </c>
    </row>
    <row r="290" spans="1:21" x14ac:dyDescent="0.2">
      <c r="A290" t="s">
        <v>154</v>
      </c>
      <c r="B290" t="s">
        <v>37</v>
      </c>
      <c r="C290" t="s">
        <v>155</v>
      </c>
      <c r="D290" t="s">
        <v>20</v>
      </c>
      <c r="E290" s="1">
        <v>45803</v>
      </c>
      <c r="F290" s="2">
        <v>0.3659722222222222</v>
      </c>
      <c r="G290" t="b">
        <v>0</v>
      </c>
      <c r="J290" t="b">
        <v>0</v>
      </c>
      <c r="M290" t="b">
        <v>0</v>
      </c>
      <c r="N290" t="b">
        <v>0</v>
      </c>
      <c r="O290" t="b">
        <v>0</v>
      </c>
      <c r="P290" t="b">
        <v>0</v>
      </c>
      <c r="Q290" t="str" cm="1">
        <f t="array" ref="Q290">_xlfn.XLOOKUP(tblGoPhish[[#This Row],[Email]], tblHRIS[[#All],[Email]], tblHRIS[[#All],[Employee Type]], "No Match")</f>
        <v>Full Time</v>
      </c>
      <c r="R290" t="str" cm="1">
        <f t="array" ref="R290">_xlfn.XLOOKUP(tblGoPhish[[#This Row],[Email]], tblHRIS[[#All],[Email]], tblHRIS[[#All],[On Leave?]], "No Match")</f>
        <v>No</v>
      </c>
      <c r="S290" t="str" cm="1">
        <f t="array" ref="S290">_xlfn.XLOOKUP(tblGoPhish[[#This Row],[Email]], tblHRIS[[#All],[Email]], tblHRIS[[#All],[Job Title]], "No Match")</f>
        <v>System Security Specialist</v>
      </c>
      <c r="T290" t="str" cm="1">
        <f t="array" ref="T290">_xlfn.XLOOKUP(tblGoPhish[[#This Row],[Email]], tblHRIS[[#All],[Email]], tblHRIS[[#All],[Budget L1]], "No Match")</f>
        <v>Gerry Guy - CIO/CISO</v>
      </c>
      <c r="U290" t="str" cm="1">
        <f t="array" ref="U290">_xlfn.XLOOKUP(tblGoPhish[[#This Row],[Email]], tblHRIS[[#All],[Email]], tblHRIS[[#All],[Budget L2]], "No Match")</f>
        <v>Fred Saltman - Director IT</v>
      </c>
    </row>
    <row r="291" spans="1:21" x14ac:dyDescent="0.2">
      <c r="A291" t="s">
        <v>441</v>
      </c>
      <c r="B291" t="s">
        <v>94</v>
      </c>
      <c r="C291" t="s">
        <v>520</v>
      </c>
      <c r="D291" t="s">
        <v>20</v>
      </c>
      <c r="E291" s="1">
        <v>45803</v>
      </c>
      <c r="F291" s="2">
        <v>0.49027777777777776</v>
      </c>
      <c r="G291" t="b">
        <v>0</v>
      </c>
      <c r="J291" t="b">
        <v>0</v>
      </c>
      <c r="M291" t="b">
        <v>0</v>
      </c>
      <c r="N291" t="b">
        <v>0</v>
      </c>
      <c r="O291" t="b">
        <v>0</v>
      </c>
      <c r="P291" t="b">
        <v>0</v>
      </c>
      <c r="Q291" t="str" cm="1">
        <f t="array" ref="Q291">_xlfn.XLOOKUP(tblGoPhish[[#This Row],[Email]], tblHRIS[[#All],[Email]], tblHRIS[[#All],[Employee Type]], "No Match")</f>
        <v>Full Time</v>
      </c>
      <c r="R291" t="str" cm="1">
        <f t="array" ref="R291">_xlfn.XLOOKUP(tblGoPhish[[#This Row],[Email]], tblHRIS[[#All],[Email]], tblHRIS[[#All],[On Leave?]], "No Match")</f>
        <v>No</v>
      </c>
      <c r="S291" t="str" cm="1">
        <f t="array" ref="S291">_xlfn.XLOOKUP(tblGoPhish[[#This Row],[Email]], tblHRIS[[#All],[Email]], tblHRIS[[#All],[Job Title]], "No Match")</f>
        <v>IT Compliance Officer</v>
      </c>
      <c r="T291" t="str" cm="1">
        <f t="array" ref="T291">_xlfn.XLOOKUP(tblGoPhish[[#This Row],[Email]], tblHRIS[[#All],[Email]], tblHRIS[[#All],[Budget L1]], "No Match")</f>
        <v>Gerry Guy - CIO/CISO</v>
      </c>
      <c r="U291" t="str" cm="1">
        <f t="array" ref="U291">_xlfn.XLOOKUP(tblGoPhish[[#This Row],[Email]], tblHRIS[[#All],[Email]], tblHRIS[[#All],[Budget L2]], "No Match")</f>
        <v>Fred Saltman - Director IT</v>
      </c>
    </row>
    <row r="292" spans="1:21" x14ac:dyDescent="0.2">
      <c r="A292" t="s">
        <v>169</v>
      </c>
      <c r="B292" t="s">
        <v>333</v>
      </c>
      <c r="C292" t="s">
        <v>334</v>
      </c>
      <c r="D292" t="s">
        <v>20</v>
      </c>
      <c r="E292" s="1">
        <v>45803</v>
      </c>
      <c r="F292" s="2">
        <v>0.55763888888888891</v>
      </c>
      <c r="G292" t="b">
        <v>0</v>
      </c>
      <c r="J292" t="b">
        <v>0</v>
      </c>
      <c r="M292" t="b">
        <v>0</v>
      </c>
      <c r="N292" t="b">
        <v>0</v>
      </c>
      <c r="O292" t="b">
        <v>0</v>
      </c>
      <c r="P292" t="b">
        <v>0</v>
      </c>
      <c r="Q292" t="str" cm="1">
        <f t="array" ref="Q292">_xlfn.XLOOKUP(tblGoPhish[[#This Row],[Email]], tblHRIS[[#All],[Email]], tblHRIS[[#All],[Employee Type]], "No Match")</f>
        <v>Contractor</v>
      </c>
      <c r="R292" t="str" cm="1">
        <f t="array" ref="R292">_xlfn.XLOOKUP(tblGoPhish[[#This Row],[Email]], tblHRIS[[#All],[Email]], tblHRIS[[#All],[On Leave?]], "No Match")</f>
        <v>No</v>
      </c>
      <c r="S292" t="str" cm="1">
        <f t="array" ref="S292">_xlfn.XLOOKUP(tblGoPhish[[#This Row],[Email]], tblHRIS[[#All],[Email]], tblHRIS[[#All],[Job Title]], "No Match")</f>
        <v>Cybersecurity Analyst</v>
      </c>
      <c r="T292" t="str" cm="1">
        <f t="array" ref="T292">_xlfn.XLOOKUP(tblGoPhish[[#This Row],[Email]], tblHRIS[[#All],[Email]], tblHRIS[[#All],[Budget L1]], "No Match")</f>
        <v>Gerry Guy - CIO/CISO</v>
      </c>
      <c r="U292" t="str" cm="1">
        <f t="array" ref="U292">_xlfn.XLOOKUP(tblGoPhish[[#This Row],[Email]], tblHRIS[[#All],[Email]], tblHRIS[[#All],[Budget L2]], "No Match")</f>
        <v>Fred Saltman - Director IT</v>
      </c>
    </row>
    <row r="293" spans="1:21" x14ac:dyDescent="0.2">
      <c r="A293" t="s">
        <v>559</v>
      </c>
      <c r="B293" t="s">
        <v>182</v>
      </c>
      <c r="C293" t="s">
        <v>586</v>
      </c>
      <c r="D293" t="s">
        <v>20</v>
      </c>
      <c r="E293" s="1">
        <v>45803</v>
      </c>
      <c r="F293" s="2">
        <v>0.42083333333333334</v>
      </c>
      <c r="G293" t="b">
        <v>0</v>
      </c>
      <c r="J293" t="b">
        <v>0</v>
      </c>
      <c r="M293" t="b">
        <v>0</v>
      </c>
      <c r="N293" t="b">
        <v>0</v>
      </c>
      <c r="O293" t="b">
        <v>0</v>
      </c>
      <c r="P293" t="b">
        <v>0</v>
      </c>
      <c r="Q293" t="str" cm="1">
        <f t="array" ref="Q293">_xlfn.XLOOKUP(tblGoPhish[[#This Row],[Email]], tblHRIS[[#All],[Email]], tblHRIS[[#All],[Employee Type]], "No Match")</f>
        <v>Part Time</v>
      </c>
      <c r="R293" t="str" cm="1">
        <f t="array" ref="R293">_xlfn.XLOOKUP(tblGoPhish[[#This Row],[Email]], tblHRIS[[#All],[Email]], tblHRIS[[#All],[On Leave?]], "No Match")</f>
        <v>No</v>
      </c>
      <c r="S293" t="str" cm="1">
        <f t="array" ref="S293">_xlfn.XLOOKUP(tblGoPhish[[#This Row],[Email]], tblHRIS[[#All],[Email]], tblHRIS[[#All],[Job Title]], "No Match")</f>
        <v>Incident Response Specialist</v>
      </c>
      <c r="T293" t="str" cm="1">
        <f t="array" ref="T293">_xlfn.XLOOKUP(tblGoPhish[[#This Row],[Email]], tblHRIS[[#All],[Email]], tblHRIS[[#All],[Budget L1]], "No Match")</f>
        <v>Gerry Guy - CIO/CISO</v>
      </c>
      <c r="U293" t="str" cm="1">
        <f t="array" ref="U293">_xlfn.XLOOKUP(tblGoPhish[[#This Row],[Email]], tblHRIS[[#All],[Email]], tblHRIS[[#All],[Budget L2]], "No Match")</f>
        <v>Fred Saltman - Director IT</v>
      </c>
    </row>
    <row r="294" spans="1:21" x14ac:dyDescent="0.2">
      <c r="A294" t="s">
        <v>126</v>
      </c>
      <c r="B294" t="s">
        <v>162</v>
      </c>
      <c r="C294" t="s">
        <v>438</v>
      </c>
      <c r="D294" t="s">
        <v>20</v>
      </c>
      <c r="E294" s="1">
        <v>45803</v>
      </c>
      <c r="F294" s="2">
        <v>0.65069444444444446</v>
      </c>
      <c r="G294" t="b">
        <v>0</v>
      </c>
      <c r="J294" t="b">
        <v>0</v>
      </c>
      <c r="M294" t="b">
        <v>0</v>
      </c>
      <c r="N294" t="b">
        <v>0</v>
      </c>
      <c r="O294" t="b">
        <v>0</v>
      </c>
      <c r="P294" t="b">
        <v>0</v>
      </c>
      <c r="Q294" t="str" cm="1">
        <f t="array" ref="Q294">_xlfn.XLOOKUP(tblGoPhish[[#This Row],[Email]], tblHRIS[[#All],[Email]], tblHRIS[[#All],[Employee Type]], "No Match")</f>
        <v>Contractor</v>
      </c>
      <c r="R294" t="str" cm="1">
        <f t="array" ref="R294">_xlfn.XLOOKUP(tblGoPhish[[#This Row],[Email]], tblHRIS[[#All],[Email]], tblHRIS[[#All],[On Leave?]], "No Match")</f>
        <v>No</v>
      </c>
      <c r="S294" t="str" cm="1">
        <f t="array" ref="S294">_xlfn.XLOOKUP(tblGoPhish[[#This Row],[Email]], tblHRIS[[#All],[Email]], tblHRIS[[#All],[Job Title]], "No Match")</f>
        <v>Vulnerability Assessment Specialist</v>
      </c>
      <c r="T294" t="str" cm="1">
        <f t="array" ref="T294">_xlfn.XLOOKUP(tblGoPhish[[#This Row],[Email]], tblHRIS[[#All],[Email]], tblHRIS[[#All],[Budget L1]], "No Match")</f>
        <v>Gerry Guy - CIO/CISO</v>
      </c>
      <c r="U294" t="str" cm="1">
        <f t="array" ref="U294">_xlfn.XLOOKUP(tblGoPhish[[#This Row],[Email]], tblHRIS[[#All],[Email]], tblHRIS[[#All],[Budget L2]], "No Match")</f>
        <v>Fred Saltman - Director IT</v>
      </c>
    </row>
    <row r="295" spans="1:21" x14ac:dyDescent="0.2">
      <c r="A295" t="s">
        <v>287</v>
      </c>
      <c r="B295" t="s">
        <v>202</v>
      </c>
      <c r="C295" t="s">
        <v>545</v>
      </c>
      <c r="D295" t="s">
        <v>20</v>
      </c>
      <c r="E295" s="1">
        <v>45803</v>
      </c>
      <c r="F295" s="2">
        <v>0.58402777777777781</v>
      </c>
      <c r="G295" t="b">
        <v>0</v>
      </c>
      <c r="J295" t="b">
        <v>0</v>
      </c>
      <c r="M295" t="b">
        <v>0</v>
      </c>
      <c r="N295" t="b">
        <v>0</v>
      </c>
      <c r="O295" t="b">
        <v>0</v>
      </c>
      <c r="P295" t="b">
        <v>0</v>
      </c>
      <c r="Q295" t="str" cm="1">
        <f t="array" ref="Q295">_xlfn.XLOOKUP(tblGoPhish[[#This Row],[Email]], tblHRIS[[#All],[Email]], tblHRIS[[#All],[Employee Type]], "No Match")</f>
        <v>Full Time</v>
      </c>
      <c r="R295" t="str" cm="1">
        <f t="array" ref="R295">_xlfn.XLOOKUP(tblGoPhish[[#This Row],[Email]], tblHRIS[[#All],[Email]], tblHRIS[[#All],[On Leave?]], "No Match")</f>
        <v>No</v>
      </c>
      <c r="S295" t="str" cm="1">
        <f t="array" ref="S295">_xlfn.XLOOKUP(tblGoPhish[[#This Row],[Email]], tblHRIS[[#All],[Email]], tblHRIS[[#All],[Job Title]], "No Match")</f>
        <v>Security Auditor</v>
      </c>
      <c r="T295" t="str" cm="1">
        <f t="array" ref="T295">_xlfn.XLOOKUP(tblGoPhish[[#This Row],[Email]], tblHRIS[[#All],[Email]], tblHRIS[[#All],[Budget L1]], "No Match")</f>
        <v>Gerry Guy - CIO/CISO</v>
      </c>
      <c r="U295" t="str" cm="1">
        <f t="array" ref="U295">_xlfn.XLOOKUP(tblGoPhish[[#This Row],[Email]], tblHRIS[[#All],[Email]], tblHRIS[[#All],[Budget L2]], "No Match")</f>
        <v>Fred Saltman - Director IT</v>
      </c>
    </row>
    <row r="296" spans="1:21" x14ac:dyDescent="0.2">
      <c r="A296" t="s">
        <v>506</v>
      </c>
      <c r="B296" t="s">
        <v>43</v>
      </c>
      <c r="C296" t="s">
        <v>507</v>
      </c>
      <c r="D296" t="s">
        <v>20</v>
      </c>
      <c r="E296" s="1">
        <v>45803</v>
      </c>
      <c r="F296" s="2">
        <v>0.41666666666666669</v>
      </c>
      <c r="G296" t="b">
        <v>0</v>
      </c>
      <c r="J296" t="b">
        <v>0</v>
      </c>
      <c r="M296" t="b">
        <v>0</v>
      </c>
      <c r="N296" t="b">
        <v>0</v>
      </c>
      <c r="O296" t="b">
        <v>0</v>
      </c>
      <c r="P296" t="b">
        <v>0</v>
      </c>
      <c r="Q296" t="str" cm="1">
        <f t="array" ref="Q296">_xlfn.XLOOKUP(tblGoPhish[[#This Row],[Email]], tblHRIS[[#All],[Email]], tblHRIS[[#All],[Employee Type]], "No Match")</f>
        <v>Full Time</v>
      </c>
      <c r="R296" t="str" cm="1">
        <f t="array" ref="R296">_xlfn.XLOOKUP(tblGoPhish[[#This Row],[Email]], tblHRIS[[#All],[Email]], tblHRIS[[#All],[On Leave?]], "No Match")</f>
        <v>No</v>
      </c>
      <c r="S296" t="str" cm="1">
        <f t="array" ref="S296">_xlfn.XLOOKUP(tblGoPhish[[#This Row],[Email]], tblHRIS[[#All],[Email]], tblHRIS[[#All],[Job Title]], "No Match")</f>
        <v>Identity Access Management Specialist</v>
      </c>
      <c r="T296" t="str" cm="1">
        <f t="array" ref="T296">_xlfn.XLOOKUP(tblGoPhish[[#This Row],[Email]], tblHRIS[[#All],[Email]], tblHRIS[[#All],[Budget L1]], "No Match")</f>
        <v>Gerry Guy - CIO/CISO</v>
      </c>
      <c r="U296" t="str" cm="1">
        <f t="array" ref="U296">_xlfn.XLOOKUP(tblGoPhish[[#This Row],[Email]], tblHRIS[[#All],[Email]], tblHRIS[[#All],[Budget L2]], "No Match")</f>
        <v>Fred Saltman - Director IT</v>
      </c>
    </row>
    <row r="297" spans="1:21" x14ac:dyDescent="0.2">
      <c r="A297" t="s">
        <v>165</v>
      </c>
      <c r="B297" t="s">
        <v>191</v>
      </c>
      <c r="C297" t="s">
        <v>192</v>
      </c>
      <c r="D297" t="s">
        <v>20</v>
      </c>
      <c r="E297" s="1">
        <v>45803</v>
      </c>
      <c r="F297" s="2">
        <v>0.73819444444444449</v>
      </c>
      <c r="G297" t="b">
        <v>0</v>
      </c>
      <c r="J297" t="b">
        <v>0</v>
      </c>
      <c r="M297" t="b">
        <v>0</v>
      </c>
      <c r="N297" t="b">
        <v>0</v>
      </c>
      <c r="O297" t="b">
        <v>0</v>
      </c>
      <c r="P297" t="b">
        <v>0</v>
      </c>
      <c r="Q297" t="str" cm="1">
        <f t="array" ref="Q297">_xlfn.XLOOKUP(tblGoPhish[[#This Row],[Email]], tblHRIS[[#All],[Email]], tblHRIS[[#All],[Employee Type]], "No Match")</f>
        <v>Full Time</v>
      </c>
      <c r="R297" t="str" cm="1">
        <f t="array" ref="R297">_xlfn.XLOOKUP(tblGoPhish[[#This Row],[Email]], tblHRIS[[#All],[Email]], tblHRIS[[#All],[On Leave?]], "No Match")</f>
        <v>No</v>
      </c>
      <c r="S297" t="str" cm="1">
        <f t="array" ref="S297">_xlfn.XLOOKUP(tblGoPhish[[#This Row],[Email]], tblHRIS[[#All],[Email]], tblHRIS[[#All],[Job Title]], "No Match")</f>
        <v>Penetration Tester</v>
      </c>
      <c r="T297" t="str" cm="1">
        <f t="array" ref="T297">_xlfn.XLOOKUP(tblGoPhish[[#This Row],[Email]], tblHRIS[[#All],[Email]], tblHRIS[[#All],[Budget L1]], "No Match")</f>
        <v>Gerry Guy - CIO/CISO</v>
      </c>
      <c r="U297" t="str" cm="1">
        <f t="array" ref="U297">_xlfn.XLOOKUP(tblGoPhish[[#This Row],[Email]], tblHRIS[[#All],[Email]], tblHRIS[[#All],[Budget L2]], "No Match")</f>
        <v>Fred Saltman - Director IT</v>
      </c>
    </row>
    <row r="298" spans="1:21" x14ac:dyDescent="0.2">
      <c r="A298" t="s">
        <v>165</v>
      </c>
      <c r="B298" t="s">
        <v>226</v>
      </c>
      <c r="C298" t="s">
        <v>368</v>
      </c>
      <c r="D298" t="s">
        <v>20</v>
      </c>
      <c r="E298" s="1">
        <v>45803</v>
      </c>
      <c r="F298" s="2">
        <v>0.6069444444444444</v>
      </c>
      <c r="G298" t="b">
        <v>0</v>
      </c>
      <c r="J298" t="b">
        <v>0</v>
      </c>
      <c r="M298" t="b">
        <v>0</v>
      </c>
      <c r="N298" t="b">
        <v>0</v>
      </c>
      <c r="O298" t="b">
        <v>0</v>
      </c>
      <c r="P298" t="b">
        <v>0</v>
      </c>
      <c r="Q298" t="str" cm="1">
        <f t="array" ref="Q298">_xlfn.XLOOKUP(tblGoPhish[[#This Row],[Email]], tblHRIS[[#All],[Email]], tblHRIS[[#All],[Employee Type]], "No Match")</f>
        <v>Full Time</v>
      </c>
      <c r="R298" t="str" cm="1">
        <f t="array" ref="R298">_xlfn.XLOOKUP(tblGoPhish[[#This Row],[Email]], tblHRIS[[#All],[Email]], tblHRIS[[#All],[On Leave?]], "No Match")</f>
        <v>No</v>
      </c>
      <c r="S298" t="str" cm="1">
        <f t="array" ref="S298">_xlfn.XLOOKUP(tblGoPhish[[#This Row],[Email]], tblHRIS[[#All],[Email]], tblHRIS[[#All],[Job Title]], "No Match")</f>
        <v>Security Engineer</v>
      </c>
      <c r="T298" t="str" cm="1">
        <f t="array" ref="T298">_xlfn.XLOOKUP(tblGoPhish[[#This Row],[Email]], tblHRIS[[#All],[Email]], tblHRIS[[#All],[Budget L1]], "No Match")</f>
        <v>Gerry Guy - CIO/CISO</v>
      </c>
      <c r="U298" t="str" cm="1">
        <f t="array" ref="U298">_xlfn.XLOOKUP(tblGoPhish[[#This Row],[Email]], tblHRIS[[#All],[Email]], tblHRIS[[#All],[Budget L2]], "No Match")</f>
        <v>Fred Saltman - Director IT</v>
      </c>
    </row>
    <row r="299" spans="1:21" x14ac:dyDescent="0.2">
      <c r="A299" t="s">
        <v>119</v>
      </c>
      <c r="B299" t="s">
        <v>120</v>
      </c>
      <c r="C299" t="s">
        <v>121</v>
      </c>
      <c r="D299" t="s">
        <v>20</v>
      </c>
      <c r="E299" s="1">
        <v>45803</v>
      </c>
      <c r="F299" s="2">
        <v>0.63124999999999998</v>
      </c>
      <c r="G299" t="b">
        <v>0</v>
      </c>
      <c r="J299" t="b">
        <v>0</v>
      </c>
      <c r="M299" t="b">
        <v>0</v>
      </c>
      <c r="N299" t="b">
        <v>0</v>
      </c>
      <c r="O299" t="b">
        <v>0</v>
      </c>
      <c r="P299" t="b">
        <v>0</v>
      </c>
      <c r="Q299" t="str" cm="1">
        <f t="array" ref="Q299">_xlfn.XLOOKUP(tblGoPhish[[#This Row],[Email]], tblHRIS[[#All],[Email]], tblHRIS[[#All],[Employee Type]], "No Match")</f>
        <v>Contractor</v>
      </c>
      <c r="R299" t="str" cm="1">
        <f t="array" ref="R299">_xlfn.XLOOKUP(tblGoPhish[[#This Row],[Email]], tblHRIS[[#All],[Email]], tblHRIS[[#All],[On Leave?]], "No Match")</f>
        <v>No</v>
      </c>
      <c r="S299" t="str" cm="1">
        <f t="array" ref="S299">_xlfn.XLOOKUP(tblGoPhish[[#This Row],[Email]], tblHRIS[[#All],[Email]], tblHRIS[[#All],[Job Title]], "No Match")</f>
        <v>Security Policy Analyst</v>
      </c>
      <c r="T299" t="str" cm="1">
        <f t="array" ref="T299">_xlfn.XLOOKUP(tblGoPhish[[#This Row],[Email]], tblHRIS[[#All],[Email]], tblHRIS[[#All],[Budget L1]], "No Match")</f>
        <v>Gerry Guy - CIO/CISO</v>
      </c>
      <c r="U299" t="str" cm="1">
        <f t="array" ref="U299">_xlfn.XLOOKUP(tblGoPhish[[#This Row],[Email]], tblHRIS[[#All],[Email]], tblHRIS[[#All],[Budget L2]], "No Match")</f>
        <v>Fred Saltman - Director IT</v>
      </c>
    </row>
    <row r="300" spans="1:21" x14ac:dyDescent="0.2">
      <c r="A300" t="s">
        <v>144</v>
      </c>
      <c r="B300" t="s">
        <v>220</v>
      </c>
      <c r="C300" t="s">
        <v>221</v>
      </c>
      <c r="D300" t="s">
        <v>20</v>
      </c>
      <c r="E300" s="1">
        <v>45803</v>
      </c>
      <c r="F300" s="2">
        <v>0.35972222222222222</v>
      </c>
      <c r="G300" t="b">
        <v>0</v>
      </c>
      <c r="J300" t="b">
        <v>0</v>
      </c>
      <c r="M300" t="b">
        <v>0</v>
      </c>
      <c r="N300" t="b">
        <v>0</v>
      </c>
      <c r="O300" t="b">
        <v>0</v>
      </c>
      <c r="P300" t="b">
        <v>0</v>
      </c>
      <c r="Q300" t="str" cm="1">
        <f t="array" ref="Q300">_xlfn.XLOOKUP(tblGoPhish[[#This Row],[Email]], tblHRIS[[#All],[Email]], tblHRIS[[#All],[Employee Type]], "No Match")</f>
        <v>Full Time</v>
      </c>
      <c r="R300" t="str" cm="1">
        <f t="array" ref="R300">_xlfn.XLOOKUP(tblGoPhish[[#This Row],[Email]], tblHRIS[[#All],[Email]], tblHRIS[[#All],[On Leave?]], "No Match")</f>
        <v>No</v>
      </c>
      <c r="S300" t="str" cm="1">
        <f t="array" ref="S300">_xlfn.XLOOKUP(tblGoPhish[[#This Row],[Email]], tblHRIS[[#All],[Email]], tblHRIS[[#All],[Job Title]], "No Match")</f>
        <v>Threat Intelligence Analyst</v>
      </c>
      <c r="T300" t="str" cm="1">
        <f t="array" ref="T300">_xlfn.XLOOKUP(tblGoPhish[[#This Row],[Email]], tblHRIS[[#All],[Email]], tblHRIS[[#All],[Budget L1]], "No Match")</f>
        <v>Gerry Guy - CIO/CISO</v>
      </c>
      <c r="U300" t="str" cm="1">
        <f t="array" ref="U300">_xlfn.XLOOKUP(tblGoPhish[[#This Row],[Email]], tblHRIS[[#All],[Email]], tblHRIS[[#All],[Budget L2]], "No Match")</f>
        <v>Fred Saltman - Director IT</v>
      </c>
    </row>
    <row r="301" spans="1:21" x14ac:dyDescent="0.2">
      <c r="A301" t="s">
        <v>225</v>
      </c>
      <c r="B301" t="s">
        <v>151</v>
      </c>
      <c r="C301" t="s">
        <v>576</v>
      </c>
      <c r="D301" t="s">
        <v>20</v>
      </c>
      <c r="E301" s="1">
        <v>45803</v>
      </c>
      <c r="F301" s="2">
        <v>0.44444444444444442</v>
      </c>
      <c r="G301" t="b">
        <v>0</v>
      </c>
      <c r="J301" t="b">
        <v>0</v>
      </c>
      <c r="M301" t="b">
        <v>0</v>
      </c>
      <c r="N301" t="b">
        <v>0</v>
      </c>
      <c r="O301" t="b">
        <v>0</v>
      </c>
      <c r="P301" t="b">
        <v>0</v>
      </c>
      <c r="Q301" t="str" cm="1">
        <f t="array" ref="Q301">_xlfn.XLOOKUP(tblGoPhish[[#This Row],[Email]], tblHRIS[[#All],[Email]], tblHRIS[[#All],[Employee Type]], "No Match")</f>
        <v>Full Time</v>
      </c>
      <c r="R301" t="str" cm="1">
        <f t="array" ref="R301">_xlfn.XLOOKUP(tblGoPhish[[#This Row],[Email]], tblHRIS[[#All],[Email]], tblHRIS[[#All],[On Leave?]], "No Match")</f>
        <v>No</v>
      </c>
      <c r="S301" t="str" cm="1">
        <f t="array" ref="S301">_xlfn.XLOOKUP(tblGoPhish[[#This Row],[Email]], tblHRIS[[#All],[Email]], tblHRIS[[#All],[Job Title]], "No Match")</f>
        <v>Digital Forensics Specialist</v>
      </c>
      <c r="T301" t="str" cm="1">
        <f t="array" ref="T301">_xlfn.XLOOKUP(tblGoPhish[[#This Row],[Email]], tblHRIS[[#All],[Email]], tblHRIS[[#All],[Budget L1]], "No Match")</f>
        <v>Gerry Guy - CIO/CISO</v>
      </c>
      <c r="U301" t="str" cm="1">
        <f t="array" ref="U301">_xlfn.XLOOKUP(tblGoPhish[[#This Row],[Email]], tblHRIS[[#All],[Email]], tblHRIS[[#All],[Budget L2]], "No Match")</f>
        <v>Fred Saltman - Director IT</v>
      </c>
    </row>
    <row r="302" spans="1:21" x14ac:dyDescent="0.2">
      <c r="A302" t="s">
        <v>277</v>
      </c>
      <c r="B302" t="s">
        <v>105</v>
      </c>
      <c r="C302" t="s">
        <v>420</v>
      </c>
      <c r="D302" t="s">
        <v>20</v>
      </c>
      <c r="E302" s="1">
        <v>45803</v>
      </c>
      <c r="F302" s="2">
        <v>0.74722222222222223</v>
      </c>
      <c r="G302" t="b">
        <v>0</v>
      </c>
      <c r="J302" t="b">
        <v>0</v>
      </c>
      <c r="M302" t="b">
        <v>0</v>
      </c>
      <c r="N302" t="b">
        <v>0</v>
      </c>
      <c r="O302" t="b">
        <v>0</v>
      </c>
      <c r="P302" t="b">
        <v>0</v>
      </c>
      <c r="Q302" t="str" cm="1">
        <f t="array" ref="Q302">_xlfn.XLOOKUP(tblGoPhish[[#This Row],[Email]], tblHRIS[[#All],[Email]], tblHRIS[[#All],[Employee Type]], "No Match")</f>
        <v>Full Time</v>
      </c>
      <c r="R302" t="str" cm="1">
        <f t="array" ref="R302">_xlfn.XLOOKUP(tblGoPhish[[#This Row],[Email]], tblHRIS[[#All],[Email]], tblHRIS[[#All],[On Leave?]], "No Match")</f>
        <v>No</v>
      </c>
      <c r="S302" t="str" cm="1">
        <f t="array" ref="S302">_xlfn.XLOOKUP(tblGoPhish[[#This Row],[Email]], tblHRIS[[#All],[Email]], tblHRIS[[#All],[Job Title]], "No Match")</f>
        <v>Security Training Coordinator</v>
      </c>
      <c r="T302" t="str" cm="1">
        <f t="array" ref="T302">_xlfn.XLOOKUP(tblGoPhish[[#This Row],[Email]], tblHRIS[[#All],[Email]], tblHRIS[[#All],[Budget L1]], "No Match")</f>
        <v>Gerry Guy - CIO/CISO</v>
      </c>
      <c r="U302" t="str" cm="1">
        <f t="array" ref="U302">_xlfn.XLOOKUP(tblGoPhish[[#This Row],[Email]], tblHRIS[[#All],[Email]], tblHRIS[[#All],[Budget L2]], "No Match")</f>
        <v>Fred Saltman - Director IT</v>
      </c>
    </row>
    <row r="303" spans="1:21" x14ac:dyDescent="0.2">
      <c r="A303" t="s">
        <v>177</v>
      </c>
      <c r="B303" t="s">
        <v>207</v>
      </c>
      <c r="C303" t="s">
        <v>476</v>
      </c>
      <c r="D303" t="s">
        <v>20</v>
      </c>
      <c r="E303" s="1">
        <v>45803</v>
      </c>
      <c r="F303" s="2">
        <v>0.42499999999999999</v>
      </c>
      <c r="G303" t="b">
        <v>0</v>
      </c>
      <c r="J303" t="b">
        <v>0</v>
      </c>
      <c r="M303" t="b">
        <v>0</v>
      </c>
      <c r="N303" t="b">
        <v>0</v>
      </c>
      <c r="O303" t="b">
        <v>0</v>
      </c>
      <c r="P303" t="b">
        <v>0</v>
      </c>
      <c r="Q303" t="str" cm="1">
        <f t="array" ref="Q303">_xlfn.XLOOKUP(tblGoPhish[[#This Row],[Email]], tblHRIS[[#All],[Email]], tblHRIS[[#All],[Employee Type]], "No Match")</f>
        <v>Full Time</v>
      </c>
      <c r="R303" t="str" cm="1">
        <f t="array" ref="R303">_xlfn.XLOOKUP(tblGoPhish[[#This Row],[Email]], tblHRIS[[#All],[Email]], tblHRIS[[#All],[On Leave?]], "No Match")</f>
        <v>No</v>
      </c>
      <c r="S303" t="str" cm="1">
        <f t="array" ref="S303">_xlfn.XLOOKUP(tblGoPhish[[#This Row],[Email]], tblHRIS[[#All],[Email]], tblHRIS[[#All],[Job Title]], "No Match")</f>
        <v>Senior Software Engineer</v>
      </c>
      <c r="T303" t="str" cm="1">
        <f t="array" ref="T303">_xlfn.XLOOKUP(tblGoPhish[[#This Row],[Email]], tblHRIS[[#All],[Email]], tblHRIS[[#All],[Budget L1]], "No Match")</f>
        <v>Jennifer Walsh - CTO</v>
      </c>
      <c r="U303" t="str" cm="1">
        <f t="array" ref="U303">_xlfn.XLOOKUP(tblGoPhish[[#This Row],[Email]], tblHRIS[[#All],[Email]], tblHRIS[[#All],[Budget L2]], "No Match")</f>
        <v>Alex Rivera - Director of Engineering</v>
      </c>
    </row>
    <row r="304" spans="1:21" x14ac:dyDescent="0.2">
      <c r="A304" t="s">
        <v>425</v>
      </c>
      <c r="B304" t="s">
        <v>207</v>
      </c>
      <c r="C304" t="s">
        <v>503</v>
      </c>
      <c r="D304" t="s">
        <v>20</v>
      </c>
      <c r="E304" s="1">
        <v>45803</v>
      </c>
      <c r="F304" s="2">
        <v>0.46666666666666667</v>
      </c>
      <c r="G304" t="b">
        <v>0</v>
      </c>
      <c r="J304" t="b">
        <v>0</v>
      </c>
      <c r="M304" t="b">
        <v>0</v>
      </c>
      <c r="N304" t="b">
        <v>0</v>
      </c>
      <c r="O304" t="b">
        <v>0</v>
      </c>
      <c r="P304" t="b">
        <v>0</v>
      </c>
      <c r="Q304" t="str" cm="1">
        <f t="array" ref="Q304">_xlfn.XLOOKUP(tblGoPhish[[#This Row],[Email]], tblHRIS[[#All],[Email]], tblHRIS[[#All],[Employee Type]], "No Match")</f>
        <v>Full Time</v>
      </c>
      <c r="R304" t="str" cm="1">
        <f t="array" ref="R304">_xlfn.XLOOKUP(tblGoPhish[[#This Row],[Email]], tblHRIS[[#All],[Email]], tblHRIS[[#All],[On Leave?]], "No Match")</f>
        <v>No</v>
      </c>
      <c r="S304" t="str" cm="1">
        <f t="array" ref="S304">_xlfn.XLOOKUP(tblGoPhish[[#This Row],[Email]], tblHRIS[[#All],[Email]], tblHRIS[[#All],[Job Title]], "No Match")</f>
        <v>Backend Developer</v>
      </c>
      <c r="T304" t="str" cm="1">
        <f t="array" ref="T304">_xlfn.XLOOKUP(tblGoPhish[[#This Row],[Email]], tblHRIS[[#All],[Email]], tblHRIS[[#All],[Budget L1]], "No Match")</f>
        <v>Jennifer Walsh - CTO</v>
      </c>
      <c r="U304" t="str" cm="1">
        <f t="array" ref="U304">_xlfn.XLOOKUP(tblGoPhish[[#This Row],[Email]], tblHRIS[[#All],[Email]], tblHRIS[[#All],[Budget L2]], "No Match")</f>
        <v>Alex Rivera - Director of Engineering</v>
      </c>
    </row>
    <row r="305" spans="1:21" x14ac:dyDescent="0.2">
      <c r="A305" t="s">
        <v>48</v>
      </c>
      <c r="B305" t="s">
        <v>236</v>
      </c>
      <c r="C305" t="s">
        <v>524</v>
      </c>
      <c r="D305" t="s">
        <v>20</v>
      </c>
      <c r="E305" s="1">
        <v>45803</v>
      </c>
      <c r="F305" s="2">
        <v>0.70625000000000004</v>
      </c>
      <c r="G305" t="b">
        <v>0</v>
      </c>
      <c r="J305" t="b">
        <v>0</v>
      </c>
      <c r="M305" t="b">
        <v>0</v>
      </c>
      <c r="N305" t="b">
        <v>0</v>
      </c>
      <c r="O305" t="b">
        <v>0</v>
      </c>
      <c r="P305" t="b">
        <v>0</v>
      </c>
      <c r="Q305" t="str" cm="1">
        <f t="array" ref="Q305">_xlfn.XLOOKUP(tblGoPhish[[#This Row],[Email]], tblHRIS[[#All],[Email]], tblHRIS[[#All],[Employee Type]], "No Match")</f>
        <v>Contractor</v>
      </c>
      <c r="R305" t="str" cm="1">
        <f t="array" ref="R305">_xlfn.XLOOKUP(tblGoPhish[[#This Row],[Email]], tblHRIS[[#All],[Email]], tblHRIS[[#All],[On Leave?]], "No Match")</f>
        <v>No</v>
      </c>
      <c r="S305" t="str" cm="1">
        <f t="array" ref="S305">_xlfn.XLOOKUP(tblGoPhish[[#This Row],[Email]], tblHRIS[[#All],[Email]], tblHRIS[[#All],[Job Title]], "No Match")</f>
        <v>Full Stack Developer</v>
      </c>
      <c r="T305" t="str" cm="1">
        <f t="array" ref="T305">_xlfn.XLOOKUP(tblGoPhish[[#This Row],[Email]], tblHRIS[[#All],[Email]], tblHRIS[[#All],[Budget L1]], "No Match")</f>
        <v>Jennifer Walsh - CTO</v>
      </c>
      <c r="U305" t="str" cm="1">
        <f t="array" ref="U305">_xlfn.XLOOKUP(tblGoPhish[[#This Row],[Email]], tblHRIS[[#All],[Email]], tblHRIS[[#All],[Budget L2]], "No Match")</f>
        <v>Alex Rivera - Director of Engineering</v>
      </c>
    </row>
    <row r="306" spans="1:21" x14ac:dyDescent="0.2">
      <c r="A306" t="s">
        <v>101</v>
      </c>
      <c r="B306" t="s">
        <v>280</v>
      </c>
      <c r="C306" t="s">
        <v>447</v>
      </c>
      <c r="D306" t="s">
        <v>20</v>
      </c>
      <c r="E306" s="1">
        <v>45803</v>
      </c>
      <c r="F306" s="2">
        <v>0.74236111111111114</v>
      </c>
      <c r="G306" t="b">
        <v>0</v>
      </c>
      <c r="J306" t="b">
        <v>0</v>
      </c>
      <c r="M306" t="b">
        <v>0</v>
      </c>
      <c r="N306" t="b">
        <v>0</v>
      </c>
      <c r="O306" t="b">
        <v>0</v>
      </c>
      <c r="P306" t="b">
        <v>0</v>
      </c>
      <c r="Q306" t="str" cm="1">
        <f t="array" ref="Q306">_xlfn.XLOOKUP(tblGoPhish[[#This Row],[Email]], tblHRIS[[#All],[Email]], tblHRIS[[#All],[Employee Type]], "No Match")</f>
        <v>Full Time</v>
      </c>
      <c r="R306" t="str" cm="1">
        <f t="array" ref="R306">_xlfn.XLOOKUP(tblGoPhish[[#This Row],[Email]], tblHRIS[[#All],[Email]], tblHRIS[[#All],[On Leave?]], "No Match")</f>
        <v>No</v>
      </c>
      <c r="S306" t="str" cm="1">
        <f t="array" ref="S306">_xlfn.XLOOKUP(tblGoPhish[[#This Row],[Email]], tblHRIS[[#All],[Email]], tblHRIS[[#All],[Job Title]], "No Match")</f>
        <v>Mobile Application Developer</v>
      </c>
      <c r="T306" t="str" cm="1">
        <f t="array" ref="T306">_xlfn.XLOOKUP(tblGoPhish[[#This Row],[Email]], tblHRIS[[#All],[Email]], tblHRIS[[#All],[Budget L1]], "No Match")</f>
        <v>Jennifer Walsh - CTO</v>
      </c>
      <c r="U306" t="str" cm="1">
        <f t="array" ref="U306">_xlfn.XLOOKUP(tblGoPhish[[#This Row],[Email]], tblHRIS[[#All],[Email]], tblHRIS[[#All],[Budget L2]], "No Match")</f>
        <v>Alex Rivera - Director of Engineering</v>
      </c>
    </row>
  </sheetData>
  <hyperlinks>
    <hyperlink ref="C26" r:id="rId1" xr:uid="{9CCD4526-42A7-F04D-B97C-C91FA611B633}"/>
    <hyperlink ref="C115" r:id="rId2" xr:uid="{B4EB1533-149F-8F45-BFC7-AA188A486E2D}"/>
    <hyperlink ref="C113" r:id="rId3" xr:uid="{077A54E0-307D-D441-A0E0-CDEE5778E4A0}"/>
    <hyperlink ref="C124" r:id="rId4" xr:uid="{A513D0B2-AA2B-D845-B867-65B7BE36C421}"/>
    <hyperlink ref="C122" r:id="rId5" xr:uid="{77810EF5-6A87-2A4D-8776-6B97C411ACDA}"/>
    <hyperlink ref="C114" r:id="rId6" xr:uid="{EF38AFAA-4A8F-A141-842C-C16C060544E2}"/>
  </hyperlinks>
  <pageMargins left="0.75" right="0.75" top="1" bottom="1" header="0.5" footer="0.5"/>
  <drawing r:id="rId7"/>
  <tableParts count="1">
    <tablePart r:id="rId8"/>
  </tableParts>
  <extLst>
    <ext xmlns:x15="http://schemas.microsoft.com/office/spreadsheetml/2010/11/main" uri="{3A4CF648-6AED-40f4-86FF-DC5316D8AED3}">
      <x14:slicerList xmlns:x14="http://schemas.microsoft.com/office/spreadsheetml/2009/9/main">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0BF26-0365-2E4A-A376-F5C380135E46}">
  <dimension ref="A2:N24"/>
  <sheetViews>
    <sheetView workbookViewId="0"/>
  </sheetViews>
  <sheetFormatPr baseColWidth="10" defaultRowHeight="16" x14ac:dyDescent="0.2"/>
  <cols>
    <col min="1" max="1" width="16.5" customWidth="1"/>
    <col min="2" max="2" width="10.6640625" customWidth="1"/>
    <col min="3" max="3" width="10.83203125" style="4" customWidth="1"/>
    <col min="4" max="4" width="9.6640625" customWidth="1"/>
    <col min="5" max="5" width="10.5" bestFit="1" customWidth="1"/>
    <col min="6" max="6" width="10.83203125" style="4"/>
    <col min="9" max="9" width="10.83203125" style="4"/>
    <col min="12" max="12" width="10.83203125" style="4"/>
  </cols>
  <sheetData>
    <row r="2" spans="1:14" s="12" customFormat="1" x14ac:dyDescent="0.2">
      <c r="A2" s="12" t="s">
        <v>698</v>
      </c>
      <c r="C2" s="16"/>
      <c r="D2" s="12" t="s">
        <v>699</v>
      </c>
      <c r="F2" s="16"/>
      <c r="G2" s="12" t="s">
        <v>700</v>
      </c>
      <c r="I2" s="16"/>
      <c r="J2" s="12" t="s">
        <v>701</v>
      </c>
      <c r="L2" s="16"/>
      <c r="M2" s="12" t="s">
        <v>11</v>
      </c>
    </row>
    <row r="3" spans="1:14" x14ac:dyDescent="0.2">
      <c r="A3" s="3" t="s">
        <v>611</v>
      </c>
      <c r="B3" t="s">
        <v>613</v>
      </c>
      <c r="D3" s="3" t="s">
        <v>611</v>
      </c>
      <c r="E3" t="s">
        <v>613</v>
      </c>
      <c r="G3" s="3" t="s">
        <v>611</v>
      </c>
      <c r="H3" t="s">
        <v>613</v>
      </c>
      <c r="J3" s="3" t="s">
        <v>611</v>
      </c>
      <c r="K3" t="s">
        <v>613</v>
      </c>
      <c r="M3" s="3" t="s">
        <v>611</v>
      </c>
      <c r="N3" t="s">
        <v>613</v>
      </c>
    </row>
    <row r="4" spans="1:14" x14ac:dyDescent="0.2">
      <c r="A4" s="4" t="s">
        <v>687</v>
      </c>
      <c r="B4">
        <v>53</v>
      </c>
      <c r="D4" s="4" t="s">
        <v>687</v>
      </c>
      <c r="E4">
        <v>276</v>
      </c>
      <c r="G4" s="4" t="s">
        <v>687</v>
      </c>
      <c r="H4">
        <v>293</v>
      </c>
      <c r="J4" s="4" t="s">
        <v>687</v>
      </c>
      <c r="K4">
        <v>238</v>
      </c>
      <c r="M4" s="4" t="s">
        <v>687</v>
      </c>
      <c r="N4">
        <v>295</v>
      </c>
    </row>
    <row r="5" spans="1:14" x14ac:dyDescent="0.2">
      <c r="A5" s="4" t="s">
        <v>688</v>
      </c>
      <c r="B5">
        <v>247</v>
      </c>
      <c r="C5" s="4">
        <v>247</v>
      </c>
      <c r="D5" s="4" t="s">
        <v>688</v>
      </c>
      <c r="E5">
        <v>24</v>
      </c>
      <c r="F5" s="4">
        <v>24</v>
      </c>
      <c r="G5" s="4" t="s">
        <v>688</v>
      </c>
      <c r="H5">
        <v>7</v>
      </c>
      <c r="I5" s="4">
        <v>7</v>
      </c>
      <c r="J5" s="4" t="s">
        <v>688</v>
      </c>
      <c r="K5">
        <v>62</v>
      </c>
      <c r="L5" s="4">
        <v>62</v>
      </c>
      <c r="M5" s="4" t="s">
        <v>688</v>
      </c>
      <c r="N5">
        <v>5</v>
      </c>
    </row>
    <row r="6" spans="1:14" x14ac:dyDescent="0.2">
      <c r="A6" s="4" t="s">
        <v>612</v>
      </c>
      <c r="B6">
        <v>300</v>
      </c>
      <c r="D6" s="4" t="s">
        <v>612</v>
      </c>
      <c r="E6">
        <v>300</v>
      </c>
      <c r="G6" s="4" t="s">
        <v>612</v>
      </c>
      <c r="H6">
        <v>300</v>
      </c>
      <c r="J6" s="4" t="s">
        <v>612</v>
      </c>
      <c r="K6">
        <v>300</v>
      </c>
      <c r="M6" s="4" t="s">
        <v>612</v>
      </c>
      <c r="N6">
        <v>300</v>
      </c>
    </row>
    <row r="7" spans="1:14" x14ac:dyDescent="0.2">
      <c r="B7" s="10">
        <f>B5/B6</f>
        <v>0.82333333333333336</v>
      </c>
      <c r="C7" s="15"/>
      <c r="D7" s="10"/>
      <c r="E7" s="10">
        <f t="shared" ref="E7:N7" si="0">E5/E6</f>
        <v>0.08</v>
      </c>
      <c r="F7" s="15"/>
      <c r="G7" s="10"/>
      <c r="H7" s="10">
        <f t="shared" si="0"/>
        <v>2.3333333333333334E-2</v>
      </c>
      <c r="I7" s="15"/>
      <c r="J7" s="10"/>
      <c r="K7" s="10">
        <f t="shared" si="0"/>
        <v>0.20666666666666667</v>
      </c>
      <c r="L7" s="15"/>
      <c r="M7" s="10"/>
      <c r="N7" s="10">
        <f t="shared" si="0"/>
        <v>1.6666666666666666E-2</v>
      </c>
    </row>
    <row r="24" spans="1:3" x14ac:dyDescent="0.2">
      <c r="A24" s="5"/>
      <c r="C24" s="15"/>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6B92-48D2-CF45-8EB4-F7E3D100D8C6}">
  <dimension ref="A2:N96"/>
  <sheetViews>
    <sheetView workbookViewId="0"/>
  </sheetViews>
  <sheetFormatPr baseColWidth="10" defaultRowHeight="16" x14ac:dyDescent="0.2"/>
  <cols>
    <col min="1" max="1" width="41.83203125" bestFit="1" customWidth="1"/>
    <col min="2" max="2" width="12" customWidth="1"/>
    <col min="3" max="3" width="10.83203125" customWidth="1"/>
    <col min="4" max="4" width="9.6640625" customWidth="1"/>
    <col min="5" max="5" width="10.5" bestFit="1" customWidth="1"/>
    <col min="9" max="9" width="3.6640625" customWidth="1"/>
    <col min="10" max="10" width="9.1640625" customWidth="1"/>
    <col min="11" max="11" width="11.6640625" customWidth="1"/>
    <col min="12" max="12" width="11.5" customWidth="1"/>
    <col min="13" max="13" width="3" customWidth="1"/>
  </cols>
  <sheetData>
    <row r="2" spans="1:14" x14ac:dyDescent="0.2">
      <c r="B2" s="19" t="s">
        <v>699</v>
      </c>
      <c r="C2" s="19"/>
      <c r="D2" s="19"/>
      <c r="E2" s="19"/>
      <c r="F2" s="19"/>
      <c r="G2" s="19"/>
      <c r="H2" s="19"/>
    </row>
    <row r="3" spans="1:14" x14ac:dyDescent="0.2">
      <c r="A3" s="3" t="s">
        <v>613</v>
      </c>
      <c r="B3" s="3" t="s">
        <v>686</v>
      </c>
    </row>
    <row r="4" spans="1:14" ht="16" customHeight="1" x14ac:dyDescent="0.2">
      <c r="B4" s="23" t="s">
        <v>687</v>
      </c>
      <c r="C4" t="s">
        <v>688</v>
      </c>
      <c r="G4" s="23" t="s">
        <v>703</v>
      </c>
      <c r="H4" t="s">
        <v>612</v>
      </c>
      <c r="J4" s="109" t="s">
        <v>689</v>
      </c>
      <c r="K4" s="109" t="s">
        <v>716</v>
      </c>
      <c r="L4" s="109" t="s">
        <v>717</v>
      </c>
      <c r="N4" s="109" t="s">
        <v>718</v>
      </c>
    </row>
    <row r="5" spans="1:14" x14ac:dyDescent="0.2">
      <c r="A5" s="3" t="s">
        <v>715</v>
      </c>
      <c r="B5" s="23"/>
      <c r="C5" t="s">
        <v>21</v>
      </c>
      <c r="D5" t="s">
        <v>39</v>
      </c>
      <c r="E5" t="s">
        <v>34</v>
      </c>
      <c r="F5" t="s">
        <v>27</v>
      </c>
      <c r="G5" s="23"/>
      <c r="J5" s="109"/>
      <c r="K5" s="109"/>
      <c r="L5" s="109"/>
      <c r="N5" s="109"/>
    </row>
    <row r="6" spans="1:14" x14ac:dyDescent="0.2">
      <c r="A6" s="4" t="s">
        <v>614</v>
      </c>
      <c r="B6" s="23">
        <v>6</v>
      </c>
      <c r="G6" s="23"/>
      <c r="H6">
        <v>6</v>
      </c>
      <c r="J6" s="20">
        <f t="shared" ref="J6:J24" si="0">G6/B6</f>
        <v>0</v>
      </c>
      <c r="K6" s="20">
        <f>G30/H30</f>
        <v>0</v>
      </c>
      <c r="L6" s="20">
        <f>F54/G54</f>
        <v>0</v>
      </c>
      <c r="N6" s="20">
        <f>G78/H78</f>
        <v>0.16666666666666666</v>
      </c>
    </row>
    <row r="7" spans="1:14" x14ac:dyDescent="0.2">
      <c r="A7" s="5" t="s">
        <v>623</v>
      </c>
      <c r="B7" s="23">
        <v>6</v>
      </c>
      <c r="G7" s="23"/>
      <c r="H7">
        <v>6</v>
      </c>
      <c r="J7" s="21">
        <f t="shared" si="0"/>
        <v>0</v>
      </c>
      <c r="K7" s="21">
        <f t="shared" ref="K7:K24" si="1">G31/H31</f>
        <v>0</v>
      </c>
      <c r="L7" s="21">
        <f t="shared" ref="L7:L24" si="2">F55/G55</f>
        <v>0</v>
      </c>
      <c r="N7" s="21">
        <f t="shared" ref="N7:N24" si="3">G79/H79</f>
        <v>0.16666666666666666</v>
      </c>
    </row>
    <row r="8" spans="1:14" x14ac:dyDescent="0.2">
      <c r="A8" s="4" t="s">
        <v>46</v>
      </c>
      <c r="B8" s="23">
        <v>99</v>
      </c>
      <c r="C8">
        <v>1</v>
      </c>
      <c r="D8">
        <v>5</v>
      </c>
      <c r="E8">
        <v>2</v>
      </c>
      <c r="F8">
        <v>3</v>
      </c>
      <c r="G8" s="23">
        <v>11</v>
      </c>
      <c r="H8">
        <v>110</v>
      </c>
      <c r="J8" s="20">
        <f>G8/B8</f>
        <v>0.1111111111111111</v>
      </c>
      <c r="K8" s="20">
        <f t="shared" si="1"/>
        <v>1.8181818181818181E-2</v>
      </c>
      <c r="L8" s="20">
        <f t="shared" si="2"/>
        <v>1.8181818181818181E-2</v>
      </c>
      <c r="N8" s="20">
        <f t="shared" si="3"/>
        <v>0.24545454545454545</v>
      </c>
    </row>
    <row r="9" spans="1:14" x14ac:dyDescent="0.2">
      <c r="A9" s="5" t="s">
        <v>47</v>
      </c>
      <c r="B9" s="23">
        <v>29</v>
      </c>
      <c r="E9">
        <v>1</v>
      </c>
      <c r="G9" s="23">
        <v>1</v>
      </c>
      <c r="H9">
        <v>30</v>
      </c>
      <c r="J9" s="21">
        <f t="shared" si="0"/>
        <v>3.4482758620689655E-2</v>
      </c>
      <c r="K9" s="21">
        <f t="shared" si="1"/>
        <v>0</v>
      </c>
      <c r="L9" s="21">
        <f t="shared" si="2"/>
        <v>0</v>
      </c>
      <c r="N9" s="21">
        <f t="shared" si="3"/>
        <v>0.26666666666666666</v>
      </c>
    </row>
    <row r="10" spans="1:14" x14ac:dyDescent="0.2">
      <c r="A10" s="5" t="s">
        <v>41</v>
      </c>
      <c r="B10" s="23">
        <v>39</v>
      </c>
      <c r="D10">
        <v>2</v>
      </c>
      <c r="E10">
        <v>1</v>
      </c>
      <c r="F10">
        <v>3</v>
      </c>
      <c r="G10" s="23">
        <v>6</v>
      </c>
      <c r="H10">
        <v>45</v>
      </c>
      <c r="J10" s="21">
        <f t="shared" si="0"/>
        <v>0.15384615384615385</v>
      </c>
      <c r="K10" s="21">
        <f t="shared" si="1"/>
        <v>0</v>
      </c>
      <c r="L10" s="21">
        <f t="shared" si="2"/>
        <v>2.2222222222222223E-2</v>
      </c>
      <c r="N10" s="21">
        <f t="shared" si="3"/>
        <v>6.6666666666666666E-2</v>
      </c>
    </row>
    <row r="11" spans="1:14" x14ac:dyDescent="0.2">
      <c r="A11" s="5" t="s">
        <v>73</v>
      </c>
      <c r="B11" s="23">
        <v>31</v>
      </c>
      <c r="C11">
        <v>1</v>
      </c>
      <c r="D11">
        <v>3</v>
      </c>
      <c r="G11" s="23">
        <v>4</v>
      </c>
      <c r="H11">
        <v>35</v>
      </c>
      <c r="J11" s="21">
        <f t="shared" si="0"/>
        <v>0.12903225806451613</v>
      </c>
      <c r="K11" s="21">
        <f t="shared" si="1"/>
        <v>5.7142857142857141E-2</v>
      </c>
      <c r="L11" s="21">
        <f t="shared" si="2"/>
        <v>2.8571428571428571E-2</v>
      </c>
      <c r="N11" s="21">
        <f t="shared" si="3"/>
        <v>0.45714285714285713</v>
      </c>
    </row>
    <row r="12" spans="1:14" x14ac:dyDescent="0.2">
      <c r="A12" s="4" t="s">
        <v>36</v>
      </c>
      <c r="B12" s="23">
        <v>97</v>
      </c>
      <c r="C12">
        <v>2</v>
      </c>
      <c r="E12">
        <v>3</v>
      </c>
      <c r="F12">
        <v>2</v>
      </c>
      <c r="G12" s="23">
        <v>7</v>
      </c>
      <c r="H12">
        <v>104</v>
      </c>
      <c r="J12" s="20">
        <f t="shared" si="0"/>
        <v>7.2164948453608241E-2</v>
      </c>
      <c r="K12" s="20">
        <f t="shared" si="1"/>
        <v>3.8461538461538464E-2</v>
      </c>
      <c r="L12" s="20">
        <f t="shared" si="2"/>
        <v>1.9230769230769232E-2</v>
      </c>
      <c r="N12" s="20">
        <f t="shared" si="3"/>
        <v>0.21153846153846154</v>
      </c>
    </row>
    <row r="13" spans="1:14" x14ac:dyDescent="0.2">
      <c r="A13" s="5" t="s">
        <v>24</v>
      </c>
      <c r="B13" s="23">
        <v>69</v>
      </c>
      <c r="C13">
        <v>2</v>
      </c>
      <c r="E13">
        <v>2</v>
      </c>
      <c r="F13">
        <v>1</v>
      </c>
      <c r="G13" s="23">
        <v>5</v>
      </c>
      <c r="H13">
        <v>74</v>
      </c>
      <c r="J13" s="21">
        <f t="shared" si="0"/>
        <v>7.2463768115942032E-2</v>
      </c>
      <c r="K13" s="21">
        <f t="shared" si="1"/>
        <v>5.4054054054054057E-2</v>
      </c>
      <c r="L13" s="21">
        <f t="shared" si="2"/>
        <v>2.7027027027027029E-2</v>
      </c>
      <c r="N13" s="21">
        <f t="shared" si="3"/>
        <v>0.25675675675675674</v>
      </c>
    </row>
    <row r="14" spans="1:14" x14ac:dyDescent="0.2">
      <c r="A14" s="5" t="s">
        <v>68</v>
      </c>
      <c r="B14" s="23">
        <v>28</v>
      </c>
      <c r="E14">
        <v>1</v>
      </c>
      <c r="F14">
        <v>1</v>
      </c>
      <c r="G14" s="23">
        <v>2</v>
      </c>
      <c r="H14">
        <v>30</v>
      </c>
      <c r="J14" s="21">
        <f t="shared" si="0"/>
        <v>7.1428571428571425E-2</v>
      </c>
      <c r="K14" s="21">
        <f t="shared" si="1"/>
        <v>0</v>
      </c>
      <c r="L14" s="21">
        <f t="shared" si="2"/>
        <v>0</v>
      </c>
      <c r="N14" s="21">
        <f t="shared" si="3"/>
        <v>0.1</v>
      </c>
    </row>
    <row r="15" spans="1:14" x14ac:dyDescent="0.2">
      <c r="A15" s="4" t="s">
        <v>57</v>
      </c>
      <c r="B15" s="23">
        <v>15</v>
      </c>
      <c r="G15" s="23"/>
      <c r="H15">
        <v>15</v>
      </c>
      <c r="J15" s="20">
        <f t="shared" si="0"/>
        <v>0</v>
      </c>
      <c r="K15" s="20">
        <f t="shared" si="1"/>
        <v>0</v>
      </c>
      <c r="L15" s="20">
        <f t="shared" si="2"/>
        <v>0</v>
      </c>
      <c r="N15" s="20">
        <f t="shared" si="3"/>
        <v>0.13333333333333333</v>
      </c>
    </row>
    <row r="16" spans="1:14" x14ac:dyDescent="0.2">
      <c r="A16" s="5" t="s">
        <v>63</v>
      </c>
      <c r="B16" s="23">
        <v>6</v>
      </c>
      <c r="G16" s="23"/>
      <c r="H16">
        <v>6</v>
      </c>
      <c r="J16" s="21">
        <f t="shared" si="0"/>
        <v>0</v>
      </c>
      <c r="K16" s="21">
        <f t="shared" si="1"/>
        <v>0</v>
      </c>
      <c r="L16" s="21">
        <f t="shared" si="2"/>
        <v>0</v>
      </c>
      <c r="N16" s="21">
        <f t="shared" si="3"/>
        <v>0</v>
      </c>
    </row>
    <row r="17" spans="1:14" x14ac:dyDescent="0.2">
      <c r="A17" s="5" t="s">
        <v>58</v>
      </c>
      <c r="B17" s="23">
        <v>9</v>
      </c>
      <c r="G17" s="23"/>
      <c r="H17">
        <v>9</v>
      </c>
      <c r="J17" s="21">
        <f t="shared" si="0"/>
        <v>0</v>
      </c>
      <c r="K17" s="21">
        <f t="shared" si="1"/>
        <v>0</v>
      </c>
      <c r="L17" s="21">
        <f t="shared" si="2"/>
        <v>0</v>
      </c>
      <c r="N17" s="21">
        <f t="shared" si="3"/>
        <v>0.22222222222222221</v>
      </c>
    </row>
    <row r="18" spans="1:14" x14ac:dyDescent="0.2">
      <c r="A18" s="4" t="s">
        <v>29</v>
      </c>
      <c r="B18" s="23">
        <v>19</v>
      </c>
      <c r="E18">
        <v>1</v>
      </c>
      <c r="G18" s="23">
        <v>1</v>
      </c>
      <c r="H18">
        <v>20</v>
      </c>
      <c r="J18" s="20">
        <f t="shared" si="0"/>
        <v>5.2631578947368418E-2</v>
      </c>
      <c r="K18" s="20">
        <f t="shared" si="1"/>
        <v>0</v>
      </c>
      <c r="L18" s="20">
        <f t="shared" si="2"/>
        <v>0.05</v>
      </c>
      <c r="N18" s="20">
        <f t="shared" si="3"/>
        <v>0.2</v>
      </c>
    </row>
    <row r="19" spans="1:14" x14ac:dyDescent="0.2">
      <c r="A19" s="5" t="s">
        <v>52</v>
      </c>
      <c r="B19" s="23">
        <v>11</v>
      </c>
      <c r="E19">
        <v>1</v>
      </c>
      <c r="G19" s="23">
        <v>1</v>
      </c>
      <c r="H19">
        <v>12</v>
      </c>
      <c r="J19" s="21">
        <f t="shared" si="0"/>
        <v>9.0909090909090912E-2</v>
      </c>
      <c r="K19" s="21">
        <f t="shared" si="1"/>
        <v>0</v>
      </c>
      <c r="L19" s="21">
        <f t="shared" si="2"/>
        <v>8.3333333333333329E-2</v>
      </c>
      <c r="N19" s="21">
        <f t="shared" si="3"/>
        <v>0.16666666666666666</v>
      </c>
    </row>
    <row r="20" spans="1:14" x14ac:dyDescent="0.2">
      <c r="A20" s="5" t="s">
        <v>30</v>
      </c>
      <c r="B20" s="23">
        <v>8</v>
      </c>
      <c r="G20" s="23"/>
      <c r="H20">
        <v>8</v>
      </c>
      <c r="J20" s="21">
        <f t="shared" si="0"/>
        <v>0</v>
      </c>
      <c r="K20" s="21">
        <f t="shared" si="1"/>
        <v>0</v>
      </c>
      <c r="L20" s="21">
        <f t="shared" si="2"/>
        <v>0</v>
      </c>
      <c r="N20" s="21">
        <f t="shared" si="3"/>
        <v>0.25</v>
      </c>
    </row>
    <row r="21" spans="1:14" x14ac:dyDescent="0.2">
      <c r="A21" s="4" t="s">
        <v>619</v>
      </c>
      <c r="B21" s="23">
        <v>40</v>
      </c>
      <c r="D21">
        <v>3</v>
      </c>
      <c r="E21">
        <v>1</v>
      </c>
      <c r="F21">
        <v>1</v>
      </c>
      <c r="G21" s="23">
        <v>5</v>
      </c>
      <c r="H21">
        <v>45</v>
      </c>
      <c r="J21" s="20">
        <f t="shared" si="0"/>
        <v>0.125</v>
      </c>
      <c r="K21" s="20">
        <f t="shared" si="1"/>
        <v>2.2222222222222223E-2</v>
      </c>
      <c r="L21" s="20">
        <f t="shared" si="2"/>
        <v>0</v>
      </c>
      <c r="N21" s="20">
        <f t="shared" si="3"/>
        <v>0.13333333333333333</v>
      </c>
    </row>
    <row r="22" spans="1:14" x14ac:dyDescent="0.2">
      <c r="A22" s="5" t="s">
        <v>620</v>
      </c>
      <c r="B22" s="23">
        <v>14</v>
      </c>
      <c r="D22">
        <v>1</v>
      </c>
      <c r="G22" s="23">
        <v>1</v>
      </c>
      <c r="H22">
        <v>15</v>
      </c>
      <c r="J22" s="21">
        <f t="shared" si="0"/>
        <v>7.1428571428571425E-2</v>
      </c>
      <c r="K22" s="21">
        <f t="shared" si="1"/>
        <v>0</v>
      </c>
      <c r="L22" s="21">
        <f t="shared" si="2"/>
        <v>0</v>
      </c>
      <c r="N22" s="21">
        <f t="shared" si="3"/>
        <v>0.4</v>
      </c>
    </row>
    <row r="23" spans="1:14" x14ac:dyDescent="0.2">
      <c r="A23" s="5" t="s">
        <v>621</v>
      </c>
      <c r="B23" s="23">
        <v>26</v>
      </c>
      <c r="D23">
        <v>2</v>
      </c>
      <c r="E23">
        <v>1</v>
      </c>
      <c r="F23">
        <v>1</v>
      </c>
      <c r="G23" s="23">
        <v>4</v>
      </c>
      <c r="H23">
        <v>30</v>
      </c>
      <c r="J23" s="21">
        <f t="shared" si="0"/>
        <v>0.15384615384615385</v>
      </c>
      <c r="K23" s="21">
        <f t="shared" si="1"/>
        <v>3.3333333333333333E-2</v>
      </c>
      <c r="L23" s="21">
        <f t="shared" si="2"/>
        <v>0</v>
      </c>
      <c r="N23" s="21">
        <f t="shared" si="3"/>
        <v>0</v>
      </c>
    </row>
    <row r="24" spans="1:14" x14ac:dyDescent="0.2">
      <c r="A24" s="4" t="s">
        <v>612</v>
      </c>
      <c r="B24">
        <v>276</v>
      </c>
      <c r="C24">
        <v>3</v>
      </c>
      <c r="D24">
        <v>8</v>
      </c>
      <c r="E24">
        <v>7</v>
      </c>
      <c r="F24">
        <v>6</v>
      </c>
      <c r="G24">
        <v>24</v>
      </c>
      <c r="H24">
        <v>300</v>
      </c>
      <c r="J24" s="22">
        <f t="shared" si="0"/>
        <v>8.6956521739130432E-2</v>
      </c>
      <c r="K24" s="22">
        <f t="shared" si="1"/>
        <v>2.3333333333333334E-2</v>
      </c>
      <c r="L24" s="22">
        <f t="shared" si="2"/>
        <v>1.6666666666666666E-2</v>
      </c>
      <c r="N24" s="22">
        <f t="shared" si="3"/>
        <v>0.20666666666666667</v>
      </c>
    </row>
    <row r="26" spans="1:14" x14ac:dyDescent="0.2">
      <c r="B26" s="19" t="s">
        <v>702</v>
      </c>
      <c r="C26" s="19"/>
      <c r="D26" s="19"/>
      <c r="E26" s="19"/>
      <c r="F26" s="19"/>
      <c r="G26" s="19"/>
      <c r="H26" s="19"/>
    </row>
    <row r="27" spans="1:14" x14ac:dyDescent="0.2">
      <c r="A27" s="3" t="s">
        <v>613</v>
      </c>
      <c r="B27" s="3" t="s">
        <v>686</v>
      </c>
    </row>
    <row r="28" spans="1:14" x14ac:dyDescent="0.2">
      <c r="B28" t="s">
        <v>687</v>
      </c>
      <c r="C28" t="s">
        <v>688</v>
      </c>
      <c r="G28" t="s">
        <v>703</v>
      </c>
      <c r="H28" t="s">
        <v>612</v>
      </c>
    </row>
    <row r="29" spans="1:14" x14ac:dyDescent="0.2">
      <c r="A29" s="3" t="s">
        <v>715</v>
      </c>
      <c r="C29" t="s">
        <v>21</v>
      </c>
      <c r="D29" t="s">
        <v>39</v>
      </c>
      <c r="E29" t="s">
        <v>34</v>
      </c>
      <c r="F29" t="s">
        <v>27</v>
      </c>
    </row>
    <row r="30" spans="1:14" x14ac:dyDescent="0.2">
      <c r="A30" s="4" t="s">
        <v>614</v>
      </c>
      <c r="B30">
        <v>6</v>
      </c>
      <c r="H30">
        <v>6</v>
      </c>
    </row>
    <row r="31" spans="1:14" x14ac:dyDescent="0.2">
      <c r="A31" s="5" t="s">
        <v>623</v>
      </c>
      <c r="B31">
        <v>6</v>
      </c>
      <c r="H31">
        <v>6</v>
      </c>
    </row>
    <row r="32" spans="1:14" x14ac:dyDescent="0.2">
      <c r="A32" s="4" t="s">
        <v>46</v>
      </c>
      <c r="B32">
        <v>108</v>
      </c>
      <c r="C32">
        <v>1</v>
      </c>
      <c r="D32">
        <v>1</v>
      </c>
      <c r="G32">
        <v>2</v>
      </c>
      <c r="H32">
        <v>110</v>
      </c>
    </row>
    <row r="33" spans="1:8" x14ac:dyDescent="0.2">
      <c r="A33" s="5" t="s">
        <v>47</v>
      </c>
      <c r="B33">
        <v>30</v>
      </c>
      <c r="H33">
        <v>30</v>
      </c>
    </row>
    <row r="34" spans="1:8" x14ac:dyDescent="0.2">
      <c r="A34" s="5" t="s">
        <v>41</v>
      </c>
      <c r="B34">
        <v>45</v>
      </c>
      <c r="H34">
        <v>45</v>
      </c>
    </row>
    <row r="35" spans="1:8" x14ac:dyDescent="0.2">
      <c r="A35" s="5" t="s">
        <v>73</v>
      </c>
      <c r="B35">
        <v>33</v>
      </c>
      <c r="C35">
        <v>1</v>
      </c>
      <c r="D35">
        <v>1</v>
      </c>
      <c r="G35">
        <v>2</v>
      </c>
      <c r="H35">
        <v>35</v>
      </c>
    </row>
    <row r="36" spans="1:8" x14ac:dyDescent="0.2">
      <c r="A36" s="4" t="s">
        <v>36</v>
      </c>
      <c r="B36">
        <v>100</v>
      </c>
      <c r="C36">
        <v>2</v>
      </c>
      <c r="E36">
        <v>1</v>
      </c>
      <c r="F36">
        <v>1</v>
      </c>
      <c r="G36">
        <v>4</v>
      </c>
      <c r="H36">
        <v>104</v>
      </c>
    </row>
    <row r="37" spans="1:8" x14ac:dyDescent="0.2">
      <c r="A37" s="5" t="s">
        <v>24</v>
      </c>
      <c r="B37">
        <v>70</v>
      </c>
      <c r="C37">
        <v>2</v>
      </c>
      <c r="E37">
        <v>1</v>
      </c>
      <c r="F37">
        <v>1</v>
      </c>
      <c r="G37">
        <v>4</v>
      </c>
      <c r="H37">
        <v>74</v>
      </c>
    </row>
    <row r="38" spans="1:8" x14ac:dyDescent="0.2">
      <c r="A38" s="5" t="s">
        <v>68</v>
      </c>
      <c r="B38">
        <v>30</v>
      </c>
      <c r="H38">
        <v>30</v>
      </c>
    </row>
    <row r="39" spans="1:8" x14ac:dyDescent="0.2">
      <c r="A39" s="4" t="s">
        <v>57</v>
      </c>
      <c r="B39">
        <v>15</v>
      </c>
      <c r="H39">
        <v>15</v>
      </c>
    </row>
    <row r="40" spans="1:8" x14ac:dyDescent="0.2">
      <c r="A40" s="5" t="s">
        <v>63</v>
      </c>
      <c r="B40">
        <v>6</v>
      </c>
      <c r="H40">
        <v>6</v>
      </c>
    </row>
    <row r="41" spans="1:8" x14ac:dyDescent="0.2">
      <c r="A41" s="5" t="s">
        <v>58</v>
      </c>
      <c r="B41">
        <v>9</v>
      </c>
      <c r="H41">
        <v>9</v>
      </c>
    </row>
    <row r="42" spans="1:8" x14ac:dyDescent="0.2">
      <c r="A42" s="4" t="s">
        <v>29</v>
      </c>
      <c r="B42">
        <v>20</v>
      </c>
      <c r="H42">
        <v>20</v>
      </c>
    </row>
    <row r="43" spans="1:8" x14ac:dyDescent="0.2">
      <c r="A43" s="5" t="s">
        <v>52</v>
      </c>
      <c r="B43">
        <v>12</v>
      </c>
      <c r="H43">
        <v>12</v>
      </c>
    </row>
    <row r="44" spans="1:8" x14ac:dyDescent="0.2">
      <c r="A44" s="5" t="s">
        <v>30</v>
      </c>
      <c r="B44">
        <v>8</v>
      </c>
      <c r="H44">
        <v>8</v>
      </c>
    </row>
    <row r="45" spans="1:8" x14ac:dyDescent="0.2">
      <c r="A45" s="4" t="s">
        <v>619</v>
      </c>
      <c r="B45">
        <v>44</v>
      </c>
      <c r="F45">
        <v>1</v>
      </c>
      <c r="G45">
        <v>1</v>
      </c>
      <c r="H45">
        <v>45</v>
      </c>
    </row>
    <row r="46" spans="1:8" x14ac:dyDescent="0.2">
      <c r="A46" s="5" t="s">
        <v>620</v>
      </c>
      <c r="B46">
        <v>15</v>
      </c>
      <c r="H46">
        <v>15</v>
      </c>
    </row>
    <row r="47" spans="1:8" x14ac:dyDescent="0.2">
      <c r="A47" s="5" t="s">
        <v>621</v>
      </c>
      <c r="B47">
        <v>29</v>
      </c>
      <c r="F47">
        <v>1</v>
      </c>
      <c r="G47">
        <v>1</v>
      </c>
      <c r="H47">
        <v>30</v>
      </c>
    </row>
    <row r="48" spans="1:8" x14ac:dyDescent="0.2">
      <c r="A48" s="4" t="s">
        <v>612</v>
      </c>
      <c r="B48">
        <v>293</v>
      </c>
      <c r="C48">
        <v>3</v>
      </c>
      <c r="D48">
        <v>1</v>
      </c>
      <c r="E48">
        <v>1</v>
      </c>
      <c r="F48">
        <v>2</v>
      </c>
      <c r="G48">
        <v>7</v>
      </c>
      <c r="H48">
        <v>300</v>
      </c>
    </row>
    <row r="50" spans="1:8" x14ac:dyDescent="0.2">
      <c r="B50" s="19" t="s">
        <v>11</v>
      </c>
      <c r="C50" s="19"/>
      <c r="D50" s="19"/>
      <c r="E50" s="19"/>
      <c r="F50" s="19"/>
      <c r="G50" s="19"/>
      <c r="H50" s="19"/>
    </row>
    <row r="51" spans="1:8" x14ac:dyDescent="0.2">
      <c r="A51" s="3" t="s">
        <v>613</v>
      </c>
      <c r="B51" s="3" t="s">
        <v>686</v>
      </c>
    </row>
    <row r="52" spans="1:8" x14ac:dyDescent="0.2">
      <c r="B52" t="s">
        <v>687</v>
      </c>
      <c r="C52" t="s">
        <v>688</v>
      </c>
      <c r="F52" t="s">
        <v>703</v>
      </c>
      <c r="G52" t="s">
        <v>612</v>
      </c>
    </row>
    <row r="53" spans="1:8" x14ac:dyDescent="0.2">
      <c r="A53" s="3" t="s">
        <v>715</v>
      </c>
      <c r="C53" t="s">
        <v>39</v>
      </c>
      <c r="D53" t="s">
        <v>34</v>
      </c>
      <c r="E53" t="s">
        <v>27</v>
      </c>
    </row>
    <row r="54" spans="1:8" x14ac:dyDescent="0.2">
      <c r="A54" s="4" t="s">
        <v>614</v>
      </c>
      <c r="B54">
        <v>6</v>
      </c>
      <c r="G54">
        <v>6</v>
      </c>
    </row>
    <row r="55" spans="1:8" x14ac:dyDescent="0.2">
      <c r="A55" s="5" t="s">
        <v>623</v>
      </c>
      <c r="B55">
        <v>6</v>
      </c>
      <c r="G55">
        <v>6</v>
      </c>
    </row>
    <row r="56" spans="1:8" x14ac:dyDescent="0.2">
      <c r="A56" s="4" t="s">
        <v>46</v>
      </c>
      <c r="B56">
        <v>108</v>
      </c>
      <c r="C56">
        <v>2</v>
      </c>
      <c r="F56">
        <v>2</v>
      </c>
      <c r="G56">
        <v>110</v>
      </c>
    </row>
    <row r="57" spans="1:8" x14ac:dyDescent="0.2">
      <c r="A57" s="5" t="s">
        <v>47</v>
      </c>
      <c r="B57">
        <v>30</v>
      </c>
      <c r="G57">
        <v>30</v>
      </c>
    </row>
    <row r="58" spans="1:8" x14ac:dyDescent="0.2">
      <c r="A58" s="5" t="s">
        <v>41</v>
      </c>
      <c r="B58">
        <v>44</v>
      </c>
      <c r="C58">
        <v>1</v>
      </c>
      <c r="F58">
        <v>1</v>
      </c>
      <c r="G58">
        <v>45</v>
      </c>
    </row>
    <row r="59" spans="1:8" x14ac:dyDescent="0.2">
      <c r="A59" s="5" t="s">
        <v>73</v>
      </c>
      <c r="B59">
        <v>34</v>
      </c>
      <c r="C59">
        <v>1</v>
      </c>
      <c r="F59">
        <v>1</v>
      </c>
      <c r="G59">
        <v>35</v>
      </c>
    </row>
    <row r="60" spans="1:8" x14ac:dyDescent="0.2">
      <c r="A60" s="4" t="s">
        <v>36</v>
      </c>
      <c r="B60">
        <v>102</v>
      </c>
      <c r="D60">
        <v>1</v>
      </c>
      <c r="E60">
        <v>1</v>
      </c>
      <c r="F60">
        <v>2</v>
      </c>
      <c r="G60">
        <v>104</v>
      </c>
    </row>
    <row r="61" spans="1:8" x14ac:dyDescent="0.2">
      <c r="A61" s="5" t="s">
        <v>24</v>
      </c>
      <c r="B61">
        <v>72</v>
      </c>
      <c r="D61">
        <v>1</v>
      </c>
      <c r="E61">
        <v>1</v>
      </c>
      <c r="F61">
        <v>2</v>
      </c>
      <c r="G61">
        <v>74</v>
      </c>
    </row>
    <row r="62" spans="1:8" x14ac:dyDescent="0.2">
      <c r="A62" s="5" t="s">
        <v>68</v>
      </c>
      <c r="B62">
        <v>30</v>
      </c>
      <c r="G62">
        <v>30</v>
      </c>
    </row>
    <row r="63" spans="1:8" x14ac:dyDescent="0.2">
      <c r="A63" s="4" t="s">
        <v>57</v>
      </c>
      <c r="B63">
        <v>15</v>
      </c>
      <c r="G63">
        <v>15</v>
      </c>
    </row>
    <row r="64" spans="1:8" x14ac:dyDescent="0.2">
      <c r="A64" s="5" t="s">
        <v>63</v>
      </c>
      <c r="B64">
        <v>6</v>
      </c>
      <c r="G64">
        <v>6</v>
      </c>
    </row>
    <row r="65" spans="1:8" x14ac:dyDescent="0.2">
      <c r="A65" s="5" t="s">
        <v>58</v>
      </c>
      <c r="B65">
        <v>9</v>
      </c>
      <c r="G65">
        <v>9</v>
      </c>
    </row>
    <row r="66" spans="1:8" x14ac:dyDescent="0.2">
      <c r="A66" s="4" t="s">
        <v>29</v>
      </c>
      <c r="B66">
        <v>19</v>
      </c>
      <c r="D66">
        <v>1</v>
      </c>
      <c r="F66">
        <v>1</v>
      </c>
      <c r="G66">
        <v>20</v>
      </c>
    </row>
    <row r="67" spans="1:8" x14ac:dyDescent="0.2">
      <c r="A67" s="5" t="s">
        <v>52</v>
      </c>
      <c r="B67">
        <v>11</v>
      </c>
      <c r="D67">
        <v>1</v>
      </c>
      <c r="F67">
        <v>1</v>
      </c>
      <c r="G67">
        <v>12</v>
      </c>
    </row>
    <row r="68" spans="1:8" x14ac:dyDescent="0.2">
      <c r="A68" s="5" t="s">
        <v>30</v>
      </c>
      <c r="B68">
        <v>8</v>
      </c>
      <c r="G68">
        <v>8</v>
      </c>
    </row>
    <row r="69" spans="1:8" x14ac:dyDescent="0.2">
      <c r="A69" s="4" t="s">
        <v>619</v>
      </c>
      <c r="B69">
        <v>45</v>
      </c>
      <c r="G69">
        <v>45</v>
      </c>
    </row>
    <row r="70" spans="1:8" x14ac:dyDescent="0.2">
      <c r="A70" s="5" t="s">
        <v>620</v>
      </c>
      <c r="B70">
        <v>15</v>
      </c>
      <c r="G70">
        <v>15</v>
      </c>
    </row>
    <row r="71" spans="1:8" x14ac:dyDescent="0.2">
      <c r="A71" s="5" t="s">
        <v>621</v>
      </c>
      <c r="B71">
        <v>30</v>
      </c>
      <c r="G71">
        <v>30</v>
      </c>
    </row>
    <row r="72" spans="1:8" x14ac:dyDescent="0.2">
      <c r="A72" s="4" t="s">
        <v>612</v>
      </c>
      <c r="B72">
        <v>295</v>
      </c>
      <c r="C72">
        <v>2</v>
      </c>
      <c r="D72">
        <v>2</v>
      </c>
      <c r="E72">
        <v>1</v>
      </c>
      <c r="F72">
        <v>5</v>
      </c>
      <c r="G72">
        <v>300</v>
      </c>
    </row>
    <row r="74" spans="1:8" x14ac:dyDescent="0.2">
      <c r="B74" s="19" t="s">
        <v>701</v>
      </c>
      <c r="C74" s="19"/>
      <c r="D74" s="19"/>
      <c r="E74" s="19"/>
      <c r="F74" s="19"/>
      <c r="G74" s="19"/>
      <c r="H74" s="19"/>
    </row>
    <row r="75" spans="1:8" x14ac:dyDescent="0.2">
      <c r="A75" s="3" t="s">
        <v>613</v>
      </c>
      <c r="B75" s="3" t="s">
        <v>686</v>
      </c>
    </row>
    <row r="76" spans="1:8" x14ac:dyDescent="0.2">
      <c r="B76" t="s">
        <v>687</v>
      </c>
      <c r="C76" t="s">
        <v>688</v>
      </c>
      <c r="G76" t="s">
        <v>703</v>
      </c>
      <c r="H76" t="s">
        <v>612</v>
      </c>
    </row>
    <row r="77" spans="1:8" x14ac:dyDescent="0.2">
      <c r="A77" s="3" t="s">
        <v>715</v>
      </c>
      <c r="C77" t="s">
        <v>21</v>
      </c>
      <c r="D77" t="s">
        <v>39</v>
      </c>
      <c r="E77" t="s">
        <v>34</v>
      </c>
      <c r="F77" t="s">
        <v>27</v>
      </c>
    </row>
    <row r="78" spans="1:8" x14ac:dyDescent="0.2">
      <c r="A78" s="4" t="s">
        <v>614</v>
      </c>
      <c r="B78">
        <v>5</v>
      </c>
      <c r="C78">
        <v>1</v>
      </c>
      <c r="G78">
        <v>1</v>
      </c>
      <c r="H78">
        <v>6</v>
      </c>
    </row>
    <row r="79" spans="1:8" x14ac:dyDescent="0.2">
      <c r="A79" s="5" t="s">
        <v>623</v>
      </c>
      <c r="B79">
        <v>5</v>
      </c>
      <c r="C79">
        <v>1</v>
      </c>
      <c r="G79">
        <v>1</v>
      </c>
      <c r="H79">
        <v>6</v>
      </c>
    </row>
    <row r="80" spans="1:8" x14ac:dyDescent="0.2">
      <c r="A80" s="4" t="s">
        <v>46</v>
      </c>
      <c r="B80">
        <v>83</v>
      </c>
      <c r="C80">
        <v>14</v>
      </c>
      <c r="D80">
        <v>6</v>
      </c>
      <c r="E80">
        <v>3</v>
      </c>
      <c r="F80">
        <v>4</v>
      </c>
      <c r="G80">
        <v>27</v>
      </c>
      <c r="H80">
        <v>110</v>
      </c>
    </row>
    <row r="81" spans="1:8" x14ac:dyDescent="0.2">
      <c r="A81" s="5" t="s">
        <v>47</v>
      </c>
      <c r="B81">
        <v>22</v>
      </c>
      <c r="C81">
        <v>3</v>
      </c>
      <c r="D81">
        <v>2</v>
      </c>
      <c r="F81">
        <v>3</v>
      </c>
      <c r="G81">
        <v>8</v>
      </c>
      <c r="H81">
        <v>30</v>
      </c>
    </row>
    <row r="82" spans="1:8" x14ac:dyDescent="0.2">
      <c r="A82" s="5" t="s">
        <v>41</v>
      </c>
      <c r="B82">
        <v>42</v>
      </c>
      <c r="C82">
        <v>2</v>
      </c>
      <c r="D82">
        <v>1</v>
      </c>
      <c r="G82">
        <v>3</v>
      </c>
      <c r="H82">
        <v>45</v>
      </c>
    </row>
    <row r="83" spans="1:8" x14ac:dyDescent="0.2">
      <c r="A83" s="5" t="s">
        <v>73</v>
      </c>
      <c r="B83">
        <v>19</v>
      </c>
      <c r="C83">
        <v>9</v>
      </c>
      <c r="D83">
        <v>3</v>
      </c>
      <c r="E83">
        <v>3</v>
      </c>
      <c r="F83">
        <v>1</v>
      </c>
      <c r="G83">
        <v>16</v>
      </c>
      <c r="H83">
        <v>35</v>
      </c>
    </row>
    <row r="84" spans="1:8" x14ac:dyDescent="0.2">
      <c r="A84" s="4" t="s">
        <v>36</v>
      </c>
      <c r="B84">
        <v>82</v>
      </c>
      <c r="C84">
        <v>5</v>
      </c>
      <c r="D84">
        <v>5</v>
      </c>
      <c r="E84">
        <v>7</v>
      </c>
      <c r="F84">
        <v>5</v>
      </c>
      <c r="G84">
        <v>22</v>
      </c>
      <c r="H84">
        <v>104</v>
      </c>
    </row>
    <row r="85" spans="1:8" x14ac:dyDescent="0.2">
      <c r="A85" s="5" t="s">
        <v>24</v>
      </c>
      <c r="B85">
        <v>55</v>
      </c>
      <c r="C85">
        <v>5</v>
      </c>
      <c r="D85">
        <v>5</v>
      </c>
      <c r="E85">
        <v>5</v>
      </c>
      <c r="F85">
        <v>4</v>
      </c>
      <c r="G85">
        <v>19</v>
      </c>
      <c r="H85">
        <v>74</v>
      </c>
    </row>
    <row r="86" spans="1:8" x14ac:dyDescent="0.2">
      <c r="A86" s="5" t="s">
        <v>68</v>
      </c>
      <c r="B86">
        <v>27</v>
      </c>
      <c r="E86">
        <v>2</v>
      </c>
      <c r="F86">
        <v>1</v>
      </c>
      <c r="G86">
        <v>3</v>
      </c>
      <c r="H86">
        <v>30</v>
      </c>
    </row>
    <row r="87" spans="1:8" x14ac:dyDescent="0.2">
      <c r="A87" s="4" t="s">
        <v>57</v>
      </c>
      <c r="B87">
        <v>13</v>
      </c>
      <c r="C87">
        <v>1</v>
      </c>
      <c r="D87">
        <v>1</v>
      </c>
      <c r="G87">
        <v>2</v>
      </c>
      <c r="H87">
        <v>15</v>
      </c>
    </row>
    <row r="88" spans="1:8" x14ac:dyDescent="0.2">
      <c r="A88" s="5" t="s">
        <v>63</v>
      </c>
      <c r="B88">
        <v>6</v>
      </c>
      <c r="H88">
        <v>6</v>
      </c>
    </row>
    <row r="89" spans="1:8" x14ac:dyDescent="0.2">
      <c r="A89" s="5" t="s">
        <v>58</v>
      </c>
      <c r="B89">
        <v>7</v>
      </c>
      <c r="C89">
        <v>1</v>
      </c>
      <c r="D89">
        <v>1</v>
      </c>
      <c r="G89">
        <v>2</v>
      </c>
      <c r="H89">
        <v>9</v>
      </c>
    </row>
    <row r="90" spans="1:8" x14ac:dyDescent="0.2">
      <c r="A90" s="4" t="s">
        <v>29</v>
      </c>
      <c r="B90">
        <v>16</v>
      </c>
      <c r="C90">
        <v>2</v>
      </c>
      <c r="E90">
        <v>1</v>
      </c>
      <c r="F90">
        <v>1</v>
      </c>
      <c r="G90">
        <v>4</v>
      </c>
      <c r="H90">
        <v>20</v>
      </c>
    </row>
    <row r="91" spans="1:8" x14ac:dyDescent="0.2">
      <c r="A91" s="5" t="s">
        <v>52</v>
      </c>
      <c r="B91">
        <v>10</v>
      </c>
      <c r="C91">
        <v>1</v>
      </c>
      <c r="E91">
        <v>1</v>
      </c>
      <c r="G91">
        <v>2</v>
      </c>
      <c r="H91">
        <v>12</v>
      </c>
    </row>
    <row r="92" spans="1:8" x14ac:dyDescent="0.2">
      <c r="A92" s="5" t="s">
        <v>30</v>
      </c>
      <c r="B92">
        <v>6</v>
      </c>
      <c r="C92">
        <v>1</v>
      </c>
      <c r="F92">
        <v>1</v>
      </c>
      <c r="G92">
        <v>2</v>
      </c>
      <c r="H92">
        <v>8</v>
      </c>
    </row>
    <row r="93" spans="1:8" x14ac:dyDescent="0.2">
      <c r="A93" s="4" t="s">
        <v>619</v>
      </c>
      <c r="B93">
        <v>39</v>
      </c>
      <c r="C93">
        <v>1</v>
      </c>
      <c r="E93">
        <v>2</v>
      </c>
      <c r="F93">
        <v>3</v>
      </c>
      <c r="G93">
        <v>6</v>
      </c>
      <c r="H93">
        <v>45</v>
      </c>
    </row>
    <row r="94" spans="1:8" x14ac:dyDescent="0.2">
      <c r="A94" s="5" t="s">
        <v>620</v>
      </c>
      <c r="B94">
        <v>9</v>
      </c>
      <c r="C94">
        <v>1</v>
      </c>
      <c r="E94">
        <v>2</v>
      </c>
      <c r="F94">
        <v>3</v>
      </c>
      <c r="G94">
        <v>6</v>
      </c>
      <c r="H94">
        <v>15</v>
      </c>
    </row>
    <row r="95" spans="1:8" x14ac:dyDescent="0.2">
      <c r="A95" s="5" t="s">
        <v>621</v>
      </c>
      <c r="B95">
        <v>30</v>
      </c>
      <c r="H95">
        <v>30</v>
      </c>
    </row>
    <row r="96" spans="1:8" x14ac:dyDescent="0.2">
      <c r="A96" s="4" t="s">
        <v>612</v>
      </c>
      <c r="B96">
        <v>238</v>
      </c>
      <c r="C96">
        <v>24</v>
      </c>
      <c r="D96">
        <v>12</v>
      </c>
      <c r="E96">
        <v>13</v>
      </c>
      <c r="F96">
        <v>13</v>
      </c>
      <c r="G96">
        <v>62</v>
      </c>
      <c r="H96">
        <v>300</v>
      </c>
    </row>
  </sheetData>
  <mergeCells count="4">
    <mergeCell ref="J4:J5"/>
    <mergeCell ref="K4:K5"/>
    <mergeCell ref="L4:L5"/>
    <mergeCell ref="N4:N5"/>
  </mergeCells>
  <conditionalFormatting sqref="J6:J24">
    <cfRule type="iconSet" priority="4">
      <iconSet iconSet="3Symbols" reverse="1">
        <cfvo type="percent" val="0"/>
        <cfvo type="percent" val="33"/>
        <cfvo type="percent" val="67"/>
      </iconSet>
    </cfRule>
  </conditionalFormatting>
  <conditionalFormatting sqref="K11 K24:L24 K13 L19 K23">
    <cfRule type="iconSet" priority="3">
      <iconSet iconSet="3Symbols" reverse="1">
        <cfvo type="percent" val="0"/>
        <cfvo type="percent" val="33"/>
        <cfvo type="percent" val="67"/>
      </iconSet>
    </cfRule>
  </conditionalFormatting>
  <conditionalFormatting sqref="N6:N24">
    <cfRule type="iconSet" priority="1">
      <iconSet iconSet="3Symbols">
        <cfvo type="percent" val="0"/>
        <cfvo type="percent" val="33"/>
        <cfvo type="percent" val="67"/>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F84A-E820-544C-BCEB-3A6B97F56CB6}">
  <dimension ref="A2:N14"/>
  <sheetViews>
    <sheetView topLeftCell="H1" workbookViewId="0">
      <selection activeCell="AB36" sqref="AB36"/>
    </sheetView>
  </sheetViews>
  <sheetFormatPr baseColWidth="10" defaultRowHeight="16" x14ac:dyDescent="0.2"/>
  <cols>
    <col min="1" max="1" width="58.5" customWidth="1"/>
    <col min="2" max="2" width="9" customWidth="1"/>
    <col min="12" max="12" width="24.1640625" customWidth="1"/>
  </cols>
  <sheetData>
    <row r="2" spans="1:14" x14ac:dyDescent="0.2">
      <c r="A2" t="s">
        <v>694</v>
      </c>
      <c r="B2" t="s">
        <v>696</v>
      </c>
      <c r="C2" t="s">
        <v>697</v>
      </c>
      <c r="D2" t="s">
        <v>698</v>
      </c>
      <c r="E2" t="s">
        <v>699</v>
      </c>
      <c r="F2" t="s">
        <v>700</v>
      </c>
      <c r="G2" t="s">
        <v>701</v>
      </c>
      <c r="H2" t="s">
        <v>705</v>
      </c>
      <c r="I2" t="s">
        <v>712</v>
      </c>
      <c r="J2" t="s">
        <v>711</v>
      </c>
    </row>
    <row r="3" spans="1:14" x14ac:dyDescent="0.2">
      <c r="A3" t="s">
        <v>693</v>
      </c>
      <c r="B3" s="11">
        <v>45323</v>
      </c>
      <c r="C3" s="13">
        <v>150</v>
      </c>
      <c r="D3" s="13">
        <v>37.5</v>
      </c>
      <c r="E3" s="13">
        <v>9.375</v>
      </c>
      <c r="F3" s="13">
        <v>0</v>
      </c>
      <c r="G3" s="13">
        <v>0</v>
      </c>
      <c r="H3" t="s">
        <v>710</v>
      </c>
      <c r="I3" s="10">
        <f>E3/C3</f>
        <v>6.25E-2</v>
      </c>
      <c r="J3" s="10">
        <v>0.05</v>
      </c>
    </row>
    <row r="4" spans="1:14" x14ac:dyDescent="0.2">
      <c r="A4" t="s">
        <v>692</v>
      </c>
      <c r="B4" s="11">
        <v>45413</v>
      </c>
      <c r="C4" s="13">
        <v>200</v>
      </c>
      <c r="D4" s="13">
        <v>50</v>
      </c>
      <c r="E4" s="13">
        <v>12.5</v>
      </c>
      <c r="F4" s="13">
        <v>0</v>
      </c>
      <c r="G4" s="13">
        <v>0</v>
      </c>
      <c r="H4" t="s">
        <v>709</v>
      </c>
      <c r="I4" s="10">
        <f>E4/C4</f>
        <v>6.25E-2</v>
      </c>
      <c r="J4" s="10">
        <v>7.0000000000000007E-2</v>
      </c>
    </row>
    <row r="5" spans="1:14" x14ac:dyDescent="0.2">
      <c r="A5" t="s">
        <v>691</v>
      </c>
      <c r="B5" s="11">
        <v>45505</v>
      </c>
      <c r="C5" s="13">
        <v>225</v>
      </c>
      <c r="D5" s="13">
        <v>45</v>
      </c>
      <c r="E5" s="13">
        <v>45</v>
      </c>
      <c r="F5" s="13">
        <v>20</v>
      </c>
      <c r="G5" s="13">
        <v>20</v>
      </c>
      <c r="H5" t="s">
        <v>708</v>
      </c>
      <c r="I5" s="10">
        <f>E5/C5</f>
        <v>0.2</v>
      </c>
      <c r="J5" s="10">
        <v>0.15</v>
      </c>
    </row>
    <row r="6" spans="1:14" x14ac:dyDescent="0.2">
      <c r="A6" t="s">
        <v>690</v>
      </c>
      <c r="B6" s="11">
        <v>45566</v>
      </c>
      <c r="C6" s="13">
        <v>250</v>
      </c>
      <c r="D6" s="13">
        <v>60</v>
      </c>
      <c r="E6" s="13">
        <v>60</v>
      </c>
      <c r="F6" s="13">
        <v>30</v>
      </c>
      <c r="G6" s="13">
        <v>40</v>
      </c>
      <c r="H6" t="s">
        <v>707</v>
      </c>
      <c r="I6" s="10">
        <f>E6/C6</f>
        <v>0.24</v>
      </c>
      <c r="J6" s="10">
        <v>0.15</v>
      </c>
    </row>
    <row r="7" spans="1:14" x14ac:dyDescent="0.2">
      <c r="A7" t="s">
        <v>695</v>
      </c>
      <c r="B7" s="11">
        <v>45803</v>
      </c>
      <c r="C7" s="13">
        <v>300</v>
      </c>
      <c r="D7" s="13">
        <v>247</v>
      </c>
      <c r="E7" s="13">
        <v>24</v>
      </c>
      <c r="F7" s="13">
        <v>7</v>
      </c>
      <c r="G7" s="13">
        <v>62</v>
      </c>
      <c r="H7" t="s">
        <v>706</v>
      </c>
      <c r="I7" s="10">
        <f>E7/C7</f>
        <v>0.08</v>
      </c>
      <c r="J7" s="10">
        <v>0.12</v>
      </c>
    </row>
    <row r="8" spans="1:14" x14ac:dyDescent="0.2">
      <c r="A8" s="12" t="s">
        <v>704</v>
      </c>
      <c r="C8" s="14">
        <f>SUM(C3:C7)</f>
        <v>1125</v>
      </c>
      <c r="D8" s="14">
        <f t="shared" ref="D8:G8" si="0">SUM(D3:D7)</f>
        <v>439.5</v>
      </c>
      <c r="E8" s="14">
        <f t="shared" si="0"/>
        <v>150.875</v>
      </c>
      <c r="F8" s="14">
        <f t="shared" si="0"/>
        <v>57</v>
      </c>
      <c r="G8" s="14">
        <f t="shared" si="0"/>
        <v>122</v>
      </c>
    </row>
    <row r="9" spans="1:14" x14ac:dyDescent="0.2">
      <c r="L9" t="s">
        <v>700</v>
      </c>
      <c r="M9" s="17">
        <f>F7</f>
        <v>7</v>
      </c>
      <c r="N9" s="10">
        <f>M9/$M$14</f>
        <v>2.3333333333333334E-2</v>
      </c>
    </row>
    <row r="10" spans="1:14" x14ac:dyDescent="0.2">
      <c r="L10" t="s">
        <v>699</v>
      </c>
      <c r="M10" s="17">
        <f>E7</f>
        <v>24</v>
      </c>
      <c r="N10" s="10">
        <f t="shared" ref="N10:N14" si="1">M10/$M$14</f>
        <v>0.08</v>
      </c>
    </row>
    <row r="11" spans="1:14" x14ac:dyDescent="0.2">
      <c r="L11" t="s">
        <v>714</v>
      </c>
      <c r="M11" s="18">
        <f>M14-M12-M13-M10-M9</f>
        <v>46</v>
      </c>
      <c r="N11" s="10">
        <f t="shared" si="1"/>
        <v>0.15333333333333332</v>
      </c>
    </row>
    <row r="12" spans="1:14" x14ac:dyDescent="0.2">
      <c r="L12" t="s">
        <v>701</v>
      </c>
      <c r="M12" s="17">
        <f>G7</f>
        <v>62</v>
      </c>
      <c r="N12" s="10">
        <f t="shared" si="1"/>
        <v>0.20666666666666667</v>
      </c>
    </row>
    <row r="13" spans="1:14" x14ac:dyDescent="0.2">
      <c r="L13" t="s">
        <v>713</v>
      </c>
      <c r="M13" s="18">
        <f>D7-M10-M12</f>
        <v>161</v>
      </c>
      <c r="N13" s="10">
        <f t="shared" si="1"/>
        <v>0.53666666666666663</v>
      </c>
    </row>
    <row r="14" spans="1:14" x14ac:dyDescent="0.2">
      <c r="L14" t="s">
        <v>697</v>
      </c>
      <c r="M14" s="17">
        <f>C7</f>
        <v>300</v>
      </c>
      <c r="N14" s="10">
        <f t="shared" si="1"/>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8EC7-F8D8-8948-895A-1825634C5323}">
  <sheetPr>
    <pageSetUpPr fitToPage="1"/>
  </sheetPr>
  <dimension ref="A1:BL26"/>
  <sheetViews>
    <sheetView showGridLines="0" tabSelected="1" workbookViewId="0">
      <selection activeCell="BN23" sqref="BN23"/>
    </sheetView>
  </sheetViews>
  <sheetFormatPr baseColWidth="10" defaultColWidth="8.6640625" defaultRowHeight="30" customHeight="1" x14ac:dyDescent="0.2"/>
  <cols>
    <col min="1" max="1" width="2.6640625" style="27" customWidth="1"/>
    <col min="2" max="2" width="22.6640625" style="25" customWidth="1"/>
    <col min="3" max="3" width="16.6640625" style="25" customWidth="1"/>
    <col min="4" max="4" width="10.6640625" style="25" customWidth="1"/>
    <col min="5" max="5" width="10.6640625" style="30" customWidth="1"/>
    <col min="6" max="6" width="10.6640625" style="25" customWidth="1"/>
    <col min="7" max="7" width="2.6640625" style="25" customWidth="1"/>
    <col min="8" max="8" width="6" style="25" hidden="1" customWidth="1"/>
    <col min="9" max="65" width="2.6640625" style="25" customWidth="1"/>
    <col min="66" max="16384" width="8.6640625" style="25"/>
  </cols>
  <sheetData>
    <row r="1" spans="1:64" ht="90" customHeight="1" x14ac:dyDescent="0.6">
      <c r="A1" s="24"/>
      <c r="B1" s="96" t="s">
        <v>743</v>
      </c>
      <c r="C1" s="97"/>
      <c r="D1" s="98"/>
      <c r="E1" s="99"/>
      <c r="F1" s="100"/>
      <c r="H1" s="39"/>
      <c r="I1" s="118" t="s">
        <v>719</v>
      </c>
      <c r="J1" s="119"/>
      <c r="K1" s="119"/>
      <c r="L1" s="119"/>
      <c r="M1" s="119"/>
      <c r="N1" s="119"/>
      <c r="O1" s="119"/>
      <c r="P1" s="26"/>
      <c r="Q1" s="120">
        <v>45785</v>
      </c>
      <c r="R1" s="121"/>
      <c r="S1" s="121"/>
      <c r="T1" s="121"/>
      <c r="U1" s="121"/>
      <c r="V1" s="121"/>
      <c r="W1" s="121"/>
      <c r="X1" s="121"/>
      <c r="Y1" s="121"/>
      <c r="Z1" s="121"/>
    </row>
    <row r="2" spans="1:64" ht="30" customHeight="1" x14ac:dyDescent="0.3">
      <c r="B2" s="101" t="s">
        <v>742</v>
      </c>
      <c r="C2" s="102"/>
      <c r="D2" s="28"/>
      <c r="E2" s="29"/>
      <c r="F2" s="28"/>
      <c r="I2" s="118" t="s">
        <v>720</v>
      </c>
      <c r="J2" s="119"/>
      <c r="K2" s="119"/>
      <c r="L2" s="119"/>
      <c r="M2" s="119"/>
      <c r="N2" s="119"/>
      <c r="O2" s="119"/>
      <c r="P2" s="26"/>
      <c r="Q2" s="122">
        <v>1</v>
      </c>
      <c r="R2" s="121"/>
      <c r="S2" s="121"/>
      <c r="T2" s="121"/>
      <c r="U2" s="121"/>
      <c r="V2" s="121"/>
      <c r="W2" s="121"/>
      <c r="X2" s="121"/>
      <c r="Y2" s="121"/>
      <c r="Z2" s="121"/>
    </row>
    <row r="3" spans="1:64" ht="30" customHeight="1" x14ac:dyDescent="0.2">
      <c r="B3" s="103"/>
      <c r="D3" s="104"/>
    </row>
    <row r="4" spans="1:64" ht="30" customHeight="1" x14ac:dyDescent="0.2">
      <c r="A4" s="24"/>
      <c r="B4" s="31"/>
      <c r="E4" s="32"/>
      <c r="I4" s="123">
        <f>I5</f>
        <v>45782</v>
      </c>
      <c r="J4" s="110"/>
      <c r="K4" s="110"/>
      <c r="L4" s="110"/>
      <c r="M4" s="110"/>
      <c r="N4" s="110"/>
      <c r="O4" s="110"/>
      <c r="P4" s="110">
        <f>P5</f>
        <v>45789</v>
      </c>
      <c r="Q4" s="110"/>
      <c r="R4" s="110"/>
      <c r="S4" s="110"/>
      <c r="T4" s="110"/>
      <c r="U4" s="110"/>
      <c r="V4" s="110"/>
      <c r="W4" s="110">
        <f>W5</f>
        <v>45796</v>
      </c>
      <c r="X4" s="110"/>
      <c r="Y4" s="110"/>
      <c r="Z4" s="110"/>
      <c r="AA4" s="110"/>
      <c r="AB4" s="110"/>
      <c r="AC4" s="110"/>
      <c r="AD4" s="110">
        <f>AD5</f>
        <v>45803</v>
      </c>
      <c r="AE4" s="110"/>
      <c r="AF4" s="110"/>
      <c r="AG4" s="110"/>
      <c r="AH4" s="110"/>
      <c r="AI4" s="110"/>
      <c r="AJ4" s="110"/>
      <c r="AK4" s="110">
        <f>AK5</f>
        <v>45810</v>
      </c>
      <c r="AL4" s="110"/>
      <c r="AM4" s="110"/>
      <c r="AN4" s="110"/>
      <c r="AO4" s="110"/>
      <c r="AP4" s="110"/>
      <c r="AQ4" s="110"/>
      <c r="AR4" s="110">
        <f>AR5</f>
        <v>45817</v>
      </c>
      <c r="AS4" s="110"/>
      <c r="AT4" s="110"/>
      <c r="AU4" s="110"/>
      <c r="AV4" s="110"/>
      <c r="AW4" s="110"/>
      <c r="AX4" s="110"/>
      <c r="AY4" s="110">
        <f>AY5</f>
        <v>45824</v>
      </c>
      <c r="AZ4" s="110"/>
      <c r="BA4" s="110"/>
      <c r="BB4" s="110"/>
      <c r="BC4" s="110"/>
      <c r="BD4" s="110"/>
      <c r="BE4" s="110"/>
      <c r="BF4" s="110">
        <f>BF5</f>
        <v>45831</v>
      </c>
      <c r="BG4" s="110"/>
      <c r="BH4" s="110"/>
      <c r="BI4" s="110"/>
      <c r="BJ4" s="110"/>
      <c r="BK4" s="110"/>
      <c r="BL4" s="111"/>
    </row>
    <row r="5" spans="1:64" ht="15" customHeight="1" x14ac:dyDescent="0.2">
      <c r="A5" s="112"/>
      <c r="B5" s="113" t="s">
        <v>721</v>
      </c>
      <c r="C5" s="115" t="s">
        <v>722</v>
      </c>
      <c r="D5" s="117" t="s">
        <v>723</v>
      </c>
      <c r="E5" s="117" t="s">
        <v>724</v>
      </c>
      <c r="F5" s="117" t="s">
        <v>725</v>
      </c>
      <c r="I5" s="33">
        <f>Project_Start-WEEKDAY(Project_Start,1)+2+7*(Display_Week-1)</f>
        <v>45782</v>
      </c>
      <c r="J5" s="33">
        <f>I5+1</f>
        <v>45783</v>
      </c>
      <c r="K5" s="33">
        <f t="shared" ref="K5:AX5" si="0">J5+1</f>
        <v>45784</v>
      </c>
      <c r="L5" s="33">
        <f t="shared" si="0"/>
        <v>45785</v>
      </c>
      <c r="M5" s="33">
        <f t="shared" si="0"/>
        <v>45786</v>
      </c>
      <c r="N5" s="33">
        <f t="shared" si="0"/>
        <v>45787</v>
      </c>
      <c r="O5" s="34">
        <f t="shared" si="0"/>
        <v>45788</v>
      </c>
      <c r="P5" s="35">
        <f>O5+1</f>
        <v>45789</v>
      </c>
      <c r="Q5" s="33">
        <f>P5+1</f>
        <v>45790</v>
      </c>
      <c r="R5" s="33">
        <f t="shared" si="0"/>
        <v>45791</v>
      </c>
      <c r="S5" s="33">
        <f t="shared" si="0"/>
        <v>45792</v>
      </c>
      <c r="T5" s="33">
        <f t="shared" si="0"/>
        <v>45793</v>
      </c>
      <c r="U5" s="33">
        <f t="shared" si="0"/>
        <v>45794</v>
      </c>
      <c r="V5" s="34">
        <f t="shared" si="0"/>
        <v>45795</v>
      </c>
      <c r="W5" s="35">
        <f>V5+1</f>
        <v>45796</v>
      </c>
      <c r="X5" s="33">
        <f>W5+1</f>
        <v>45797</v>
      </c>
      <c r="Y5" s="33">
        <f t="shared" si="0"/>
        <v>45798</v>
      </c>
      <c r="Z5" s="33">
        <f t="shared" si="0"/>
        <v>45799</v>
      </c>
      <c r="AA5" s="33">
        <f t="shared" si="0"/>
        <v>45800</v>
      </c>
      <c r="AB5" s="33">
        <f t="shared" si="0"/>
        <v>45801</v>
      </c>
      <c r="AC5" s="34">
        <f t="shared" si="0"/>
        <v>45802</v>
      </c>
      <c r="AD5" s="35">
        <f>AC5+1</f>
        <v>45803</v>
      </c>
      <c r="AE5" s="33">
        <f>AD5+1</f>
        <v>45804</v>
      </c>
      <c r="AF5" s="33">
        <f t="shared" si="0"/>
        <v>45805</v>
      </c>
      <c r="AG5" s="33">
        <f t="shared" si="0"/>
        <v>45806</v>
      </c>
      <c r="AH5" s="33">
        <f t="shared" si="0"/>
        <v>45807</v>
      </c>
      <c r="AI5" s="33">
        <f t="shared" si="0"/>
        <v>45808</v>
      </c>
      <c r="AJ5" s="34">
        <f t="shared" si="0"/>
        <v>45809</v>
      </c>
      <c r="AK5" s="35">
        <f>AJ5+1</f>
        <v>45810</v>
      </c>
      <c r="AL5" s="33">
        <f>AK5+1</f>
        <v>45811</v>
      </c>
      <c r="AM5" s="33">
        <f t="shared" si="0"/>
        <v>45812</v>
      </c>
      <c r="AN5" s="33">
        <f t="shared" si="0"/>
        <v>45813</v>
      </c>
      <c r="AO5" s="33">
        <f t="shared" si="0"/>
        <v>45814</v>
      </c>
      <c r="AP5" s="33">
        <f t="shared" si="0"/>
        <v>45815</v>
      </c>
      <c r="AQ5" s="34">
        <f t="shared" si="0"/>
        <v>45816</v>
      </c>
      <c r="AR5" s="35">
        <f>AQ5+1</f>
        <v>45817</v>
      </c>
      <c r="AS5" s="33">
        <f>AR5+1</f>
        <v>45818</v>
      </c>
      <c r="AT5" s="33">
        <f t="shared" si="0"/>
        <v>45819</v>
      </c>
      <c r="AU5" s="33">
        <f t="shared" si="0"/>
        <v>45820</v>
      </c>
      <c r="AV5" s="33">
        <f t="shared" si="0"/>
        <v>45821</v>
      </c>
      <c r="AW5" s="33">
        <f t="shared" si="0"/>
        <v>45822</v>
      </c>
      <c r="AX5" s="34">
        <f t="shared" si="0"/>
        <v>45823</v>
      </c>
      <c r="AY5" s="35">
        <f>AX5+1</f>
        <v>45824</v>
      </c>
      <c r="AZ5" s="33">
        <f>AY5+1</f>
        <v>45825</v>
      </c>
      <c r="BA5" s="33">
        <f t="shared" ref="BA5:BE5" si="1">AZ5+1</f>
        <v>45826</v>
      </c>
      <c r="BB5" s="33">
        <f t="shared" si="1"/>
        <v>45827</v>
      </c>
      <c r="BC5" s="33">
        <f t="shared" si="1"/>
        <v>45828</v>
      </c>
      <c r="BD5" s="33">
        <f t="shared" si="1"/>
        <v>45829</v>
      </c>
      <c r="BE5" s="34">
        <f t="shared" si="1"/>
        <v>45830</v>
      </c>
      <c r="BF5" s="35">
        <f>BE5+1</f>
        <v>45831</v>
      </c>
      <c r="BG5" s="33">
        <f>BF5+1</f>
        <v>45832</v>
      </c>
      <c r="BH5" s="33">
        <f t="shared" ref="BH5:BL5" si="2">BG5+1</f>
        <v>45833</v>
      </c>
      <c r="BI5" s="33">
        <f t="shared" si="2"/>
        <v>45834</v>
      </c>
      <c r="BJ5" s="33">
        <f t="shared" si="2"/>
        <v>45835</v>
      </c>
      <c r="BK5" s="33">
        <f t="shared" si="2"/>
        <v>45836</v>
      </c>
      <c r="BL5" s="33">
        <f t="shared" si="2"/>
        <v>45837</v>
      </c>
    </row>
    <row r="6" spans="1:64" ht="15" customHeight="1" thickBot="1" x14ac:dyDescent="0.25">
      <c r="A6" s="112"/>
      <c r="B6" s="114"/>
      <c r="C6" s="116"/>
      <c r="D6" s="116"/>
      <c r="E6" s="116"/>
      <c r="F6" s="116"/>
      <c r="I6" s="36" t="str">
        <f t="shared" ref="I6:BL6" si="3">LEFT(TEXT(I5,"ddd"),1)</f>
        <v>M</v>
      </c>
      <c r="J6" s="37" t="str">
        <f t="shared" si="3"/>
        <v>T</v>
      </c>
      <c r="K6" s="37" t="str">
        <f t="shared" si="3"/>
        <v>W</v>
      </c>
      <c r="L6" s="37" t="str">
        <f t="shared" si="3"/>
        <v>T</v>
      </c>
      <c r="M6" s="37" t="str">
        <f t="shared" si="3"/>
        <v>F</v>
      </c>
      <c r="N6" s="37" t="str">
        <f t="shared" si="3"/>
        <v>S</v>
      </c>
      <c r="O6" s="37" t="str">
        <f t="shared" si="3"/>
        <v>S</v>
      </c>
      <c r="P6" s="37" t="str">
        <f t="shared" si="3"/>
        <v>M</v>
      </c>
      <c r="Q6" s="37" t="str">
        <f t="shared" si="3"/>
        <v>T</v>
      </c>
      <c r="R6" s="37" t="str">
        <f t="shared" si="3"/>
        <v>W</v>
      </c>
      <c r="S6" s="37" t="str">
        <f t="shared" si="3"/>
        <v>T</v>
      </c>
      <c r="T6" s="37" t="str">
        <f t="shared" si="3"/>
        <v>F</v>
      </c>
      <c r="U6" s="37" t="str">
        <f t="shared" si="3"/>
        <v>S</v>
      </c>
      <c r="V6" s="37" t="str">
        <f t="shared" si="3"/>
        <v>S</v>
      </c>
      <c r="W6" s="37" t="str">
        <f t="shared" si="3"/>
        <v>M</v>
      </c>
      <c r="X6" s="37" t="str">
        <f t="shared" si="3"/>
        <v>T</v>
      </c>
      <c r="Y6" s="37" t="str">
        <f t="shared" si="3"/>
        <v>W</v>
      </c>
      <c r="Z6" s="37" t="str">
        <f t="shared" si="3"/>
        <v>T</v>
      </c>
      <c r="AA6" s="37" t="str">
        <f t="shared" si="3"/>
        <v>F</v>
      </c>
      <c r="AB6" s="37" t="str">
        <f t="shared" si="3"/>
        <v>S</v>
      </c>
      <c r="AC6" s="37" t="str">
        <f t="shared" si="3"/>
        <v>S</v>
      </c>
      <c r="AD6" s="37" t="str">
        <f t="shared" si="3"/>
        <v>M</v>
      </c>
      <c r="AE6" s="37" t="str">
        <f t="shared" si="3"/>
        <v>T</v>
      </c>
      <c r="AF6" s="37" t="str">
        <f t="shared" si="3"/>
        <v>W</v>
      </c>
      <c r="AG6" s="37" t="str">
        <f t="shared" si="3"/>
        <v>T</v>
      </c>
      <c r="AH6" s="37" t="str">
        <f t="shared" si="3"/>
        <v>F</v>
      </c>
      <c r="AI6" s="37" t="str">
        <f t="shared" si="3"/>
        <v>S</v>
      </c>
      <c r="AJ6" s="37" t="str">
        <f t="shared" si="3"/>
        <v>S</v>
      </c>
      <c r="AK6" s="37" t="str">
        <f t="shared" si="3"/>
        <v>M</v>
      </c>
      <c r="AL6" s="37" t="str">
        <f t="shared" si="3"/>
        <v>T</v>
      </c>
      <c r="AM6" s="37" t="str">
        <f t="shared" si="3"/>
        <v>W</v>
      </c>
      <c r="AN6" s="37" t="str">
        <f t="shared" si="3"/>
        <v>T</v>
      </c>
      <c r="AO6" s="37" t="str">
        <f t="shared" si="3"/>
        <v>F</v>
      </c>
      <c r="AP6" s="37" t="str">
        <f t="shared" si="3"/>
        <v>S</v>
      </c>
      <c r="AQ6" s="37" t="str">
        <f t="shared" si="3"/>
        <v>S</v>
      </c>
      <c r="AR6" s="37" t="str">
        <f t="shared" si="3"/>
        <v>M</v>
      </c>
      <c r="AS6" s="37" t="str">
        <f t="shared" si="3"/>
        <v>T</v>
      </c>
      <c r="AT6" s="37" t="str">
        <f t="shared" si="3"/>
        <v>W</v>
      </c>
      <c r="AU6" s="37" t="str">
        <f t="shared" si="3"/>
        <v>T</v>
      </c>
      <c r="AV6" s="37" t="str">
        <f t="shared" si="3"/>
        <v>F</v>
      </c>
      <c r="AW6" s="37" t="str">
        <f t="shared" si="3"/>
        <v>S</v>
      </c>
      <c r="AX6" s="37" t="str">
        <f t="shared" si="3"/>
        <v>S</v>
      </c>
      <c r="AY6" s="37" t="str">
        <f t="shared" si="3"/>
        <v>M</v>
      </c>
      <c r="AZ6" s="37" t="str">
        <f t="shared" si="3"/>
        <v>T</v>
      </c>
      <c r="BA6" s="37" t="str">
        <f t="shared" si="3"/>
        <v>W</v>
      </c>
      <c r="BB6" s="37" t="str">
        <f t="shared" si="3"/>
        <v>T</v>
      </c>
      <c r="BC6" s="37" t="str">
        <f t="shared" si="3"/>
        <v>F</v>
      </c>
      <c r="BD6" s="37" t="str">
        <f t="shared" si="3"/>
        <v>S</v>
      </c>
      <c r="BE6" s="37" t="str">
        <f t="shared" si="3"/>
        <v>S</v>
      </c>
      <c r="BF6" s="37" t="str">
        <f t="shared" si="3"/>
        <v>M</v>
      </c>
      <c r="BG6" s="37" t="str">
        <f t="shared" si="3"/>
        <v>T</v>
      </c>
      <c r="BH6" s="37" t="str">
        <f t="shared" si="3"/>
        <v>W</v>
      </c>
      <c r="BI6" s="37" t="str">
        <f t="shared" si="3"/>
        <v>T</v>
      </c>
      <c r="BJ6" s="37" t="str">
        <f t="shared" si="3"/>
        <v>F</v>
      </c>
      <c r="BK6" s="37" t="str">
        <f t="shared" si="3"/>
        <v>S</v>
      </c>
      <c r="BL6" s="38" t="str">
        <f t="shared" si="3"/>
        <v>S</v>
      </c>
    </row>
    <row r="7" spans="1:64" ht="30" hidden="1" customHeight="1" thickBot="1" x14ac:dyDescent="0.25">
      <c r="A7" s="27" t="s">
        <v>726</v>
      </c>
      <c r="B7" s="39"/>
      <c r="C7" s="40"/>
      <c r="D7" s="39"/>
      <c r="E7" s="39"/>
      <c r="F7" s="39"/>
      <c r="H7" s="25" t="str">
        <f>IF(OR(ISBLANK(task_start),ISBLANK(task_end)),"",task_end-task_start+1)</f>
        <v/>
      </c>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row>
    <row r="8" spans="1:64" s="50" customFormat="1" ht="30" customHeight="1" thickBot="1" x14ac:dyDescent="0.25">
      <c r="A8" s="24"/>
      <c r="B8" s="42" t="s">
        <v>727</v>
      </c>
      <c r="C8" s="43"/>
      <c r="D8" s="44"/>
      <c r="E8" s="45"/>
      <c r="F8" s="46"/>
      <c r="G8" s="47"/>
      <c r="H8" s="48" t="str">
        <f t="shared" ref="H8:H23" si="4">IF(OR(ISBLANK(task_start),ISBLANK(task_end)),"",task_end-task_start+1)</f>
        <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50" customFormat="1" ht="30" customHeight="1" thickBot="1" x14ac:dyDescent="0.25">
      <c r="A9" s="24"/>
      <c r="B9" s="51" t="s">
        <v>731</v>
      </c>
      <c r="C9" s="52"/>
      <c r="D9" s="53">
        <v>1</v>
      </c>
      <c r="E9" s="54">
        <v>45789</v>
      </c>
      <c r="F9" s="54">
        <f>E9+3</f>
        <v>45792</v>
      </c>
      <c r="G9" s="47"/>
      <c r="H9" s="48">
        <f t="shared" si="4"/>
        <v>4</v>
      </c>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spans="1:64" s="50" customFormat="1" ht="30" customHeight="1" thickBot="1" x14ac:dyDescent="0.25">
      <c r="A10" s="24"/>
      <c r="B10" s="56" t="s">
        <v>732</v>
      </c>
      <c r="C10" s="57"/>
      <c r="D10" s="58">
        <v>1</v>
      </c>
      <c r="E10" s="59">
        <f>F9</f>
        <v>45792</v>
      </c>
      <c r="F10" s="59">
        <f>E10+2</f>
        <v>45794</v>
      </c>
      <c r="G10" s="47"/>
      <c r="H10" s="48">
        <f t="shared" si="4"/>
        <v>3</v>
      </c>
      <c r="I10" s="55"/>
      <c r="J10" s="55"/>
      <c r="K10" s="55"/>
      <c r="L10" s="55"/>
      <c r="M10" s="55"/>
      <c r="N10" s="55"/>
      <c r="O10" s="55"/>
      <c r="P10" s="55"/>
      <c r="Q10" s="55"/>
      <c r="R10" s="55"/>
      <c r="S10" s="55"/>
      <c r="T10" s="55"/>
      <c r="U10" s="60"/>
      <c r="V10" s="60"/>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spans="1:64" s="50" customFormat="1" ht="30" customHeight="1" thickBot="1" x14ac:dyDescent="0.25">
      <c r="A11" s="27"/>
      <c r="B11" s="56" t="s">
        <v>733</v>
      </c>
      <c r="C11" s="57"/>
      <c r="D11" s="58">
        <v>1</v>
      </c>
      <c r="E11" s="59">
        <f>F10</f>
        <v>45794</v>
      </c>
      <c r="F11" s="59">
        <f>E11+4</f>
        <v>45798</v>
      </c>
      <c r="G11" s="47"/>
      <c r="H11" s="48">
        <f t="shared" si="4"/>
        <v>5</v>
      </c>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spans="1:64" s="50" customFormat="1" ht="30" customHeight="1" thickBot="1" x14ac:dyDescent="0.25">
      <c r="A12" s="27"/>
      <c r="B12" s="56" t="s">
        <v>734</v>
      </c>
      <c r="C12" s="57"/>
      <c r="D12" s="58">
        <v>1</v>
      </c>
      <c r="E12" s="59">
        <f>F11</f>
        <v>45798</v>
      </c>
      <c r="F12" s="59">
        <v>45799</v>
      </c>
      <c r="G12" s="47"/>
      <c r="H12" s="48">
        <f t="shared" si="4"/>
        <v>2</v>
      </c>
      <c r="I12" s="55"/>
      <c r="J12" s="55"/>
      <c r="K12" s="55"/>
      <c r="L12" s="55"/>
      <c r="M12" s="55"/>
      <c r="N12" s="55"/>
      <c r="O12" s="55"/>
      <c r="P12" s="55"/>
      <c r="Q12" s="55"/>
      <c r="R12" s="55"/>
      <c r="S12" s="55"/>
      <c r="T12" s="55"/>
      <c r="U12" s="55"/>
      <c r="V12" s="55"/>
      <c r="W12" s="55"/>
      <c r="X12" s="55"/>
      <c r="Y12" s="60"/>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spans="1:64" s="50" customFormat="1" ht="30" customHeight="1" thickBot="1" x14ac:dyDescent="0.25">
      <c r="A13" s="27"/>
      <c r="B13" s="56" t="s">
        <v>735</v>
      </c>
      <c r="C13" s="57"/>
      <c r="D13" s="58"/>
      <c r="E13" s="59">
        <v>45799</v>
      </c>
      <c r="F13" s="59">
        <v>45802</v>
      </c>
      <c r="G13" s="47"/>
      <c r="H13" s="48">
        <f t="shared" si="4"/>
        <v>4</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spans="1:64" s="50" customFormat="1" ht="30" customHeight="1" thickBot="1" x14ac:dyDescent="0.25">
      <c r="A14" s="24"/>
      <c r="B14" s="61" t="s">
        <v>728</v>
      </c>
      <c r="C14" s="62"/>
      <c r="D14" s="63"/>
      <c r="E14" s="64"/>
      <c r="F14" s="65"/>
      <c r="G14" s="47"/>
      <c r="H14" s="48" t="str">
        <f t="shared" si="4"/>
        <v/>
      </c>
    </row>
    <row r="15" spans="1:64" s="50" customFormat="1" ht="30" customHeight="1" thickBot="1" x14ac:dyDescent="0.25">
      <c r="A15" s="24"/>
      <c r="B15" s="94" t="s">
        <v>736</v>
      </c>
      <c r="C15" s="66"/>
      <c r="D15" s="67">
        <v>0.05</v>
      </c>
      <c r="E15" s="68">
        <v>45803</v>
      </c>
      <c r="F15" s="68">
        <v>45803</v>
      </c>
      <c r="G15" s="47"/>
      <c r="H15" s="48">
        <f t="shared" si="4"/>
        <v>1</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spans="1:64" s="50" customFormat="1" ht="30" customHeight="1" thickBot="1" x14ac:dyDescent="0.25">
      <c r="A16" s="27"/>
      <c r="B16" s="94" t="s">
        <v>740</v>
      </c>
      <c r="C16" s="66"/>
      <c r="D16" s="67">
        <v>0</v>
      </c>
      <c r="E16" s="68">
        <v>45803</v>
      </c>
      <c r="F16" s="68">
        <v>45807</v>
      </c>
      <c r="G16" s="47"/>
      <c r="H16" s="48">
        <f t="shared" si="4"/>
        <v>5</v>
      </c>
      <c r="I16" s="55"/>
      <c r="J16" s="55"/>
      <c r="K16" s="55"/>
      <c r="L16" s="55"/>
      <c r="M16" s="55"/>
      <c r="N16" s="55"/>
      <c r="O16" s="55"/>
      <c r="P16" s="55"/>
      <c r="Q16" s="55"/>
      <c r="R16" s="55"/>
      <c r="S16" s="55"/>
      <c r="T16" s="55"/>
      <c r="U16" s="60"/>
      <c r="V16" s="60"/>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spans="1:64" s="50" customFormat="1" ht="30" customHeight="1" thickBot="1" x14ac:dyDescent="0.25">
      <c r="A17" s="27"/>
      <c r="B17" s="94" t="s">
        <v>739</v>
      </c>
      <c r="C17" s="66"/>
      <c r="D17" s="67">
        <v>0</v>
      </c>
      <c r="E17" s="68">
        <v>45803</v>
      </c>
      <c r="F17" s="68">
        <v>45807</v>
      </c>
      <c r="G17" s="47"/>
      <c r="H17" s="48"/>
      <c r="I17" s="74"/>
      <c r="J17" s="74"/>
      <c r="K17" s="74"/>
      <c r="L17" s="74"/>
      <c r="M17" s="74"/>
      <c r="N17" s="74"/>
      <c r="O17" s="74"/>
      <c r="P17" s="74"/>
      <c r="Q17" s="74"/>
      <c r="R17" s="74"/>
      <c r="S17" s="74"/>
      <c r="T17" s="74"/>
      <c r="U17" s="95"/>
      <c r="V17" s="95"/>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row>
    <row r="18" spans="1:64" s="50" customFormat="1" ht="30" customHeight="1" thickBot="1" x14ac:dyDescent="0.25">
      <c r="A18" s="27"/>
      <c r="B18" s="69" t="s">
        <v>729</v>
      </c>
      <c r="C18" s="70"/>
      <c r="D18" s="71"/>
      <c r="E18" s="72"/>
      <c r="F18" s="73"/>
      <c r="G18" s="47"/>
      <c r="H18" s="48" t="str">
        <f t="shared" si="4"/>
        <v/>
      </c>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row>
    <row r="19" spans="1:64" s="50" customFormat="1" ht="30" customHeight="1" thickBot="1" x14ac:dyDescent="0.25">
      <c r="A19" s="27"/>
      <c r="B19" s="75" t="s">
        <v>737</v>
      </c>
      <c r="C19" s="76"/>
      <c r="D19" s="77">
        <v>0</v>
      </c>
      <c r="E19" s="78">
        <v>45808</v>
      </c>
      <c r="F19" s="78">
        <v>45810</v>
      </c>
      <c r="G19" s="47"/>
      <c r="H19" s="48">
        <f t="shared" si="4"/>
        <v>3</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spans="1:64" s="50" customFormat="1" ht="30" customHeight="1" thickBot="1" x14ac:dyDescent="0.25">
      <c r="A20" s="27"/>
      <c r="B20" s="75" t="s">
        <v>738</v>
      </c>
      <c r="C20" s="76"/>
      <c r="D20" s="77">
        <v>0</v>
      </c>
      <c r="E20" s="78">
        <v>45811</v>
      </c>
      <c r="F20" s="78">
        <f>E20+5</f>
        <v>45816</v>
      </c>
      <c r="G20" s="47"/>
      <c r="H20" s="48">
        <f t="shared" si="4"/>
        <v>6</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spans="1:64" s="50" customFormat="1" ht="30" customHeight="1" thickBot="1" x14ac:dyDescent="0.25">
      <c r="A21" s="27"/>
      <c r="B21" s="75" t="s">
        <v>741</v>
      </c>
      <c r="C21" s="76"/>
      <c r="D21" s="77">
        <v>0</v>
      </c>
      <c r="E21" s="78">
        <f>F20+1</f>
        <v>45817</v>
      </c>
      <c r="F21" s="78">
        <v>45823</v>
      </c>
      <c r="G21" s="47"/>
      <c r="H21" s="48">
        <f t="shared" si="4"/>
        <v>7</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spans="1:64" s="50" customFormat="1" ht="30" customHeight="1" thickBot="1" x14ac:dyDescent="0.25">
      <c r="A22" s="27"/>
      <c r="B22" s="79"/>
      <c r="C22" s="80"/>
      <c r="D22" s="81"/>
      <c r="E22" s="82"/>
      <c r="F22" s="82"/>
      <c r="G22" s="47"/>
      <c r="H22" s="48" t="str">
        <f t="shared" si="4"/>
        <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4" s="50" customFormat="1" ht="30" customHeight="1" thickBot="1" x14ac:dyDescent="0.25">
      <c r="A23" s="24"/>
      <c r="B23" s="83" t="s">
        <v>730</v>
      </c>
      <c r="C23" s="84"/>
      <c r="D23" s="85"/>
      <c r="E23" s="86"/>
      <c r="F23" s="87"/>
      <c r="G23" s="47"/>
      <c r="H23" s="88" t="str">
        <f t="shared" si="4"/>
        <v/>
      </c>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row>
    <row r="24" spans="1:64" ht="30" customHeight="1" x14ac:dyDescent="0.2">
      <c r="G24" s="90"/>
    </row>
    <row r="25" spans="1:64" ht="30" customHeight="1" x14ac:dyDescent="0.2">
      <c r="C25" s="91"/>
      <c r="F25" s="92"/>
    </row>
    <row r="26" spans="1:64" ht="30" customHeight="1" x14ac:dyDescent="0.2">
      <c r="C26" s="93"/>
    </row>
  </sheetData>
  <mergeCells count="18">
    <mergeCell ref="I1:O1"/>
    <mergeCell ref="Q1:Z1"/>
    <mergeCell ref="I2:O2"/>
    <mergeCell ref="Q2:Z2"/>
    <mergeCell ref="I4:O4"/>
    <mergeCell ref="P4:V4"/>
    <mergeCell ref="W4:AC4"/>
    <mergeCell ref="BF4:BL4"/>
    <mergeCell ref="A5:A6"/>
    <mergeCell ref="B5:B6"/>
    <mergeCell ref="C5:C6"/>
    <mergeCell ref="D5:D6"/>
    <mergeCell ref="E5:E6"/>
    <mergeCell ref="F5:F6"/>
    <mergeCell ref="AD4:AJ4"/>
    <mergeCell ref="AK4:AQ4"/>
    <mergeCell ref="AR4:AX4"/>
    <mergeCell ref="AY4:BE4"/>
  </mergeCells>
  <conditionalFormatting sqref="D7:D23">
    <cfRule type="dataBar" priority="8">
      <dataBar>
        <cfvo type="num" val="0"/>
        <cfvo type="num" val="1"/>
        <color theme="0"/>
      </dataBar>
      <extLst>
        <ext xmlns:x14="http://schemas.microsoft.com/office/spreadsheetml/2009/9/main" uri="{B025F937-C7B1-47D3-B67F-A62EFF666E3E}">
          <x14:id>{DC486E27-879F-184C-B6BF-45789E50B42E}</x14:id>
        </ext>
      </extLst>
    </cfRule>
  </conditionalFormatting>
  <conditionalFormatting sqref="I4:BL21">
    <cfRule type="expression" dxfId="6" priority="1">
      <formula>AND(TODAY()&gt;=I$5, TODAY()&lt;J$5)</formula>
    </cfRule>
  </conditionalFormatting>
  <conditionalFormatting sqref="I9:BL13">
    <cfRule type="expression" dxfId="5" priority="6">
      <formula>AND(task_start&lt;=I$5,ROUNDDOWN((task_end-task_start+1)*task_progress,0)+task_start-1&gt;=I$5)</formula>
    </cfRule>
    <cfRule type="expression" dxfId="4" priority="7" stopIfTrue="1">
      <formula>AND(task_end&gt;=I$5,task_start&lt;J$5)</formula>
    </cfRule>
  </conditionalFormatting>
  <conditionalFormatting sqref="I15:BL17">
    <cfRule type="expression" dxfId="3" priority="4">
      <formula>AND(task_start&lt;=I$5,ROUNDDOWN((task_end-task_start+1)*task_progress,0)+task_start-1&gt;=I$5)</formula>
    </cfRule>
    <cfRule type="expression" dxfId="2" priority="5" stopIfTrue="1">
      <formula>AND(task_end&gt;=I$5,task_start&lt;J$5)</formula>
    </cfRule>
  </conditionalFormatting>
  <conditionalFormatting sqref="I19:BL21">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2">
    <dataValidation allowBlank="1" showInputMessage="1" showErrorMessage="1" prompt="This row marks the end of the Project Schedule. DO NOT enter anything in this row. _x000a_Insert new rows ABOVE this one to continue building out your Project Schedule." sqref="A23" xr:uid="{739C7834-B0B9-F345-AA72-2868AF56B1DE}"/>
    <dataValidation allowBlank="1" showInputMessage="1" showErrorMessage="1" prompt="Phase 3's sample block starts in cell B20." sqref="A18" xr:uid="{091C9009-69EB-C242-AC37-C036F6DB46AC}"/>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FADEDA0C-DBA0-7348-835C-63608902F4BC}"/>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5F0A5896-F217-ED42-87F8-FBC6698F38BE}"/>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565791CE-30C2-F143-A868-CEFF5183337F}"/>
    <dataValidation allowBlank="1" showInputMessage="1" showErrorMessage="1" prompt="Cell B8 contains the Phase 1 sample title. Enter a new title in cell B8._x000a_To delete the phase and work only from tasks, simply delete this row." sqref="A8" xr:uid="{D5258824-C5B0-B849-A38C-0C1E760A0461}"/>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DF8D3EC-15C2-6D47-9F05-DC8FC43EDE83}"/>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91ED6A95-B3F1-C341-8023-963C0D4B219B}"/>
    <dataValidation allowBlank="1" showInputMessage="1" showErrorMessage="1" prompt="Enter the name of the Project Lead in cell C3. Enter the Project Start date in cell Q1. Project Start: label is in cell I1." sqref="A3" xr:uid="{1A408B9C-EB6B-B540-895E-DE2BE822CEF5}"/>
    <dataValidation allowBlank="1" showInputMessage="1" showErrorMessage="1" prompt="Enter Company name in cel B2." sqref="A2" xr:uid="{7B8F547F-C20C-8540-A413-FB0955E244A5}"/>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BF86DC25-2F53-1141-B351-0F3620BC19B1}"/>
    <dataValidation type="whole" operator="greaterThanOrEqual" allowBlank="1" showInputMessage="1" promptTitle="Display Week" prompt="Changing this number will scroll the Gantt Chart view." sqref="Q2" xr:uid="{E525891D-4AFE-3441-BB92-EA97F55CAE97}">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DC486E27-879F-184C-B6BF-45789E50B42E}">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README</vt:lpstr>
      <vt:lpstr>tblHRIS</vt:lpstr>
      <vt:lpstr>tblGoPhish</vt:lpstr>
      <vt:lpstr>Tie Out</vt:lpstr>
      <vt:lpstr>Pivot</vt:lpstr>
      <vt:lpstr>Trend</vt:lpstr>
      <vt:lpstr>Gantt</vt:lpstr>
      <vt:lpstr>Display_Week</vt:lpstr>
      <vt:lpstr>Gantt!Print_Titles</vt:lpstr>
      <vt:lpstr>Project_Start</vt:lpstr>
      <vt:lpstr>Gantt!task_end</vt:lpstr>
      <vt:lpstr>Gantt!task_progress</vt:lpstr>
      <vt:lpstr>Gantt!task_start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McMichael</dc:creator>
  <cp:lastModifiedBy>Steve McMichael</cp:lastModifiedBy>
  <dcterms:created xsi:type="dcterms:W3CDTF">2025-05-25T12:40:57Z</dcterms:created>
  <dcterms:modified xsi:type="dcterms:W3CDTF">2025-05-27T10:07:35Z</dcterms:modified>
</cp:coreProperties>
</file>