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ongmin/Downloads/"/>
    </mc:Choice>
  </mc:AlternateContent>
  <xr:revisionPtr revIDLastSave="0" documentId="13_ncr:1_{6D90C959-0909-9A48-9C40-E5E5E916E224}" xr6:coauthVersionLast="47" xr6:coauthVersionMax="47" xr10:uidLastSave="{00000000-0000-0000-0000-000000000000}"/>
  <bookViews>
    <workbookView xWindow="10640" yWindow="500" windowWidth="35440" windowHeight="25420" xr2:uid="{1A91E8FD-EA7E-5F4C-9560-A6CE742015B1}"/>
  </bookViews>
  <sheets>
    <sheet name="TMT 11 plex Automatic table" sheetId="1" r:id="rId1"/>
    <sheet name="MetaData_for_PythonScrip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4" i="1" l="1"/>
  <c r="J84" i="1"/>
  <c r="J85" i="1"/>
  <c r="J86" i="1"/>
  <c r="J87" i="1"/>
  <c r="J88" i="1"/>
  <c r="J66" i="1"/>
  <c r="J67" i="1"/>
  <c r="J68" i="1"/>
  <c r="J69" i="1"/>
  <c r="J70" i="1"/>
  <c r="J71" i="1"/>
  <c r="J72" i="1"/>
  <c r="J73" i="1"/>
  <c r="J74" i="1"/>
  <c r="J32" i="1"/>
  <c r="J81" i="1"/>
  <c r="J82" i="1"/>
  <c r="J83" i="1"/>
  <c r="J89" i="1"/>
  <c r="J90" i="1"/>
  <c r="J65" i="1"/>
  <c r="J49" i="1"/>
  <c r="J50" i="1"/>
  <c r="J51" i="1"/>
  <c r="J52" i="1"/>
  <c r="J53" i="1"/>
  <c r="J54" i="1"/>
  <c r="J55" i="1"/>
  <c r="J56" i="1"/>
  <c r="J57" i="1"/>
  <c r="J58" i="1"/>
  <c r="L90" i="1"/>
  <c r="P90" i="1" s="1"/>
  <c r="L89" i="1"/>
  <c r="P89" i="1" s="1"/>
  <c r="L88" i="1"/>
  <c r="P88" i="1" s="1"/>
  <c r="L87" i="1"/>
  <c r="L86" i="1"/>
  <c r="L85" i="1"/>
  <c r="P85" i="1" s="1"/>
  <c r="P84" i="1"/>
  <c r="L83" i="1"/>
  <c r="P83" i="1" s="1"/>
  <c r="L82" i="1"/>
  <c r="P82" i="1" s="1"/>
  <c r="L81" i="1"/>
  <c r="P81" i="1" s="1"/>
  <c r="L80" i="1"/>
  <c r="P80" i="1" s="1"/>
  <c r="J80" i="1"/>
  <c r="L58" i="1"/>
  <c r="P58" i="1" s="1"/>
  <c r="L57" i="1"/>
  <c r="P57" i="1" s="1"/>
  <c r="L56" i="1"/>
  <c r="P56" i="1" s="1"/>
  <c r="L55" i="1"/>
  <c r="P55" i="1" s="1"/>
  <c r="Q55" i="1" s="1"/>
  <c r="L54" i="1"/>
  <c r="P54" i="1" s="1"/>
  <c r="Q54" i="1" s="1"/>
  <c r="L53" i="1"/>
  <c r="P53" i="1" s="1"/>
  <c r="L52" i="1"/>
  <c r="P52" i="1" s="1"/>
  <c r="L51" i="1"/>
  <c r="P51" i="1" s="1"/>
  <c r="L50" i="1"/>
  <c r="P50" i="1" s="1"/>
  <c r="L49" i="1"/>
  <c r="P49" i="1" s="1"/>
  <c r="L48" i="1"/>
  <c r="P48" i="1" s="1"/>
  <c r="J48" i="1"/>
  <c r="L74" i="1"/>
  <c r="P74" i="1" s="1"/>
  <c r="L73" i="1"/>
  <c r="P73" i="1" s="1"/>
  <c r="L72" i="1"/>
  <c r="P72" i="1" s="1"/>
  <c r="L71" i="1"/>
  <c r="P71" i="1" s="1"/>
  <c r="Q71" i="1" s="1"/>
  <c r="L70" i="1"/>
  <c r="L69" i="1"/>
  <c r="P69" i="1" s="1"/>
  <c r="L68" i="1"/>
  <c r="L67" i="1"/>
  <c r="P67" i="1" s="1"/>
  <c r="L66" i="1"/>
  <c r="P66" i="1" s="1"/>
  <c r="L65" i="1"/>
  <c r="P65" i="1" s="1"/>
  <c r="L64" i="1"/>
  <c r="P64" i="1" s="1"/>
  <c r="J64" i="1"/>
  <c r="L42" i="1"/>
  <c r="P42" i="1" s="1"/>
  <c r="J42" i="1"/>
  <c r="L41" i="1"/>
  <c r="J41" i="1"/>
  <c r="L40" i="1"/>
  <c r="P40" i="1" s="1"/>
  <c r="J40" i="1"/>
  <c r="L39" i="1"/>
  <c r="P39" i="1" s="1"/>
  <c r="J39" i="1"/>
  <c r="L38" i="1"/>
  <c r="P38" i="1" s="1"/>
  <c r="J38" i="1"/>
  <c r="L37" i="1"/>
  <c r="P37" i="1" s="1"/>
  <c r="R37" i="1" s="1"/>
  <c r="S37" i="1" s="1"/>
  <c r="J37" i="1"/>
  <c r="L36" i="1"/>
  <c r="P36" i="1" s="1"/>
  <c r="R36" i="1" s="1"/>
  <c r="S36" i="1" s="1"/>
  <c r="J36" i="1"/>
  <c r="L35" i="1"/>
  <c r="P35" i="1" s="1"/>
  <c r="J35" i="1"/>
  <c r="L34" i="1"/>
  <c r="P34" i="1" s="1"/>
  <c r="J34" i="1"/>
  <c r="L33" i="1"/>
  <c r="P33" i="1" s="1"/>
  <c r="R33" i="1" s="1"/>
  <c r="J33" i="1"/>
  <c r="L32" i="1"/>
  <c r="P32" i="1" s="1"/>
  <c r="R32" i="1" s="1"/>
  <c r="J16" i="1"/>
  <c r="J17" i="1"/>
  <c r="J18" i="1"/>
  <c r="J19" i="1"/>
  <c r="J20" i="1"/>
  <c r="J21" i="1"/>
  <c r="J22" i="1"/>
  <c r="J23" i="1"/>
  <c r="J24" i="1"/>
  <c r="J25" i="1"/>
  <c r="J15" i="1"/>
  <c r="L15" i="1"/>
  <c r="P15" i="1" s="1"/>
  <c r="Q15" i="1" s="1"/>
  <c r="L16" i="1"/>
  <c r="P16" i="1" s="1"/>
  <c r="L17" i="1"/>
  <c r="P17" i="1" s="1"/>
  <c r="L18" i="1"/>
  <c r="P18" i="1" s="1"/>
  <c r="L19" i="1"/>
  <c r="L20" i="1"/>
  <c r="L21" i="1"/>
  <c r="L22" i="1"/>
  <c r="L23" i="1"/>
  <c r="P23" i="1" s="1"/>
  <c r="L24" i="1"/>
  <c r="P24" i="1" s="1"/>
  <c r="L25" i="1"/>
  <c r="P25" i="1" s="1"/>
  <c r="M86" i="1" l="1"/>
  <c r="M80" i="1"/>
  <c r="M87" i="1"/>
  <c r="P87" i="1"/>
  <c r="Q87" i="1" s="1"/>
  <c r="M89" i="1"/>
  <c r="M53" i="1"/>
  <c r="P86" i="1"/>
  <c r="Q86" i="1" s="1"/>
  <c r="M54" i="1"/>
  <c r="M35" i="1"/>
  <c r="M70" i="1"/>
  <c r="R55" i="1"/>
  <c r="S55" i="1" s="1"/>
  <c r="P70" i="1"/>
  <c r="R70" i="1" s="1"/>
  <c r="S70" i="1" s="1"/>
  <c r="M33" i="1"/>
  <c r="M37" i="1"/>
  <c r="M85" i="1"/>
  <c r="M69" i="1"/>
  <c r="Q37" i="1"/>
  <c r="R71" i="1"/>
  <c r="S71" i="1" s="1"/>
  <c r="M81" i="1"/>
  <c r="M71" i="1"/>
  <c r="M55" i="1"/>
  <c r="M68" i="1"/>
  <c r="R81" i="1"/>
  <c r="S81" i="1" s="1"/>
  <c r="Q81" i="1"/>
  <c r="R85" i="1"/>
  <c r="S85" i="1" s="1"/>
  <c r="Q85" i="1"/>
  <c r="R82" i="1"/>
  <c r="S82" i="1" s="1"/>
  <c r="Q82" i="1"/>
  <c r="Q88" i="1"/>
  <c r="R88" i="1"/>
  <c r="S88" i="1"/>
  <c r="R83" i="1"/>
  <c r="S83" i="1" s="1"/>
  <c r="Q83" i="1"/>
  <c r="R89" i="1"/>
  <c r="S89" i="1" s="1"/>
  <c r="Q89" i="1"/>
  <c r="R80" i="1"/>
  <c r="S80" i="1" s="1"/>
  <c r="Q80" i="1"/>
  <c r="R84" i="1"/>
  <c r="S84" i="1" s="1"/>
  <c r="Q84" i="1"/>
  <c r="R90" i="1"/>
  <c r="S90" i="1" s="1"/>
  <c r="Q90" i="1"/>
  <c r="M84" i="1"/>
  <c r="M83" i="1"/>
  <c r="M82" i="1"/>
  <c r="M90" i="1"/>
  <c r="M88" i="1"/>
  <c r="R51" i="1"/>
  <c r="S51" i="1" s="1"/>
  <c r="Q51" i="1"/>
  <c r="Q56" i="1"/>
  <c r="R56" i="1"/>
  <c r="S56" i="1" s="1"/>
  <c r="R48" i="1"/>
  <c r="S48" i="1" s="1"/>
  <c r="Q48" i="1"/>
  <c r="R57" i="1"/>
  <c r="S57" i="1" s="1"/>
  <c r="Q57" i="1"/>
  <c r="R50" i="1"/>
  <c r="S50" i="1" s="1"/>
  <c r="Q50" i="1"/>
  <c r="R52" i="1"/>
  <c r="S52" i="1" s="1"/>
  <c r="Q52" i="1"/>
  <c r="R49" i="1"/>
  <c r="S49" i="1" s="1"/>
  <c r="Q49" i="1"/>
  <c r="R58" i="1"/>
  <c r="S58" i="1" s="1"/>
  <c r="Q58" i="1"/>
  <c r="M52" i="1"/>
  <c r="M51" i="1"/>
  <c r="R54" i="1"/>
  <c r="S54" i="1" s="1"/>
  <c r="M50" i="1"/>
  <c r="R53" i="1"/>
  <c r="S53" i="1" s="1"/>
  <c r="M58" i="1"/>
  <c r="Q53" i="1"/>
  <c r="M48" i="1"/>
  <c r="M49" i="1"/>
  <c r="M57" i="1"/>
  <c r="M56" i="1"/>
  <c r="R66" i="1"/>
  <c r="S66" i="1" s="1"/>
  <c r="Q66" i="1"/>
  <c r="R67" i="1"/>
  <c r="S67" i="1" s="1"/>
  <c r="Q67" i="1"/>
  <c r="Q72" i="1"/>
  <c r="R72" i="1"/>
  <c r="S72" i="1" s="1"/>
  <c r="R64" i="1"/>
  <c r="S64" i="1" s="1"/>
  <c r="Q64" i="1"/>
  <c r="R73" i="1"/>
  <c r="S73" i="1" s="1"/>
  <c r="Q73" i="1"/>
  <c r="R65" i="1"/>
  <c r="S65" i="1" s="1"/>
  <c r="Q65" i="1"/>
  <c r="R74" i="1"/>
  <c r="S74" i="1" s="1"/>
  <c r="Q74" i="1"/>
  <c r="M67" i="1"/>
  <c r="P68" i="1"/>
  <c r="Q69" i="1"/>
  <c r="M66" i="1"/>
  <c r="R69" i="1"/>
  <c r="S69" i="1" s="1"/>
  <c r="M74" i="1"/>
  <c r="M64" i="1"/>
  <c r="M65" i="1"/>
  <c r="M73" i="1"/>
  <c r="M72" i="1"/>
  <c r="R38" i="1"/>
  <c r="S38" i="1" s="1"/>
  <c r="M40" i="1"/>
  <c r="M41" i="1"/>
  <c r="P41" i="1"/>
  <c r="R41" i="1" s="1"/>
  <c r="M36" i="1"/>
  <c r="M21" i="1"/>
  <c r="M38" i="1"/>
  <c r="M22" i="1"/>
  <c r="M20" i="1"/>
  <c r="M19" i="1"/>
  <c r="M32" i="1"/>
  <c r="Q35" i="1"/>
  <c r="R35" i="1"/>
  <c r="S35" i="1" s="1"/>
  <c r="Q40" i="1"/>
  <c r="R40" i="1"/>
  <c r="S40" i="1" s="1"/>
  <c r="R34" i="1"/>
  <c r="S34" i="1" s="1"/>
  <c r="Q34" i="1"/>
  <c r="R39" i="1"/>
  <c r="S39" i="1" s="1"/>
  <c r="Q39" i="1"/>
  <c r="R42" i="1"/>
  <c r="S42" i="1" s="1"/>
  <c r="Q42" i="1"/>
  <c r="S32" i="1"/>
  <c r="S33" i="1"/>
  <c r="Q38" i="1"/>
  <c r="M34" i="1"/>
  <c r="Q36" i="1"/>
  <c r="M42" i="1"/>
  <c r="Q32" i="1"/>
  <c r="Q33" i="1"/>
  <c r="M39" i="1"/>
  <c r="M15" i="1"/>
  <c r="M25" i="1"/>
  <c r="M23" i="1"/>
  <c r="P22" i="1"/>
  <c r="R22" i="1" s="1"/>
  <c r="M17" i="1"/>
  <c r="M16" i="1"/>
  <c r="P21" i="1"/>
  <c r="R21" i="1" s="1"/>
  <c r="M24" i="1"/>
  <c r="P20" i="1"/>
  <c r="R20" i="1" s="1"/>
  <c r="M18" i="1"/>
  <c r="R15" i="1"/>
  <c r="S15" i="1" s="1"/>
  <c r="Q18" i="1"/>
  <c r="R18" i="1"/>
  <c r="S18" i="1" s="1"/>
  <c r="Q25" i="1"/>
  <c r="R25" i="1"/>
  <c r="S25" i="1" s="1"/>
  <c r="Q24" i="1"/>
  <c r="R24" i="1"/>
  <c r="S24" i="1" s="1"/>
  <c r="Q16" i="1"/>
  <c r="R16" i="1"/>
  <c r="S16" i="1" s="1"/>
  <c r="Q17" i="1"/>
  <c r="R17" i="1"/>
  <c r="S17" i="1" s="1"/>
  <c r="R23" i="1"/>
  <c r="S23" i="1" s="1"/>
  <c r="Q23" i="1"/>
  <c r="P19" i="1"/>
  <c r="R87" i="1" l="1"/>
  <c r="S87" i="1" s="1"/>
  <c r="R86" i="1"/>
  <c r="S86" i="1" s="1"/>
  <c r="S20" i="1"/>
  <c r="Q70" i="1"/>
  <c r="T48" i="1"/>
  <c r="R68" i="1"/>
  <c r="S68" i="1" s="1"/>
  <c r="T64" i="1" s="1"/>
  <c r="Q68" i="1"/>
  <c r="Q20" i="1"/>
  <c r="Q41" i="1"/>
  <c r="S41" i="1"/>
  <c r="T32" i="1" s="1"/>
  <c r="S22" i="1"/>
  <c r="Q22" i="1"/>
  <c r="S21" i="1"/>
  <c r="Q21" i="1"/>
  <c r="Q19" i="1"/>
  <c r="R19" i="1"/>
  <c r="S19" i="1" s="1"/>
  <c r="T80" i="1" l="1"/>
  <c r="T15" i="1"/>
</calcChain>
</file>

<file path=xl/sharedStrings.xml><?xml version="1.0" encoding="utf-8"?>
<sst xmlns="http://schemas.openxmlformats.org/spreadsheetml/2006/main" count="459" uniqueCount="155">
  <si>
    <t>Group</t>
  </si>
  <si>
    <t>Sample_label</t>
  </si>
  <si>
    <t>Peptide_label</t>
  </si>
  <si>
    <t>peptide_conc</t>
  </si>
  <si>
    <t>PM</t>
  </si>
  <si>
    <t>PM_8</t>
  </si>
  <si>
    <t>PM10</t>
  </si>
  <si>
    <t>MT</t>
  </si>
  <si>
    <t>MT_2</t>
  </si>
  <si>
    <t>MT3</t>
  </si>
  <si>
    <t>NL</t>
  </si>
  <si>
    <t>NL_5</t>
  </si>
  <si>
    <t>NL7</t>
  </si>
  <si>
    <t>PT</t>
  </si>
  <si>
    <t>PT_7</t>
  </si>
  <si>
    <t>PT10</t>
  </si>
  <si>
    <t>RM</t>
  </si>
  <si>
    <t>RM_1</t>
  </si>
  <si>
    <t>RM2</t>
  </si>
  <si>
    <t>PT_9</t>
  </si>
  <si>
    <t>PT12</t>
  </si>
  <si>
    <t>PT_5</t>
  </si>
  <si>
    <t>PT6</t>
  </si>
  <si>
    <t>MT_8</t>
  </si>
  <si>
    <t>MT12</t>
  </si>
  <si>
    <t>PM_3</t>
  </si>
  <si>
    <t>PM5</t>
  </si>
  <si>
    <t>PM_5</t>
  </si>
  <si>
    <t>PM7</t>
  </si>
  <si>
    <t>Option 입력창</t>
    <phoneticPr fontId="2" type="noConversion"/>
  </si>
  <si>
    <t xml:space="preserve">Amount of Peptide(ug) = </t>
    <phoneticPr fontId="2" type="noConversion"/>
  </si>
  <si>
    <t>Final peptide volume (ul, include OV)</t>
    <phoneticPr fontId="2" type="noConversion"/>
  </si>
  <si>
    <t>Mass Tag</t>
  </si>
  <si>
    <t>Plex_number</t>
  </si>
  <si>
    <t>TMT10-126</t>
  </si>
  <si>
    <t>TMT10-127N</t>
  </si>
  <si>
    <t>TMT10-127C</t>
  </si>
  <si>
    <t>TMT10-128N</t>
  </si>
  <si>
    <t>TMT10-128C</t>
  </si>
  <si>
    <t>TMT10-129N</t>
  </si>
  <si>
    <t>TMT10-129C</t>
  </si>
  <si>
    <t>TMT10-130N</t>
  </si>
  <si>
    <t>TMT10-130C</t>
  </si>
  <si>
    <t>TMT10-131</t>
  </si>
  <si>
    <t>TMT10-131C</t>
  </si>
  <si>
    <t>ACN (ul)</t>
    <phoneticPr fontId="2" type="noConversion"/>
  </si>
  <si>
    <t>TMT (ul)</t>
    <phoneticPr fontId="2" type="noConversion"/>
  </si>
  <si>
    <t>Final Total volume</t>
    <phoneticPr fontId="2" type="noConversion"/>
  </si>
  <si>
    <t>OV+Buffer
(1:9 mix) ul</t>
    <phoneticPr fontId="2" type="noConversion"/>
  </si>
  <si>
    <t>ACN % 
25 ~ 30%</t>
    <phoneticPr fontId="2" type="noConversion"/>
  </si>
  <si>
    <t>Quanching 
solution (ul)</t>
    <phoneticPr fontId="2" type="noConversion"/>
  </si>
  <si>
    <t>Add buffer
 (ul)</t>
    <phoneticPr fontId="2" type="noConversion"/>
  </si>
  <si>
    <t>Final Volume (ul)</t>
    <phoneticPr fontId="2" type="noConversion"/>
  </si>
  <si>
    <t>Peptide_Volume (ul)</t>
    <phoneticPr fontId="2" type="noConversion"/>
  </si>
  <si>
    <t>Total mixed volume (ul)</t>
    <phoneticPr fontId="2" type="noConversion"/>
  </si>
  <si>
    <t>TMT group_1</t>
  </si>
  <si>
    <t>PM_12</t>
  </si>
  <si>
    <t>PM16</t>
  </si>
  <si>
    <t>MT_9</t>
  </si>
  <si>
    <t>MT14</t>
  </si>
  <si>
    <t>NL_1</t>
  </si>
  <si>
    <t>NL2</t>
  </si>
  <si>
    <t>PT_1</t>
  </si>
  <si>
    <t>PT1</t>
  </si>
  <si>
    <t>RM_4</t>
  </si>
  <si>
    <t>RM9</t>
  </si>
  <si>
    <t>PT_8</t>
  </si>
  <si>
    <t>PT11</t>
  </si>
  <si>
    <t>MT_15</t>
  </si>
  <si>
    <t>MT21</t>
  </si>
  <si>
    <t>PM_6</t>
  </si>
  <si>
    <t>PM8</t>
  </si>
  <si>
    <t>PM_4</t>
  </si>
  <si>
    <t>PM6</t>
  </si>
  <si>
    <t>PM_1</t>
  </si>
  <si>
    <t>PM3</t>
  </si>
  <si>
    <t>TMT group_2</t>
  </si>
  <si>
    <t>PM_2</t>
  </si>
  <si>
    <t>PM4</t>
  </si>
  <si>
    <t>MT_6</t>
  </si>
  <si>
    <t>MT10</t>
  </si>
  <si>
    <t>NL_3</t>
  </si>
  <si>
    <t>NL5</t>
  </si>
  <si>
    <t>PT_2</t>
  </si>
  <si>
    <t>PT3</t>
  </si>
  <si>
    <t>RM_3</t>
  </si>
  <si>
    <t>RM8</t>
  </si>
  <si>
    <t>PT_10</t>
  </si>
  <si>
    <t>PT17</t>
  </si>
  <si>
    <t>MT_3</t>
  </si>
  <si>
    <t>MT4</t>
  </si>
  <si>
    <t>PT_6</t>
  </si>
  <si>
    <t>PT7</t>
  </si>
  <si>
    <t>PT_11</t>
  </si>
  <si>
    <t>PT18</t>
  </si>
  <si>
    <t>MT_1</t>
  </si>
  <si>
    <t>MT2</t>
  </si>
  <si>
    <t>TMT group_3</t>
  </si>
  <si>
    <t>PM_10</t>
  </si>
  <si>
    <t>PM13</t>
  </si>
  <si>
    <t>MT_14</t>
  </si>
  <si>
    <t>MT20</t>
  </si>
  <si>
    <t>NL_2</t>
  </si>
  <si>
    <t>NL3</t>
  </si>
  <si>
    <t>PT_4</t>
  </si>
  <si>
    <t>PT5</t>
  </si>
  <si>
    <t>RM_2</t>
  </si>
  <si>
    <t>RM4</t>
  </si>
  <si>
    <t>MT_12</t>
  </si>
  <si>
    <t>MT18</t>
  </si>
  <si>
    <t>PM_13</t>
  </si>
  <si>
    <t>PM17</t>
  </si>
  <si>
    <t>MT_11</t>
  </si>
  <si>
    <t>MT17</t>
  </si>
  <si>
    <t>MT_13</t>
  </si>
  <si>
    <t>MT19</t>
  </si>
  <si>
    <t>PM_7</t>
  </si>
  <si>
    <t>PM9</t>
  </si>
  <si>
    <t>TMT group_4</t>
  </si>
  <si>
    <t>PM_9</t>
  </si>
  <si>
    <t>PM12</t>
  </si>
  <si>
    <t>MT_7</t>
  </si>
  <si>
    <t>MT11</t>
  </si>
  <si>
    <t>NL_4</t>
  </si>
  <si>
    <t>NL6</t>
  </si>
  <si>
    <t>PT_3</t>
  </si>
  <si>
    <t>PT4</t>
  </si>
  <si>
    <t>MT_10</t>
  </si>
  <si>
    <t>MT16</t>
  </si>
  <si>
    <t>MT_5</t>
  </si>
  <si>
    <t>MT9</t>
  </si>
  <si>
    <t>MT_4</t>
  </si>
  <si>
    <t>MT7</t>
  </si>
  <si>
    <t>PM_11</t>
  </si>
  <si>
    <t>PM14</t>
  </si>
  <si>
    <t>TMT group_5</t>
  </si>
  <si>
    <t>숫자 꼭 써주세요</t>
    <phoneticPr fontId="2" type="noConversion"/>
  </si>
  <si>
    <t>Copy from python scripts</t>
    <phoneticPr fontId="2" type="noConversion"/>
  </si>
  <si>
    <t>Table 설명표</t>
    <phoneticPr fontId="2" type="noConversion"/>
  </si>
  <si>
    <t>Adding your tube - step 1</t>
    <phoneticPr fontId="2" type="noConversion"/>
  </si>
  <si>
    <t>Adding your tube - step 2</t>
    <phoneticPr fontId="2" type="noConversion"/>
  </si>
  <si>
    <t>Final volume ( Af. sample Pooling)</t>
    <phoneticPr fontId="2" type="noConversion"/>
  </si>
  <si>
    <t>Pooling</t>
    <phoneticPr fontId="2" type="noConversion"/>
  </si>
  <si>
    <t>0.26 ug /ul</t>
    <phoneticPr fontId="2" type="noConversion"/>
  </si>
  <si>
    <t>Original OV conc.</t>
    <phoneticPr fontId="2" type="noConversion"/>
  </si>
  <si>
    <t>1번 컬럼은 반드시 샘플 컨디션에 대한 정보여야 함.</t>
    <phoneticPr fontId="2" type="noConversion"/>
  </si>
  <si>
    <t>2번 컬럼은 반드시 샘플 고유 번호여야 함</t>
    <phoneticPr fontId="2" type="noConversion"/>
  </si>
  <si>
    <t>1.</t>
    <phoneticPr fontId="2" type="noConversion"/>
  </si>
  <si>
    <t>2.</t>
    <phoneticPr fontId="2" type="noConversion"/>
  </si>
  <si>
    <t>3.</t>
    <phoneticPr fontId="2" type="noConversion"/>
  </si>
  <si>
    <t>4.</t>
    <phoneticPr fontId="2" type="noConversion"/>
  </si>
  <si>
    <t>Conditions</t>
    <phoneticPr fontId="2" type="noConversion"/>
  </si>
  <si>
    <r>
      <t xml:space="preserve">컬럼의 이름이 반드시 있어야 함,  컬럼 이름 안에는 </t>
    </r>
    <r>
      <rPr>
        <b/>
        <sz val="14"/>
        <color theme="1"/>
        <rFont val="맑은 고딕"/>
        <family val="2"/>
        <charset val="129"/>
        <scheme val="minor"/>
      </rPr>
      <t>공백이 없어야</t>
    </r>
    <r>
      <rPr>
        <sz val="14"/>
        <color theme="1"/>
        <rFont val="맑은 고딕"/>
        <family val="2"/>
        <charset val="129"/>
        <scheme val="minor"/>
      </rPr>
      <t xml:space="preserve"> 함.</t>
    </r>
    <phoneticPr fontId="2" type="noConversion"/>
  </si>
  <si>
    <t>3번 컬럼부터 나머지는 자유롭게 사용해도 되며, 필요에 따라 다른 내용을 컬럼에 추가해도 됨</t>
    <phoneticPr fontId="2" type="noConversion"/>
  </si>
  <si>
    <t>MetaData 작성 시 주의 사항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</si>
</sst>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_ "/>
  </numFmts>
  <fonts count="10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8"/>
      <color theme="1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rgb="FF000000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4"/>
      <color theme="1"/>
      <name val="맑은 고딕"/>
      <family val="2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39">
    <xf numFmtId="0" fontId="0" fillId="0" borderId="0" xfId="0">
      <alignment vertical="center"/>
    </xf>
    <xf numFmtId="0" fontId="3" fillId="0" borderId="1" xfId="1" applyBorder="1"/>
    <xf numFmtId="0" fontId="0" fillId="0" borderId="1" xfId="0" applyBorder="1" applyAlignment="1"/>
    <xf numFmtId="0" fontId="4" fillId="0" borderId="1" xfId="0" applyFont="1" applyBorder="1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3" borderId="6" xfId="0" applyFill="1" applyBorder="1">
      <alignment vertical="center"/>
    </xf>
    <xf numFmtId="0" fontId="0" fillId="3" borderId="8" xfId="0" applyFill="1" applyBorder="1">
      <alignment vertical="center"/>
    </xf>
    <xf numFmtId="0" fontId="5" fillId="2" borderId="3" xfId="0" applyFont="1" applyFill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>
      <alignment vertical="center"/>
    </xf>
    <xf numFmtId="0" fontId="6" fillId="7" borderId="2" xfId="0" applyFont="1" applyFill="1" applyBorder="1">
      <alignment vertical="center"/>
    </xf>
    <xf numFmtId="0" fontId="1" fillId="0" borderId="0" xfId="0" applyFont="1">
      <alignment vertical="center"/>
    </xf>
    <xf numFmtId="0" fontId="6" fillId="8" borderId="2" xfId="0" applyFont="1" applyFill="1" applyBorder="1">
      <alignment vertical="center"/>
    </xf>
    <xf numFmtId="0" fontId="6" fillId="9" borderId="2" xfId="0" applyFont="1" applyFill="1" applyBorder="1">
      <alignment vertical="center"/>
    </xf>
    <xf numFmtId="0" fontId="7" fillId="10" borderId="2" xfId="0" applyFont="1" applyFill="1" applyBorder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11" borderId="0" xfId="0" applyFill="1">
      <alignment vertical="center"/>
    </xf>
    <xf numFmtId="0" fontId="0" fillId="0" borderId="1" xfId="0" applyFill="1" applyBorder="1">
      <alignment vertical="center"/>
    </xf>
    <xf numFmtId="0" fontId="1" fillId="6" borderId="1" xfId="0" applyFont="1" applyFill="1" applyBorder="1">
      <alignment vertical="center"/>
    </xf>
    <xf numFmtId="0" fontId="6" fillId="2" borderId="5" xfId="0" applyFont="1" applyFill="1" applyBorder="1">
      <alignment vertical="center"/>
    </xf>
    <xf numFmtId="0" fontId="6" fillId="2" borderId="7" xfId="0" applyFont="1" applyFill="1" applyBorder="1">
      <alignment vertical="center"/>
    </xf>
    <xf numFmtId="49" fontId="8" fillId="0" borderId="0" xfId="0" applyNumberFormat="1" applyFont="1" applyAlignment="1">
      <alignment horizontal="center" vertical="center"/>
    </xf>
    <xf numFmtId="0" fontId="8" fillId="0" borderId="0" xfId="0" applyFont="1">
      <alignment vertical="center"/>
    </xf>
    <xf numFmtId="0" fontId="5" fillId="0" borderId="0" xfId="0" applyFont="1">
      <alignment vertical="center"/>
    </xf>
    <xf numFmtId="0" fontId="0" fillId="5" borderId="1" xfId="0" applyFill="1" applyBorder="1">
      <alignment vertical="center"/>
    </xf>
    <xf numFmtId="0" fontId="8" fillId="5" borderId="0" xfId="0" applyFont="1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0" fillId="12" borderId="0" xfId="0" applyFill="1">
      <alignment vertical="center"/>
    </xf>
  </cellXfs>
  <cellStyles count="2">
    <cellStyle name="표준" xfId="0" builtinId="0"/>
    <cellStyle name="표준 2" xfId="1" xr:uid="{2E11ED4D-454F-E947-B023-8285A1689EE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4028-917B-DF43-9455-2797182BED49}">
  <dimension ref="B1:T90"/>
  <sheetViews>
    <sheetView showGridLines="0" tabSelected="1" workbookViewId="0">
      <selection activeCell="C14" sqref="C14"/>
    </sheetView>
  </sheetViews>
  <sheetFormatPr baseColWidth="10" defaultRowHeight="18"/>
  <cols>
    <col min="2" max="2" width="41" bestFit="1" customWidth="1"/>
    <col min="3" max="3" width="15.140625" bestFit="1" customWidth="1"/>
    <col min="4" max="4" width="11.85546875" bestFit="1" customWidth="1"/>
    <col min="5" max="6" width="11.7109375" bestFit="1" customWidth="1"/>
    <col min="7" max="7" width="11.85546875" bestFit="1" customWidth="1"/>
    <col min="9" max="10" width="13.7109375" customWidth="1"/>
    <col min="11" max="11" width="14" customWidth="1"/>
    <col min="12" max="12" width="10" style="4" bestFit="1" customWidth="1"/>
  </cols>
  <sheetData>
    <row r="1" spans="2:20" ht="19" thickBot="1"/>
    <row r="2" spans="2:20" ht="28" thickTop="1">
      <c r="B2" s="9" t="s">
        <v>29</v>
      </c>
      <c r="C2" s="6" t="s">
        <v>136</v>
      </c>
    </row>
    <row r="3" spans="2:20" ht="23">
      <c r="B3" s="29" t="s">
        <v>30</v>
      </c>
      <c r="C3" s="7">
        <v>20</v>
      </c>
    </row>
    <row r="4" spans="2:20" ht="24" thickBot="1">
      <c r="B4" s="30" t="s">
        <v>31</v>
      </c>
      <c r="C4" s="8">
        <v>100</v>
      </c>
    </row>
    <row r="5" spans="2:20" ht="19" thickTop="1"/>
    <row r="6" spans="2:20">
      <c r="B6" s="28" t="s">
        <v>144</v>
      </c>
      <c r="C6" s="27" t="s">
        <v>143</v>
      </c>
    </row>
    <row r="8" spans="2:20" ht="19" thickBot="1">
      <c r="B8" s="21" t="s">
        <v>138</v>
      </c>
    </row>
    <row r="9" spans="2:20" ht="25" thickTop="1" thickBot="1">
      <c r="B9" s="20" t="s">
        <v>137</v>
      </c>
    </row>
    <row r="10" spans="2:20" ht="25" thickTop="1" thickBot="1">
      <c r="B10" s="22" t="s">
        <v>139</v>
      </c>
    </row>
    <row r="11" spans="2:20" ht="25" thickTop="1" thickBot="1">
      <c r="B11" s="23" t="s">
        <v>140</v>
      </c>
    </row>
    <row r="12" spans="2:20" ht="25" thickTop="1" thickBot="1">
      <c r="B12" s="24" t="s">
        <v>141</v>
      </c>
    </row>
    <row r="13" spans="2:20" ht="19" thickTop="1">
      <c r="D13" s="19" t="s">
        <v>55</v>
      </c>
      <c r="E13" s="19"/>
      <c r="F13" s="19"/>
      <c r="G13" s="19"/>
      <c r="H13" s="5"/>
      <c r="I13" s="5"/>
      <c r="J13" s="5"/>
      <c r="K13" s="5"/>
      <c r="L13" s="10"/>
      <c r="M13" s="5"/>
      <c r="N13" s="5"/>
      <c r="O13" s="5"/>
      <c r="P13" s="5"/>
      <c r="Q13" s="5"/>
      <c r="R13" s="5"/>
      <c r="S13" s="5"/>
      <c r="T13" s="5"/>
    </row>
    <row r="14" spans="2:20" ht="38">
      <c r="D14" s="19" t="s">
        <v>0</v>
      </c>
      <c r="E14" s="19" t="s">
        <v>1</v>
      </c>
      <c r="F14" s="19" t="s">
        <v>2</v>
      </c>
      <c r="G14" s="19" t="s">
        <v>3</v>
      </c>
      <c r="H14" s="2" t="s">
        <v>32</v>
      </c>
      <c r="I14" s="2" t="s">
        <v>33</v>
      </c>
      <c r="J14" s="15" t="s">
        <v>53</v>
      </c>
      <c r="K14" s="15" t="s">
        <v>48</v>
      </c>
      <c r="L14" s="10" t="s">
        <v>52</v>
      </c>
      <c r="M14" s="15" t="s">
        <v>51</v>
      </c>
      <c r="N14" s="16" t="s">
        <v>45</v>
      </c>
      <c r="O14" s="16" t="s">
        <v>46</v>
      </c>
      <c r="P14" s="10" t="s">
        <v>47</v>
      </c>
      <c r="Q14" s="10" t="s">
        <v>49</v>
      </c>
      <c r="R14" s="17" t="s">
        <v>50</v>
      </c>
      <c r="S14" s="11"/>
      <c r="T14" s="18" t="s">
        <v>54</v>
      </c>
    </row>
    <row r="15" spans="2:20">
      <c r="D15" s="19" t="s">
        <v>4</v>
      </c>
      <c r="E15" s="19" t="s">
        <v>5</v>
      </c>
      <c r="F15" s="19" t="s">
        <v>6</v>
      </c>
      <c r="G15" s="19">
        <v>0.27</v>
      </c>
      <c r="H15" s="1" t="s">
        <v>34</v>
      </c>
      <c r="I15" s="2">
        <v>1</v>
      </c>
      <c r="J15" s="12">
        <f t="shared" ref="J15:J25" si="0">$C$3/G15</f>
        <v>74.074074074074076</v>
      </c>
      <c r="K15" s="5">
        <v>10</v>
      </c>
      <c r="L15" s="25">
        <f t="shared" ref="L15:L25" si="1">$C$4</f>
        <v>100</v>
      </c>
      <c r="M15" s="13">
        <f>L15-K15-J15</f>
        <v>15.925925925925924</v>
      </c>
      <c r="N15" s="5">
        <v>30</v>
      </c>
      <c r="O15" s="5">
        <v>20</v>
      </c>
      <c r="P15" s="5">
        <f>L15+N15+O15</f>
        <v>150</v>
      </c>
      <c r="Q15" s="14">
        <f>SUM(N15:O15)/P15 * 100</f>
        <v>33.333333333333329</v>
      </c>
      <c r="R15" s="5">
        <f>P15*0.3/5</f>
        <v>9</v>
      </c>
      <c r="S15" s="5">
        <f>SUM(P15,R15)</f>
        <v>159</v>
      </c>
      <c r="T15" s="5">
        <f>SUM(S15:S25)</f>
        <v>1749</v>
      </c>
    </row>
    <row r="16" spans="2:20">
      <c r="D16" s="19" t="s">
        <v>7</v>
      </c>
      <c r="E16" s="19" t="s">
        <v>8</v>
      </c>
      <c r="F16" s="19" t="s">
        <v>9</v>
      </c>
      <c r="G16" s="19">
        <v>0.26</v>
      </c>
      <c r="H16" s="1" t="s">
        <v>35</v>
      </c>
      <c r="I16" s="2">
        <v>2</v>
      </c>
      <c r="J16" s="12">
        <f t="shared" si="0"/>
        <v>76.92307692307692</v>
      </c>
      <c r="K16" s="5">
        <v>10</v>
      </c>
      <c r="L16" s="25">
        <f t="shared" si="1"/>
        <v>100</v>
      </c>
      <c r="M16" s="13">
        <f t="shared" ref="M16:M25" si="2">L16-K16-J16</f>
        <v>13.07692307692308</v>
      </c>
      <c r="N16" s="5">
        <v>30</v>
      </c>
      <c r="O16" s="5">
        <v>20</v>
      </c>
      <c r="P16" s="5">
        <f t="shared" ref="P16:P25" si="3">L16+N16+O16</f>
        <v>150</v>
      </c>
      <c r="Q16" s="14">
        <f t="shared" ref="Q16:Q25" si="4">SUM(N16:O16)/P16 * 100</f>
        <v>33.333333333333329</v>
      </c>
      <c r="R16" s="5">
        <f t="shared" ref="R16:R25" si="5">P16*0.3/5</f>
        <v>9</v>
      </c>
      <c r="S16" s="5">
        <f t="shared" ref="S16:S25" si="6">SUM(P16,R16)</f>
        <v>159</v>
      </c>
      <c r="T16" s="5"/>
    </row>
    <row r="17" spans="3:20">
      <c r="D17" s="19" t="s">
        <v>10</v>
      </c>
      <c r="E17" s="19" t="s">
        <v>11</v>
      </c>
      <c r="F17" s="19" t="s">
        <v>12</v>
      </c>
      <c r="G17" s="19">
        <v>0.3</v>
      </c>
      <c r="H17" s="1" t="s">
        <v>36</v>
      </c>
      <c r="I17" s="2">
        <v>3</v>
      </c>
      <c r="J17" s="12">
        <f t="shared" si="0"/>
        <v>66.666666666666671</v>
      </c>
      <c r="K17" s="5">
        <v>10</v>
      </c>
      <c r="L17" s="25">
        <f t="shared" si="1"/>
        <v>100</v>
      </c>
      <c r="M17" s="13">
        <f t="shared" si="2"/>
        <v>23.333333333333329</v>
      </c>
      <c r="N17" s="5">
        <v>30</v>
      </c>
      <c r="O17" s="5">
        <v>20</v>
      </c>
      <c r="P17" s="5">
        <f t="shared" si="3"/>
        <v>150</v>
      </c>
      <c r="Q17" s="14">
        <f t="shared" si="4"/>
        <v>33.333333333333329</v>
      </c>
      <c r="R17" s="5">
        <f t="shared" si="5"/>
        <v>9</v>
      </c>
      <c r="S17" s="5">
        <f t="shared" si="6"/>
        <v>159</v>
      </c>
      <c r="T17" s="5"/>
    </row>
    <row r="18" spans="3:20">
      <c r="C18" s="26"/>
      <c r="D18" s="19" t="s">
        <v>13</v>
      </c>
      <c r="E18" s="19" t="s">
        <v>14</v>
      </c>
      <c r="F18" s="19" t="s">
        <v>15</v>
      </c>
      <c r="G18" s="19">
        <v>0.19</v>
      </c>
      <c r="H18" s="1" t="s">
        <v>37</v>
      </c>
      <c r="I18" s="2">
        <v>4</v>
      </c>
      <c r="J18" s="12">
        <f t="shared" si="0"/>
        <v>105.26315789473684</v>
      </c>
      <c r="K18" s="5">
        <v>10</v>
      </c>
      <c r="L18" s="25">
        <f t="shared" si="1"/>
        <v>100</v>
      </c>
      <c r="M18" s="13">
        <f t="shared" si="2"/>
        <v>-15.263157894736835</v>
      </c>
      <c r="N18" s="5">
        <v>30</v>
      </c>
      <c r="O18" s="5">
        <v>20</v>
      </c>
      <c r="P18" s="5">
        <f t="shared" si="3"/>
        <v>150</v>
      </c>
      <c r="Q18" s="14">
        <f t="shared" si="4"/>
        <v>33.333333333333329</v>
      </c>
      <c r="R18" s="5">
        <f t="shared" si="5"/>
        <v>9</v>
      </c>
      <c r="S18" s="5">
        <f t="shared" si="6"/>
        <v>159</v>
      </c>
      <c r="T18" s="5"/>
    </row>
    <row r="19" spans="3:20">
      <c r="D19" s="19" t="s">
        <v>16</v>
      </c>
      <c r="E19" s="19" t="s">
        <v>17</v>
      </c>
      <c r="F19" s="19" t="s">
        <v>18</v>
      </c>
      <c r="G19" s="19">
        <v>0.27</v>
      </c>
      <c r="H19" s="1" t="s">
        <v>38</v>
      </c>
      <c r="I19" s="2">
        <v>5</v>
      </c>
      <c r="J19" s="12">
        <f t="shared" si="0"/>
        <v>74.074074074074076</v>
      </c>
      <c r="K19" s="5">
        <v>10</v>
      </c>
      <c r="L19" s="25">
        <f t="shared" si="1"/>
        <v>100</v>
      </c>
      <c r="M19" s="13">
        <f t="shared" si="2"/>
        <v>15.925925925925924</v>
      </c>
      <c r="N19" s="5">
        <v>30</v>
      </c>
      <c r="O19" s="5">
        <v>20</v>
      </c>
      <c r="P19" s="5">
        <f t="shared" si="3"/>
        <v>150</v>
      </c>
      <c r="Q19" s="14">
        <f t="shared" si="4"/>
        <v>33.333333333333329</v>
      </c>
      <c r="R19" s="5">
        <f t="shared" si="5"/>
        <v>9</v>
      </c>
      <c r="S19" s="5">
        <f t="shared" si="6"/>
        <v>159</v>
      </c>
      <c r="T19" s="5"/>
    </row>
    <row r="20" spans="3:20">
      <c r="D20" s="19" t="s">
        <v>13</v>
      </c>
      <c r="E20" s="19" t="s">
        <v>19</v>
      </c>
      <c r="F20" s="19" t="s">
        <v>20</v>
      </c>
      <c r="G20" s="19">
        <v>0.25</v>
      </c>
      <c r="H20" s="1" t="s">
        <v>39</v>
      </c>
      <c r="I20" s="2">
        <v>6</v>
      </c>
      <c r="J20" s="12">
        <f t="shared" si="0"/>
        <v>80</v>
      </c>
      <c r="K20" s="5">
        <v>10</v>
      </c>
      <c r="L20" s="25">
        <f t="shared" si="1"/>
        <v>100</v>
      </c>
      <c r="M20" s="13">
        <f t="shared" si="2"/>
        <v>10</v>
      </c>
      <c r="N20" s="5">
        <v>30</v>
      </c>
      <c r="O20" s="5">
        <v>20</v>
      </c>
      <c r="P20" s="5">
        <f t="shared" si="3"/>
        <v>150</v>
      </c>
      <c r="Q20" s="14">
        <f t="shared" si="4"/>
        <v>33.333333333333329</v>
      </c>
      <c r="R20" s="5">
        <f t="shared" si="5"/>
        <v>9</v>
      </c>
      <c r="S20" s="5">
        <f t="shared" si="6"/>
        <v>159</v>
      </c>
      <c r="T20" s="5"/>
    </row>
    <row r="21" spans="3:20">
      <c r="D21" s="19" t="s">
        <v>13</v>
      </c>
      <c r="E21" s="19" t="s">
        <v>21</v>
      </c>
      <c r="F21" s="19" t="s">
        <v>22</v>
      </c>
      <c r="G21" s="19">
        <v>0.28000000000000003</v>
      </c>
      <c r="H21" s="1" t="s">
        <v>40</v>
      </c>
      <c r="I21" s="2">
        <v>7</v>
      </c>
      <c r="J21" s="12">
        <f t="shared" si="0"/>
        <v>71.428571428571416</v>
      </c>
      <c r="K21" s="5">
        <v>10</v>
      </c>
      <c r="L21" s="25">
        <f t="shared" si="1"/>
        <v>100</v>
      </c>
      <c r="M21" s="13">
        <f t="shared" si="2"/>
        <v>18.571428571428584</v>
      </c>
      <c r="N21" s="5">
        <v>30</v>
      </c>
      <c r="O21" s="5">
        <v>20</v>
      </c>
      <c r="P21" s="5">
        <f t="shared" si="3"/>
        <v>150</v>
      </c>
      <c r="Q21" s="14">
        <f t="shared" si="4"/>
        <v>33.333333333333329</v>
      </c>
      <c r="R21" s="5">
        <f t="shared" si="5"/>
        <v>9</v>
      </c>
      <c r="S21" s="5">
        <f t="shared" si="6"/>
        <v>159</v>
      </c>
      <c r="T21" s="5"/>
    </row>
    <row r="22" spans="3:20">
      <c r="D22" s="19" t="s">
        <v>7</v>
      </c>
      <c r="E22" s="19" t="s">
        <v>23</v>
      </c>
      <c r="F22" s="19" t="s">
        <v>24</v>
      </c>
      <c r="G22" s="19">
        <v>0.33</v>
      </c>
      <c r="H22" s="1" t="s">
        <v>41</v>
      </c>
      <c r="I22" s="2">
        <v>8</v>
      </c>
      <c r="J22" s="12">
        <f t="shared" si="0"/>
        <v>60.606060606060602</v>
      </c>
      <c r="K22" s="5">
        <v>10</v>
      </c>
      <c r="L22" s="25">
        <f t="shared" si="1"/>
        <v>100</v>
      </c>
      <c r="M22" s="13">
        <f t="shared" si="2"/>
        <v>29.393939393939398</v>
      </c>
      <c r="N22" s="5">
        <v>30</v>
      </c>
      <c r="O22" s="5">
        <v>20</v>
      </c>
      <c r="P22" s="5">
        <f t="shared" si="3"/>
        <v>150</v>
      </c>
      <c r="Q22" s="14">
        <f t="shared" si="4"/>
        <v>33.333333333333329</v>
      </c>
      <c r="R22" s="5">
        <f t="shared" si="5"/>
        <v>9</v>
      </c>
      <c r="S22" s="5">
        <f t="shared" si="6"/>
        <v>159</v>
      </c>
      <c r="T22" s="5"/>
    </row>
    <row r="23" spans="3:20">
      <c r="D23" s="19" t="s">
        <v>4</v>
      </c>
      <c r="E23" s="19" t="s">
        <v>25</v>
      </c>
      <c r="F23" s="19" t="s">
        <v>26</v>
      </c>
      <c r="G23" s="19">
        <v>0.26</v>
      </c>
      <c r="H23" s="1" t="s">
        <v>42</v>
      </c>
      <c r="I23" s="2">
        <v>9</v>
      </c>
      <c r="J23" s="12">
        <f t="shared" si="0"/>
        <v>76.92307692307692</v>
      </c>
      <c r="K23" s="5">
        <v>10</v>
      </c>
      <c r="L23" s="25">
        <f t="shared" si="1"/>
        <v>100</v>
      </c>
      <c r="M23" s="13">
        <f t="shared" si="2"/>
        <v>13.07692307692308</v>
      </c>
      <c r="N23" s="5">
        <v>30</v>
      </c>
      <c r="O23" s="5">
        <v>20</v>
      </c>
      <c r="P23" s="5">
        <f t="shared" si="3"/>
        <v>150</v>
      </c>
      <c r="Q23" s="14">
        <f t="shared" si="4"/>
        <v>33.333333333333329</v>
      </c>
      <c r="R23" s="5">
        <f t="shared" si="5"/>
        <v>9</v>
      </c>
      <c r="S23" s="5">
        <f t="shared" si="6"/>
        <v>159</v>
      </c>
      <c r="T23" s="5"/>
    </row>
    <row r="24" spans="3:20">
      <c r="D24" s="19" t="s">
        <v>4</v>
      </c>
      <c r="E24" s="19" t="s">
        <v>27</v>
      </c>
      <c r="F24" s="19" t="s">
        <v>28</v>
      </c>
      <c r="G24" s="19">
        <v>0.27</v>
      </c>
      <c r="H24" s="3" t="s">
        <v>43</v>
      </c>
      <c r="I24" s="2">
        <v>10</v>
      </c>
      <c r="J24" s="12">
        <f t="shared" si="0"/>
        <v>74.074074074074076</v>
      </c>
      <c r="K24" s="5">
        <v>10</v>
      </c>
      <c r="L24" s="25">
        <f t="shared" si="1"/>
        <v>100</v>
      </c>
      <c r="M24" s="13">
        <f t="shared" si="2"/>
        <v>15.925925925925924</v>
      </c>
      <c r="N24" s="5">
        <v>30</v>
      </c>
      <c r="O24" s="5">
        <v>20</v>
      </c>
      <c r="P24" s="5">
        <f t="shared" si="3"/>
        <v>150</v>
      </c>
      <c r="Q24" s="14">
        <f t="shared" si="4"/>
        <v>33.333333333333329</v>
      </c>
      <c r="R24" s="5">
        <f t="shared" si="5"/>
        <v>9</v>
      </c>
      <c r="S24" s="5">
        <f t="shared" si="6"/>
        <v>159</v>
      </c>
      <c r="T24" s="5"/>
    </row>
    <row r="25" spans="3:20">
      <c r="D25" s="19" t="s">
        <v>142</v>
      </c>
      <c r="E25" s="19"/>
      <c r="F25" s="19"/>
      <c r="G25" s="19"/>
      <c r="H25" s="3" t="s">
        <v>44</v>
      </c>
      <c r="I25" s="2">
        <v>11</v>
      </c>
      <c r="J25" s="12" t="e">
        <f t="shared" si="0"/>
        <v>#DIV/0!</v>
      </c>
      <c r="K25" s="5">
        <v>10</v>
      </c>
      <c r="L25" s="25">
        <f t="shared" si="1"/>
        <v>100</v>
      </c>
      <c r="M25" s="13" t="e">
        <f t="shared" si="2"/>
        <v>#DIV/0!</v>
      </c>
      <c r="N25" s="5">
        <v>30</v>
      </c>
      <c r="O25" s="5">
        <v>20</v>
      </c>
      <c r="P25" s="5">
        <f t="shared" si="3"/>
        <v>150</v>
      </c>
      <c r="Q25" s="14">
        <f t="shared" si="4"/>
        <v>33.333333333333329</v>
      </c>
      <c r="R25" s="5">
        <f t="shared" si="5"/>
        <v>9</v>
      </c>
      <c r="S25" s="5">
        <f t="shared" si="6"/>
        <v>159</v>
      </c>
      <c r="T25" s="5"/>
    </row>
    <row r="30" spans="3:20">
      <c r="D30" s="19" t="s">
        <v>76</v>
      </c>
      <c r="E30" s="19"/>
      <c r="F30" s="19"/>
      <c r="G30" s="19"/>
      <c r="H30" s="5"/>
      <c r="I30" s="5"/>
      <c r="J30" s="5"/>
      <c r="K30" s="5"/>
      <c r="L30" s="10"/>
      <c r="M30" s="5"/>
      <c r="N30" s="5"/>
      <c r="O30" s="5"/>
      <c r="P30" s="5"/>
      <c r="Q30" s="5"/>
      <c r="R30" s="5"/>
      <c r="S30" s="5"/>
      <c r="T30" s="5"/>
    </row>
    <row r="31" spans="3:20" ht="38">
      <c r="D31" s="19" t="s">
        <v>0</v>
      </c>
      <c r="E31" s="19" t="s">
        <v>1</v>
      </c>
      <c r="F31" s="19" t="s">
        <v>2</v>
      </c>
      <c r="G31" s="19" t="s">
        <v>3</v>
      </c>
      <c r="H31" s="2" t="s">
        <v>32</v>
      </c>
      <c r="I31" s="2" t="s">
        <v>33</v>
      </c>
      <c r="J31" s="15" t="s">
        <v>53</v>
      </c>
      <c r="K31" s="15" t="s">
        <v>48</v>
      </c>
      <c r="L31" s="10" t="s">
        <v>52</v>
      </c>
      <c r="M31" s="15" t="s">
        <v>51</v>
      </c>
      <c r="N31" s="16" t="s">
        <v>45</v>
      </c>
      <c r="O31" s="16" t="s">
        <v>46</v>
      </c>
      <c r="P31" s="10" t="s">
        <v>47</v>
      </c>
      <c r="Q31" s="10" t="s">
        <v>49</v>
      </c>
      <c r="R31" s="17" t="s">
        <v>50</v>
      </c>
      <c r="S31" s="11"/>
      <c r="T31" s="18" t="s">
        <v>54</v>
      </c>
    </row>
    <row r="32" spans="3:20">
      <c r="D32" s="19" t="s">
        <v>4</v>
      </c>
      <c r="E32" s="19" t="s">
        <v>56</v>
      </c>
      <c r="F32" s="19" t="s">
        <v>57</v>
      </c>
      <c r="G32" s="19">
        <v>0.3</v>
      </c>
      <c r="H32" s="1" t="s">
        <v>34</v>
      </c>
      <c r="I32" s="2">
        <v>1</v>
      </c>
      <c r="J32" s="12">
        <f t="shared" ref="J32:J42" si="7">$C$3/G32</f>
        <v>66.666666666666671</v>
      </c>
      <c r="K32" s="5">
        <v>10</v>
      </c>
      <c r="L32" s="25">
        <f t="shared" ref="L32:L42" si="8">$C$4</f>
        <v>100</v>
      </c>
      <c r="M32" s="13">
        <f>L32-K32-J32</f>
        <v>23.333333333333329</v>
      </c>
      <c r="N32" s="5">
        <v>30</v>
      </c>
      <c r="O32" s="5">
        <v>20</v>
      </c>
      <c r="P32" s="5">
        <f>L32+N32+O32</f>
        <v>150</v>
      </c>
      <c r="Q32" s="14">
        <f>SUM(N32:O32)/P32 * 100</f>
        <v>33.333333333333329</v>
      </c>
      <c r="R32" s="5">
        <f>P32*0.3/5</f>
        <v>9</v>
      </c>
      <c r="S32" s="5">
        <f>SUM(P32,R32)</f>
        <v>159</v>
      </c>
      <c r="T32" s="5">
        <f>SUM(S32:S42)</f>
        <v>1749</v>
      </c>
    </row>
    <row r="33" spans="4:20">
      <c r="D33" s="19" t="s">
        <v>7</v>
      </c>
      <c r="E33" s="19" t="s">
        <v>58</v>
      </c>
      <c r="F33" s="19" t="s">
        <v>59</v>
      </c>
      <c r="G33" s="19">
        <v>0.28000000000000003</v>
      </c>
      <c r="H33" s="1" t="s">
        <v>35</v>
      </c>
      <c r="I33" s="2">
        <v>2</v>
      </c>
      <c r="J33" s="12">
        <f t="shared" si="7"/>
        <v>71.428571428571416</v>
      </c>
      <c r="K33" s="5">
        <v>10</v>
      </c>
      <c r="L33" s="25">
        <f t="shared" si="8"/>
        <v>100</v>
      </c>
      <c r="M33" s="13">
        <f t="shared" ref="M33:M42" si="9">L33-K33-J33</f>
        <v>18.571428571428584</v>
      </c>
      <c r="N33" s="5">
        <v>30</v>
      </c>
      <c r="O33" s="5">
        <v>20</v>
      </c>
      <c r="P33" s="5">
        <f t="shared" ref="P33:P42" si="10">L33+N33+O33</f>
        <v>150</v>
      </c>
      <c r="Q33" s="14">
        <f t="shared" ref="Q33:Q42" si="11">SUM(N33:O33)/P33 * 100</f>
        <v>33.333333333333329</v>
      </c>
      <c r="R33" s="5">
        <f t="shared" ref="R33:R42" si="12">P33*0.3/5</f>
        <v>9</v>
      </c>
      <c r="S33" s="5">
        <f t="shared" ref="S33:S42" si="13">SUM(P33,R33)</f>
        <v>159</v>
      </c>
      <c r="T33" s="5"/>
    </row>
    <row r="34" spans="4:20">
      <c r="D34" s="19" t="s">
        <v>10</v>
      </c>
      <c r="E34" s="19" t="s">
        <v>60</v>
      </c>
      <c r="F34" s="19" t="s">
        <v>61</v>
      </c>
      <c r="G34" s="19">
        <v>0.28000000000000003</v>
      </c>
      <c r="H34" s="1" t="s">
        <v>36</v>
      </c>
      <c r="I34" s="2">
        <v>3</v>
      </c>
      <c r="J34" s="12">
        <f t="shared" si="7"/>
        <v>71.428571428571416</v>
      </c>
      <c r="K34" s="5">
        <v>10</v>
      </c>
      <c r="L34" s="25">
        <f t="shared" si="8"/>
        <v>100</v>
      </c>
      <c r="M34" s="13">
        <f t="shared" si="9"/>
        <v>18.571428571428584</v>
      </c>
      <c r="N34" s="5">
        <v>30</v>
      </c>
      <c r="O34" s="5">
        <v>20</v>
      </c>
      <c r="P34" s="5">
        <f t="shared" si="10"/>
        <v>150</v>
      </c>
      <c r="Q34" s="14">
        <f t="shared" si="11"/>
        <v>33.333333333333329</v>
      </c>
      <c r="R34" s="5">
        <f t="shared" si="12"/>
        <v>9</v>
      </c>
      <c r="S34" s="5">
        <f t="shared" si="13"/>
        <v>159</v>
      </c>
      <c r="T34" s="5"/>
    </row>
    <row r="35" spans="4:20">
      <c r="D35" s="19" t="s">
        <v>13</v>
      </c>
      <c r="E35" s="19" t="s">
        <v>62</v>
      </c>
      <c r="F35" s="19" t="s">
        <v>63</v>
      </c>
      <c r="G35" s="19">
        <v>0.31</v>
      </c>
      <c r="H35" s="1" t="s">
        <v>37</v>
      </c>
      <c r="I35" s="2">
        <v>4</v>
      </c>
      <c r="J35" s="12">
        <f t="shared" si="7"/>
        <v>64.516129032258064</v>
      </c>
      <c r="K35" s="5">
        <v>10</v>
      </c>
      <c r="L35" s="25">
        <f t="shared" si="8"/>
        <v>100</v>
      </c>
      <c r="M35" s="13">
        <f t="shared" si="9"/>
        <v>25.483870967741936</v>
      </c>
      <c r="N35" s="5">
        <v>30</v>
      </c>
      <c r="O35" s="5">
        <v>20</v>
      </c>
      <c r="P35" s="5">
        <f t="shared" si="10"/>
        <v>150</v>
      </c>
      <c r="Q35" s="14">
        <f t="shared" si="11"/>
        <v>33.333333333333329</v>
      </c>
      <c r="R35" s="5">
        <f t="shared" si="12"/>
        <v>9</v>
      </c>
      <c r="S35" s="5">
        <f t="shared" si="13"/>
        <v>159</v>
      </c>
      <c r="T35" s="5"/>
    </row>
    <row r="36" spans="4:20">
      <c r="D36" s="19" t="s">
        <v>16</v>
      </c>
      <c r="E36" s="19" t="s">
        <v>64</v>
      </c>
      <c r="F36" s="19" t="s">
        <v>65</v>
      </c>
      <c r="G36" s="19">
        <v>0.31</v>
      </c>
      <c r="H36" s="1" t="s">
        <v>38</v>
      </c>
      <c r="I36" s="2">
        <v>5</v>
      </c>
      <c r="J36" s="12">
        <f t="shared" si="7"/>
        <v>64.516129032258064</v>
      </c>
      <c r="K36" s="5">
        <v>10</v>
      </c>
      <c r="L36" s="25">
        <f t="shared" si="8"/>
        <v>100</v>
      </c>
      <c r="M36" s="13">
        <f t="shared" si="9"/>
        <v>25.483870967741936</v>
      </c>
      <c r="N36" s="5">
        <v>30</v>
      </c>
      <c r="O36" s="5">
        <v>20</v>
      </c>
      <c r="P36" s="5">
        <f t="shared" si="10"/>
        <v>150</v>
      </c>
      <c r="Q36" s="14">
        <f t="shared" si="11"/>
        <v>33.333333333333329</v>
      </c>
      <c r="R36" s="5">
        <f t="shared" si="12"/>
        <v>9</v>
      </c>
      <c r="S36" s="5">
        <f t="shared" si="13"/>
        <v>159</v>
      </c>
      <c r="T36" s="5"/>
    </row>
    <row r="37" spans="4:20">
      <c r="D37" s="19" t="s">
        <v>13</v>
      </c>
      <c r="E37" s="19" t="s">
        <v>66</v>
      </c>
      <c r="F37" s="19" t="s">
        <v>67</v>
      </c>
      <c r="G37" s="19">
        <v>0.27</v>
      </c>
      <c r="H37" s="1" t="s">
        <v>39</v>
      </c>
      <c r="I37" s="2">
        <v>6</v>
      </c>
      <c r="J37" s="12">
        <f t="shared" si="7"/>
        <v>74.074074074074076</v>
      </c>
      <c r="K37" s="5">
        <v>10</v>
      </c>
      <c r="L37" s="25">
        <f t="shared" si="8"/>
        <v>100</v>
      </c>
      <c r="M37" s="13">
        <f t="shared" si="9"/>
        <v>15.925925925925924</v>
      </c>
      <c r="N37" s="5">
        <v>30</v>
      </c>
      <c r="O37" s="5">
        <v>20</v>
      </c>
      <c r="P37" s="5">
        <f t="shared" si="10"/>
        <v>150</v>
      </c>
      <c r="Q37" s="14">
        <f t="shared" si="11"/>
        <v>33.333333333333329</v>
      </c>
      <c r="R37" s="5">
        <f t="shared" si="12"/>
        <v>9</v>
      </c>
      <c r="S37" s="5">
        <f t="shared" si="13"/>
        <v>159</v>
      </c>
      <c r="T37" s="5"/>
    </row>
    <row r="38" spans="4:20">
      <c r="D38" s="19" t="s">
        <v>7</v>
      </c>
      <c r="E38" s="19" t="s">
        <v>68</v>
      </c>
      <c r="F38" s="19" t="s">
        <v>69</v>
      </c>
      <c r="G38" s="19">
        <v>0.27</v>
      </c>
      <c r="H38" s="1" t="s">
        <v>40</v>
      </c>
      <c r="I38" s="2">
        <v>7</v>
      </c>
      <c r="J38" s="12">
        <f t="shared" si="7"/>
        <v>74.074074074074076</v>
      </c>
      <c r="K38" s="5">
        <v>10</v>
      </c>
      <c r="L38" s="25">
        <f t="shared" si="8"/>
        <v>100</v>
      </c>
      <c r="M38" s="13">
        <f t="shared" si="9"/>
        <v>15.925925925925924</v>
      </c>
      <c r="N38" s="5">
        <v>30</v>
      </c>
      <c r="O38" s="5">
        <v>20</v>
      </c>
      <c r="P38" s="5">
        <f t="shared" si="10"/>
        <v>150</v>
      </c>
      <c r="Q38" s="14">
        <f t="shared" si="11"/>
        <v>33.333333333333329</v>
      </c>
      <c r="R38" s="5">
        <f t="shared" si="12"/>
        <v>9</v>
      </c>
      <c r="S38" s="5">
        <f t="shared" si="13"/>
        <v>159</v>
      </c>
      <c r="T38" s="5"/>
    </row>
    <row r="39" spans="4:20">
      <c r="D39" s="19" t="s">
        <v>4</v>
      </c>
      <c r="E39" s="19" t="s">
        <v>70</v>
      </c>
      <c r="F39" s="19" t="s">
        <v>71</v>
      </c>
      <c r="G39" s="19">
        <v>0.27</v>
      </c>
      <c r="H39" s="1" t="s">
        <v>41</v>
      </c>
      <c r="I39" s="2">
        <v>8</v>
      </c>
      <c r="J39" s="12">
        <f t="shared" si="7"/>
        <v>74.074074074074076</v>
      </c>
      <c r="K39" s="5">
        <v>10</v>
      </c>
      <c r="L39" s="25">
        <f t="shared" si="8"/>
        <v>100</v>
      </c>
      <c r="M39" s="13">
        <f t="shared" si="9"/>
        <v>15.925925925925924</v>
      </c>
      <c r="N39" s="5">
        <v>30</v>
      </c>
      <c r="O39" s="5">
        <v>20</v>
      </c>
      <c r="P39" s="5">
        <f t="shared" si="10"/>
        <v>150</v>
      </c>
      <c r="Q39" s="14">
        <f t="shared" si="11"/>
        <v>33.333333333333329</v>
      </c>
      <c r="R39" s="5">
        <f t="shared" si="12"/>
        <v>9</v>
      </c>
      <c r="S39" s="5">
        <f t="shared" si="13"/>
        <v>159</v>
      </c>
      <c r="T39" s="5"/>
    </row>
    <row r="40" spans="4:20">
      <c r="D40" s="19" t="s">
        <v>4</v>
      </c>
      <c r="E40" s="19" t="s">
        <v>72</v>
      </c>
      <c r="F40" s="19" t="s">
        <v>73</v>
      </c>
      <c r="G40" s="19">
        <v>0.26</v>
      </c>
      <c r="H40" s="1" t="s">
        <v>42</v>
      </c>
      <c r="I40" s="2">
        <v>9</v>
      </c>
      <c r="J40" s="12">
        <f t="shared" si="7"/>
        <v>76.92307692307692</v>
      </c>
      <c r="K40" s="5">
        <v>10</v>
      </c>
      <c r="L40" s="25">
        <f t="shared" si="8"/>
        <v>100</v>
      </c>
      <c r="M40" s="13">
        <f t="shared" si="9"/>
        <v>13.07692307692308</v>
      </c>
      <c r="N40" s="5">
        <v>30</v>
      </c>
      <c r="O40" s="5">
        <v>20</v>
      </c>
      <c r="P40" s="5">
        <f t="shared" si="10"/>
        <v>150</v>
      </c>
      <c r="Q40" s="14">
        <f t="shared" si="11"/>
        <v>33.333333333333329</v>
      </c>
      <c r="R40" s="5">
        <f t="shared" si="12"/>
        <v>9</v>
      </c>
      <c r="S40" s="5">
        <f t="shared" si="13"/>
        <v>159</v>
      </c>
      <c r="T40" s="5"/>
    </row>
    <row r="41" spans="4:20">
      <c r="D41" s="19" t="s">
        <v>4</v>
      </c>
      <c r="E41" s="19" t="s">
        <v>74</v>
      </c>
      <c r="F41" s="19" t="s">
        <v>75</v>
      </c>
      <c r="G41" s="19">
        <v>0.27</v>
      </c>
      <c r="H41" s="3" t="s">
        <v>43</v>
      </c>
      <c r="I41" s="2">
        <v>10</v>
      </c>
      <c r="J41" s="12">
        <f t="shared" si="7"/>
        <v>74.074074074074076</v>
      </c>
      <c r="K41" s="5">
        <v>10</v>
      </c>
      <c r="L41" s="25">
        <f t="shared" si="8"/>
        <v>100</v>
      </c>
      <c r="M41" s="13">
        <f t="shared" si="9"/>
        <v>15.925925925925924</v>
      </c>
      <c r="N41" s="5">
        <v>30</v>
      </c>
      <c r="O41" s="5">
        <v>20</v>
      </c>
      <c r="P41" s="5">
        <f t="shared" si="10"/>
        <v>150</v>
      </c>
      <c r="Q41" s="14">
        <f t="shared" si="11"/>
        <v>33.333333333333329</v>
      </c>
      <c r="R41" s="5">
        <f t="shared" si="12"/>
        <v>9</v>
      </c>
      <c r="S41" s="5">
        <f t="shared" si="13"/>
        <v>159</v>
      </c>
      <c r="T41" s="5"/>
    </row>
    <row r="42" spans="4:20">
      <c r="D42" s="19" t="s">
        <v>142</v>
      </c>
      <c r="E42" s="19"/>
      <c r="F42" s="19"/>
      <c r="G42" s="19"/>
      <c r="H42" s="3" t="s">
        <v>44</v>
      </c>
      <c r="I42" s="2">
        <v>11</v>
      </c>
      <c r="J42" s="12" t="e">
        <f t="shared" si="7"/>
        <v>#DIV/0!</v>
      </c>
      <c r="K42" s="5">
        <v>10</v>
      </c>
      <c r="L42" s="25">
        <f t="shared" si="8"/>
        <v>100</v>
      </c>
      <c r="M42" s="13" t="e">
        <f t="shared" si="9"/>
        <v>#DIV/0!</v>
      </c>
      <c r="N42" s="5">
        <v>30</v>
      </c>
      <c r="O42" s="5">
        <v>20</v>
      </c>
      <c r="P42" s="5">
        <f t="shared" si="10"/>
        <v>150</v>
      </c>
      <c r="Q42" s="14">
        <f t="shared" si="11"/>
        <v>33.333333333333329</v>
      </c>
      <c r="R42" s="5">
        <f t="shared" si="12"/>
        <v>9</v>
      </c>
      <c r="S42" s="5">
        <f t="shared" si="13"/>
        <v>159</v>
      </c>
      <c r="T42" s="5"/>
    </row>
    <row r="46" spans="4:20">
      <c r="D46" s="19" t="s">
        <v>97</v>
      </c>
      <c r="E46" s="19"/>
      <c r="F46" s="19"/>
      <c r="G46" s="19"/>
      <c r="H46" s="5"/>
      <c r="I46" s="5"/>
      <c r="J46" s="5"/>
      <c r="K46" s="5"/>
      <c r="L46" s="10"/>
      <c r="M46" s="5"/>
      <c r="N46" s="5"/>
      <c r="O46" s="5"/>
      <c r="P46" s="5"/>
      <c r="Q46" s="5"/>
      <c r="R46" s="5"/>
      <c r="S46" s="5"/>
      <c r="T46" s="5"/>
    </row>
    <row r="47" spans="4:20" ht="38">
      <c r="D47" s="19" t="s">
        <v>0</v>
      </c>
      <c r="E47" s="19" t="s">
        <v>1</v>
      </c>
      <c r="F47" s="19" t="s">
        <v>2</v>
      </c>
      <c r="G47" s="19" t="s">
        <v>3</v>
      </c>
      <c r="H47" s="2" t="s">
        <v>32</v>
      </c>
      <c r="I47" s="2" t="s">
        <v>33</v>
      </c>
      <c r="J47" s="15" t="s">
        <v>53</v>
      </c>
      <c r="K47" s="15" t="s">
        <v>48</v>
      </c>
      <c r="L47" s="10" t="s">
        <v>52</v>
      </c>
      <c r="M47" s="15" t="s">
        <v>51</v>
      </c>
      <c r="N47" s="16" t="s">
        <v>45</v>
      </c>
      <c r="O47" s="16" t="s">
        <v>46</v>
      </c>
      <c r="P47" s="10" t="s">
        <v>47</v>
      </c>
      <c r="Q47" s="10" t="s">
        <v>49</v>
      </c>
      <c r="R47" s="17" t="s">
        <v>50</v>
      </c>
      <c r="S47" s="11"/>
      <c r="T47" s="18" t="s">
        <v>54</v>
      </c>
    </row>
    <row r="48" spans="4:20">
      <c r="D48" s="19" t="s">
        <v>4</v>
      </c>
      <c r="E48" s="19" t="s">
        <v>98</v>
      </c>
      <c r="F48" s="19" t="s">
        <v>99</v>
      </c>
      <c r="G48" s="19">
        <v>0.26</v>
      </c>
      <c r="H48" s="1" t="s">
        <v>34</v>
      </c>
      <c r="I48" s="2">
        <v>1</v>
      </c>
      <c r="J48" s="12">
        <f t="shared" ref="J48:J58" si="14">$C$3/G48</f>
        <v>76.92307692307692</v>
      </c>
      <c r="K48" s="5">
        <v>10</v>
      </c>
      <c r="L48" s="25">
        <f t="shared" ref="L48:L58" si="15">$C$4</f>
        <v>100</v>
      </c>
      <c r="M48" s="13">
        <f>L48-K48-J48</f>
        <v>13.07692307692308</v>
      </c>
      <c r="N48" s="5">
        <v>30</v>
      </c>
      <c r="O48" s="5">
        <v>20</v>
      </c>
      <c r="P48" s="5">
        <f>L48+N48+O48</f>
        <v>150</v>
      </c>
      <c r="Q48" s="14">
        <f>SUM(N48:O48)/P48 * 100</f>
        <v>33.333333333333329</v>
      </c>
      <c r="R48" s="5">
        <f>P48*0.3/5</f>
        <v>9</v>
      </c>
      <c r="S48" s="5">
        <f>SUM(P48,R48)</f>
        <v>159</v>
      </c>
      <c r="T48" s="5">
        <f>SUM(S48:S58)</f>
        <v>1749</v>
      </c>
    </row>
    <row r="49" spans="4:20">
      <c r="D49" s="19" t="s">
        <v>7</v>
      </c>
      <c r="E49" s="19" t="s">
        <v>100</v>
      </c>
      <c r="F49" s="19" t="s">
        <v>101</v>
      </c>
      <c r="G49" s="19">
        <v>0.28999999999999998</v>
      </c>
      <c r="H49" s="1" t="s">
        <v>35</v>
      </c>
      <c r="I49" s="2">
        <v>2</v>
      </c>
      <c r="J49" s="12">
        <f t="shared" si="14"/>
        <v>68.965517241379317</v>
      </c>
      <c r="K49" s="5">
        <v>10</v>
      </c>
      <c r="L49" s="25">
        <f t="shared" si="15"/>
        <v>100</v>
      </c>
      <c r="M49" s="13">
        <f t="shared" ref="M49:M58" si="16">L49-K49-J49</f>
        <v>21.034482758620683</v>
      </c>
      <c r="N49" s="5">
        <v>30</v>
      </c>
      <c r="O49" s="5">
        <v>20</v>
      </c>
      <c r="P49" s="5">
        <f t="shared" ref="P49:P58" si="17">L49+N49+O49</f>
        <v>150</v>
      </c>
      <c r="Q49" s="14">
        <f t="shared" ref="Q49:Q58" si="18">SUM(N49:O49)/P49 * 100</f>
        <v>33.333333333333329</v>
      </c>
      <c r="R49" s="5">
        <f t="shared" ref="R49:R58" si="19">P49*0.3/5</f>
        <v>9</v>
      </c>
      <c r="S49" s="5">
        <f t="shared" ref="S49:S58" si="20">SUM(P49,R49)</f>
        <v>159</v>
      </c>
      <c r="T49" s="5"/>
    </row>
    <row r="50" spans="4:20">
      <c r="D50" s="19" t="s">
        <v>10</v>
      </c>
      <c r="E50" s="19" t="s">
        <v>102</v>
      </c>
      <c r="F50" s="19" t="s">
        <v>103</v>
      </c>
      <c r="G50" s="19">
        <v>0.28999999999999998</v>
      </c>
      <c r="H50" s="1" t="s">
        <v>36</v>
      </c>
      <c r="I50" s="2">
        <v>3</v>
      </c>
      <c r="J50" s="12">
        <f t="shared" si="14"/>
        <v>68.965517241379317</v>
      </c>
      <c r="K50" s="5">
        <v>10</v>
      </c>
      <c r="L50" s="25">
        <f t="shared" si="15"/>
        <v>100</v>
      </c>
      <c r="M50" s="13">
        <f t="shared" si="16"/>
        <v>21.034482758620683</v>
      </c>
      <c r="N50" s="5">
        <v>30</v>
      </c>
      <c r="O50" s="5">
        <v>20</v>
      </c>
      <c r="P50" s="5">
        <f t="shared" si="17"/>
        <v>150</v>
      </c>
      <c r="Q50" s="14">
        <f t="shared" si="18"/>
        <v>33.333333333333329</v>
      </c>
      <c r="R50" s="5">
        <f t="shared" si="19"/>
        <v>9</v>
      </c>
      <c r="S50" s="5">
        <f t="shared" si="20"/>
        <v>159</v>
      </c>
      <c r="T50" s="5"/>
    </row>
    <row r="51" spans="4:20">
      <c r="D51" s="19" t="s">
        <v>13</v>
      </c>
      <c r="E51" s="19" t="s">
        <v>104</v>
      </c>
      <c r="F51" s="19" t="s">
        <v>105</v>
      </c>
      <c r="G51" s="19">
        <v>0.26</v>
      </c>
      <c r="H51" s="1" t="s">
        <v>37</v>
      </c>
      <c r="I51" s="2">
        <v>4</v>
      </c>
      <c r="J51" s="12">
        <f t="shared" si="14"/>
        <v>76.92307692307692</v>
      </c>
      <c r="K51" s="5">
        <v>10</v>
      </c>
      <c r="L51" s="25">
        <f t="shared" si="15"/>
        <v>100</v>
      </c>
      <c r="M51" s="13">
        <f t="shared" si="16"/>
        <v>13.07692307692308</v>
      </c>
      <c r="N51" s="5">
        <v>30</v>
      </c>
      <c r="O51" s="5">
        <v>20</v>
      </c>
      <c r="P51" s="5">
        <f t="shared" si="17"/>
        <v>150</v>
      </c>
      <c r="Q51" s="14">
        <f t="shared" si="18"/>
        <v>33.333333333333329</v>
      </c>
      <c r="R51" s="5">
        <f t="shared" si="19"/>
        <v>9</v>
      </c>
      <c r="S51" s="5">
        <f t="shared" si="20"/>
        <v>159</v>
      </c>
      <c r="T51" s="5"/>
    </row>
    <row r="52" spans="4:20">
      <c r="D52" s="19" t="s">
        <v>16</v>
      </c>
      <c r="E52" s="19" t="s">
        <v>106</v>
      </c>
      <c r="F52" s="19" t="s">
        <v>107</v>
      </c>
      <c r="G52" s="19">
        <v>0.28999999999999998</v>
      </c>
      <c r="H52" s="1" t="s">
        <v>38</v>
      </c>
      <c r="I52" s="2">
        <v>5</v>
      </c>
      <c r="J52" s="12">
        <f t="shared" si="14"/>
        <v>68.965517241379317</v>
      </c>
      <c r="K52" s="5">
        <v>10</v>
      </c>
      <c r="L52" s="25">
        <f t="shared" si="15"/>
        <v>100</v>
      </c>
      <c r="M52" s="13">
        <f t="shared" si="16"/>
        <v>21.034482758620683</v>
      </c>
      <c r="N52" s="5">
        <v>30</v>
      </c>
      <c r="O52" s="5">
        <v>20</v>
      </c>
      <c r="P52" s="5">
        <f t="shared" si="17"/>
        <v>150</v>
      </c>
      <c r="Q52" s="14">
        <f t="shared" si="18"/>
        <v>33.333333333333329</v>
      </c>
      <c r="R52" s="5">
        <f t="shared" si="19"/>
        <v>9</v>
      </c>
      <c r="S52" s="5">
        <f t="shared" si="20"/>
        <v>159</v>
      </c>
      <c r="T52" s="5"/>
    </row>
    <row r="53" spans="4:20">
      <c r="D53" s="19" t="s">
        <v>7</v>
      </c>
      <c r="E53" s="19" t="s">
        <v>108</v>
      </c>
      <c r="F53" s="19" t="s">
        <v>109</v>
      </c>
      <c r="G53" s="19">
        <v>0.28999999999999998</v>
      </c>
      <c r="H53" s="1" t="s">
        <v>39</v>
      </c>
      <c r="I53" s="2">
        <v>6</v>
      </c>
      <c r="J53" s="12">
        <f t="shared" si="14"/>
        <v>68.965517241379317</v>
      </c>
      <c r="K53" s="5">
        <v>10</v>
      </c>
      <c r="L53" s="25">
        <f t="shared" si="15"/>
        <v>100</v>
      </c>
      <c r="M53" s="13">
        <f t="shared" si="16"/>
        <v>21.034482758620683</v>
      </c>
      <c r="N53" s="5">
        <v>30</v>
      </c>
      <c r="O53" s="5">
        <v>20</v>
      </c>
      <c r="P53" s="5">
        <f t="shared" si="17"/>
        <v>150</v>
      </c>
      <c r="Q53" s="14">
        <f t="shared" si="18"/>
        <v>33.333333333333329</v>
      </c>
      <c r="R53" s="5">
        <f t="shared" si="19"/>
        <v>9</v>
      </c>
      <c r="S53" s="5">
        <f t="shared" si="20"/>
        <v>159</v>
      </c>
      <c r="T53" s="5"/>
    </row>
    <row r="54" spans="4:20">
      <c r="D54" s="19" t="s">
        <v>4</v>
      </c>
      <c r="E54" s="19" t="s">
        <v>110</v>
      </c>
      <c r="F54" s="19" t="s">
        <v>111</v>
      </c>
      <c r="G54" s="19">
        <v>0.28000000000000003</v>
      </c>
      <c r="H54" s="1" t="s">
        <v>40</v>
      </c>
      <c r="I54" s="2">
        <v>7</v>
      </c>
      <c r="J54" s="12">
        <f t="shared" si="14"/>
        <v>71.428571428571416</v>
      </c>
      <c r="K54" s="5">
        <v>10</v>
      </c>
      <c r="L54" s="25">
        <f t="shared" si="15"/>
        <v>100</v>
      </c>
      <c r="M54" s="13">
        <f t="shared" si="16"/>
        <v>18.571428571428584</v>
      </c>
      <c r="N54" s="5">
        <v>30</v>
      </c>
      <c r="O54" s="5">
        <v>20</v>
      </c>
      <c r="P54" s="5">
        <f t="shared" si="17"/>
        <v>150</v>
      </c>
      <c r="Q54" s="14">
        <f t="shared" si="18"/>
        <v>33.333333333333329</v>
      </c>
      <c r="R54" s="5">
        <f t="shared" si="19"/>
        <v>9</v>
      </c>
      <c r="S54" s="5">
        <f t="shared" si="20"/>
        <v>159</v>
      </c>
      <c r="T54" s="5"/>
    </row>
    <row r="55" spans="4:20">
      <c r="D55" s="19" t="s">
        <v>7</v>
      </c>
      <c r="E55" s="19" t="s">
        <v>112</v>
      </c>
      <c r="F55" s="19" t="s">
        <v>113</v>
      </c>
      <c r="G55" s="19">
        <v>0.27</v>
      </c>
      <c r="H55" s="1" t="s">
        <v>41</v>
      </c>
      <c r="I55" s="2">
        <v>8</v>
      </c>
      <c r="J55" s="12">
        <f t="shared" si="14"/>
        <v>74.074074074074076</v>
      </c>
      <c r="K55" s="5">
        <v>10</v>
      </c>
      <c r="L55" s="25">
        <f t="shared" si="15"/>
        <v>100</v>
      </c>
      <c r="M55" s="13">
        <f t="shared" si="16"/>
        <v>15.925925925925924</v>
      </c>
      <c r="N55" s="5">
        <v>30</v>
      </c>
      <c r="O55" s="5">
        <v>20</v>
      </c>
      <c r="P55" s="5">
        <f t="shared" si="17"/>
        <v>150</v>
      </c>
      <c r="Q55" s="14">
        <f t="shared" si="18"/>
        <v>33.333333333333329</v>
      </c>
      <c r="R55" s="5">
        <f t="shared" si="19"/>
        <v>9</v>
      </c>
      <c r="S55" s="5">
        <f t="shared" si="20"/>
        <v>159</v>
      </c>
      <c r="T55" s="5"/>
    </row>
    <row r="56" spans="4:20">
      <c r="D56" s="19" t="s">
        <v>4</v>
      </c>
      <c r="E56" s="19" t="s">
        <v>116</v>
      </c>
      <c r="F56" s="19" t="s">
        <v>117</v>
      </c>
      <c r="G56" s="19">
        <v>0.26</v>
      </c>
      <c r="H56" s="1" t="s">
        <v>42</v>
      </c>
      <c r="I56" s="2">
        <v>9</v>
      </c>
      <c r="J56" s="12">
        <f t="shared" si="14"/>
        <v>76.92307692307692</v>
      </c>
      <c r="K56" s="5">
        <v>10</v>
      </c>
      <c r="L56" s="25">
        <f t="shared" si="15"/>
        <v>100</v>
      </c>
      <c r="M56" s="13">
        <f t="shared" si="16"/>
        <v>13.07692307692308</v>
      </c>
      <c r="N56" s="5">
        <v>30</v>
      </c>
      <c r="O56" s="5">
        <v>20</v>
      </c>
      <c r="P56" s="5">
        <f t="shared" si="17"/>
        <v>150</v>
      </c>
      <c r="Q56" s="14">
        <f t="shared" si="18"/>
        <v>33.333333333333329</v>
      </c>
      <c r="R56" s="5">
        <f t="shared" si="19"/>
        <v>9</v>
      </c>
      <c r="S56" s="5">
        <f t="shared" si="20"/>
        <v>159</v>
      </c>
      <c r="T56" s="5"/>
    </row>
    <row r="57" spans="4:20">
      <c r="D57" s="19" t="s">
        <v>13</v>
      </c>
      <c r="E57" s="19" t="s">
        <v>93</v>
      </c>
      <c r="F57" s="19" t="s">
        <v>94</v>
      </c>
      <c r="G57" s="19">
        <v>0.26</v>
      </c>
      <c r="H57" s="3" t="s">
        <v>43</v>
      </c>
      <c r="I57" s="2">
        <v>10</v>
      </c>
      <c r="J57" s="12">
        <f t="shared" si="14"/>
        <v>76.92307692307692</v>
      </c>
      <c r="K57" s="5">
        <v>10</v>
      </c>
      <c r="L57" s="25">
        <f t="shared" si="15"/>
        <v>100</v>
      </c>
      <c r="M57" s="13">
        <f t="shared" si="16"/>
        <v>13.07692307692308</v>
      </c>
      <c r="N57" s="5">
        <v>30</v>
      </c>
      <c r="O57" s="5">
        <v>20</v>
      </c>
      <c r="P57" s="5">
        <f t="shared" si="17"/>
        <v>150</v>
      </c>
      <c r="Q57" s="14">
        <f t="shared" si="18"/>
        <v>33.333333333333329</v>
      </c>
      <c r="R57" s="5">
        <f t="shared" si="19"/>
        <v>9</v>
      </c>
      <c r="S57" s="5">
        <f t="shared" si="20"/>
        <v>159</v>
      </c>
      <c r="T57" s="5"/>
    </row>
    <row r="58" spans="4:20">
      <c r="D58" s="19" t="s">
        <v>142</v>
      </c>
      <c r="E58" s="19"/>
      <c r="F58" s="19"/>
      <c r="G58" s="19"/>
      <c r="H58" s="3" t="s">
        <v>44</v>
      </c>
      <c r="I58" s="2">
        <v>11</v>
      </c>
      <c r="J58" s="12" t="e">
        <f t="shared" si="14"/>
        <v>#DIV/0!</v>
      </c>
      <c r="K58" s="5">
        <v>10</v>
      </c>
      <c r="L58" s="25">
        <f t="shared" si="15"/>
        <v>100</v>
      </c>
      <c r="M58" s="13" t="e">
        <f t="shared" si="16"/>
        <v>#DIV/0!</v>
      </c>
      <c r="N58" s="5">
        <v>30</v>
      </c>
      <c r="O58" s="5">
        <v>20</v>
      </c>
      <c r="P58" s="5">
        <f t="shared" si="17"/>
        <v>150</v>
      </c>
      <c r="Q58" s="14">
        <f t="shared" si="18"/>
        <v>33.333333333333329</v>
      </c>
      <c r="R58" s="5">
        <f t="shared" si="19"/>
        <v>9</v>
      </c>
      <c r="S58" s="5">
        <f t="shared" si="20"/>
        <v>159</v>
      </c>
      <c r="T58" s="5"/>
    </row>
    <row r="62" spans="4:20">
      <c r="D62" s="19" t="s">
        <v>118</v>
      </c>
      <c r="E62" s="19"/>
      <c r="F62" s="19"/>
      <c r="G62" s="19"/>
      <c r="H62" s="5"/>
      <c r="I62" s="5"/>
      <c r="J62" s="5"/>
      <c r="K62" s="5"/>
      <c r="L62" s="10"/>
      <c r="M62" s="5"/>
      <c r="N62" s="5"/>
      <c r="O62" s="5"/>
      <c r="P62" s="5"/>
      <c r="Q62" s="5"/>
      <c r="R62" s="5"/>
      <c r="S62" s="5"/>
      <c r="T62" s="5"/>
    </row>
    <row r="63" spans="4:20" ht="38">
      <c r="D63" s="19" t="s">
        <v>0</v>
      </c>
      <c r="E63" s="19" t="s">
        <v>1</v>
      </c>
      <c r="F63" s="19" t="s">
        <v>2</v>
      </c>
      <c r="G63" s="19" t="s">
        <v>3</v>
      </c>
      <c r="H63" s="2" t="s">
        <v>32</v>
      </c>
      <c r="I63" s="2" t="s">
        <v>33</v>
      </c>
      <c r="J63" s="15" t="s">
        <v>53</v>
      </c>
      <c r="K63" s="15" t="s">
        <v>48</v>
      </c>
      <c r="L63" s="10" t="s">
        <v>52</v>
      </c>
      <c r="M63" s="15" t="s">
        <v>51</v>
      </c>
      <c r="N63" s="16" t="s">
        <v>45</v>
      </c>
      <c r="O63" s="16" t="s">
        <v>46</v>
      </c>
      <c r="P63" s="10" t="s">
        <v>47</v>
      </c>
      <c r="Q63" s="10" t="s">
        <v>49</v>
      </c>
      <c r="R63" s="17" t="s">
        <v>50</v>
      </c>
      <c r="S63" s="11"/>
      <c r="T63" s="18" t="s">
        <v>54</v>
      </c>
    </row>
    <row r="64" spans="4:20">
      <c r="D64" s="19" t="s">
        <v>4</v>
      </c>
      <c r="E64" s="19" t="s">
        <v>77</v>
      </c>
      <c r="F64" s="19" t="s">
        <v>78</v>
      </c>
      <c r="G64" s="19">
        <v>0.24</v>
      </c>
      <c r="H64" s="1" t="s">
        <v>34</v>
      </c>
      <c r="I64" s="2">
        <v>1</v>
      </c>
      <c r="J64" s="12">
        <f t="shared" ref="J64:J74" si="21">$C$3/G64</f>
        <v>83.333333333333343</v>
      </c>
      <c r="K64" s="5">
        <v>10</v>
      </c>
      <c r="L64" s="25">
        <f t="shared" ref="L64:L74" si="22">$C$4</f>
        <v>100</v>
      </c>
      <c r="M64" s="13">
        <f>L64-K64-J64</f>
        <v>6.6666666666666572</v>
      </c>
      <c r="N64" s="5">
        <v>30</v>
      </c>
      <c r="O64" s="5">
        <v>20</v>
      </c>
      <c r="P64" s="5">
        <f>L64+N64+O64</f>
        <v>150</v>
      </c>
      <c r="Q64" s="14">
        <f>SUM(N64:O64)/P64 * 100</f>
        <v>33.333333333333329</v>
      </c>
      <c r="R64" s="5">
        <f>P64*0.3/5</f>
        <v>9</v>
      </c>
      <c r="S64" s="5">
        <f>SUM(P64,R64)</f>
        <v>159</v>
      </c>
      <c r="T64" s="5">
        <f>SUM(S64:S74)</f>
        <v>1749</v>
      </c>
    </row>
    <row r="65" spans="3:20">
      <c r="D65" s="19" t="s">
        <v>7</v>
      </c>
      <c r="E65" s="19" t="s">
        <v>79</v>
      </c>
      <c r="F65" s="19" t="s">
        <v>80</v>
      </c>
      <c r="G65" s="19">
        <v>0.31</v>
      </c>
      <c r="H65" s="1" t="s">
        <v>35</v>
      </c>
      <c r="I65" s="2">
        <v>2</v>
      </c>
      <c r="J65" s="12">
        <f t="shared" si="21"/>
        <v>64.516129032258064</v>
      </c>
      <c r="K65" s="5">
        <v>10</v>
      </c>
      <c r="L65" s="25">
        <f t="shared" si="22"/>
        <v>100</v>
      </c>
      <c r="M65" s="13">
        <f t="shared" ref="M65:M74" si="23">L65-K65-J65</f>
        <v>25.483870967741936</v>
      </c>
      <c r="N65" s="5">
        <v>30</v>
      </c>
      <c r="O65" s="5">
        <v>20</v>
      </c>
      <c r="P65" s="5">
        <f t="shared" ref="P65:P74" si="24">L65+N65+O65</f>
        <v>150</v>
      </c>
      <c r="Q65" s="14">
        <f t="shared" ref="Q65:Q74" si="25">SUM(N65:O65)/P65 * 100</f>
        <v>33.333333333333329</v>
      </c>
      <c r="R65" s="5">
        <f t="shared" ref="R65:R74" si="26">P65*0.3/5</f>
        <v>9</v>
      </c>
      <c r="S65" s="5">
        <f t="shared" ref="S65:S74" si="27">SUM(P65,R65)</f>
        <v>159</v>
      </c>
      <c r="T65" s="5"/>
    </row>
    <row r="66" spans="3:20">
      <c r="D66" s="19" t="s">
        <v>10</v>
      </c>
      <c r="E66" s="19" t="s">
        <v>81</v>
      </c>
      <c r="F66" s="19" t="s">
        <v>82</v>
      </c>
      <c r="G66" s="19">
        <v>0.28000000000000003</v>
      </c>
      <c r="H66" s="1" t="s">
        <v>36</v>
      </c>
      <c r="I66" s="2">
        <v>3</v>
      </c>
      <c r="J66" s="12">
        <f t="shared" si="21"/>
        <v>71.428571428571416</v>
      </c>
      <c r="K66" s="5">
        <v>10</v>
      </c>
      <c r="L66" s="25">
        <f t="shared" si="22"/>
        <v>100</v>
      </c>
      <c r="M66" s="13">
        <f t="shared" si="23"/>
        <v>18.571428571428584</v>
      </c>
      <c r="N66" s="5">
        <v>30</v>
      </c>
      <c r="O66" s="5">
        <v>20</v>
      </c>
      <c r="P66" s="5">
        <f t="shared" si="24"/>
        <v>150</v>
      </c>
      <c r="Q66" s="14">
        <f t="shared" si="25"/>
        <v>33.333333333333329</v>
      </c>
      <c r="R66" s="5">
        <f t="shared" si="26"/>
        <v>9</v>
      </c>
      <c r="S66" s="5">
        <f t="shared" si="27"/>
        <v>159</v>
      </c>
      <c r="T66" s="5"/>
    </row>
    <row r="67" spans="3:20">
      <c r="D67" s="19" t="s">
        <v>13</v>
      </c>
      <c r="E67" s="19" t="s">
        <v>83</v>
      </c>
      <c r="F67" s="19" t="s">
        <v>84</v>
      </c>
      <c r="G67" s="19">
        <v>0.28000000000000003</v>
      </c>
      <c r="H67" s="1" t="s">
        <v>37</v>
      </c>
      <c r="I67" s="2">
        <v>4</v>
      </c>
      <c r="J67" s="12">
        <f t="shared" si="21"/>
        <v>71.428571428571416</v>
      </c>
      <c r="K67" s="5">
        <v>10</v>
      </c>
      <c r="L67" s="25">
        <f t="shared" si="22"/>
        <v>100</v>
      </c>
      <c r="M67" s="13">
        <f t="shared" si="23"/>
        <v>18.571428571428584</v>
      </c>
      <c r="N67" s="5">
        <v>30</v>
      </c>
      <c r="O67" s="5">
        <v>20</v>
      </c>
      <c r="P67" s="5">
        <f t="shared" si="24"/>
        <v>150</v>
      </c>
      <c r="Q67" s="14">
        <f t="shared" si="25"/>
        <v>33.333333333333329</v>
      </c>
      <c r="R67" s="5">
        <f t="shared" si="26"/>
        <v>9</v>
      </c>
      <c r="S67" s="5">
        <f t="shared" si="27"/>
        <v>159</v>
      </c>
      <c r="T67" s="5"/>
    </row>
    <row r="68" spans="3:20">
      <c r="D68" s="19" t="s">
        <v>16</v>
      </c>
      <c r="E68" s="19" t="s">
        <v>85</v>
      </c>
      <c r="F68" s="19" t="s">
        <v>86</v>
      </c>
      <c r="G68" s="19">
        <v>0.33</v>
      </c>
      <c r="H68" s="1" t="s">
        <v>38</v>
      </c>
      <c r="I68" s="2">
        <v>5</v>
      </c>
      <c r="J68" s="12">
        <f t="shared" si="21"/>
        <v>60.606060606060602</v>
      </c>
      <c r="K68" s="5">
        <v>10</v>
      </c>
      <c r="L68" s="25">
        <f t="shared" si="22"/>
        <v>100</v>
      </c>
      <c r="M68" s="13">
        <f t="shared" si="23"/>
        <v>29.393939393939398</v>
      </c>
      <c r="N68" s="5">
        <v>30</v>
      </c>
      <c r="O68" s="5">
        <v>20</v>
      </c>
      <c r="P68" s="5">
        <f t="shared" si="24"/>
        <v>150</v>
      </c>
      <c r="Q68" s="14">
        <f t="shared" si="25"/>
        <v>33.333333333333329</v>
      </c>
      <c r="R68" s="5">
        <f t="shared" si="26"/>
        <v>9</v>
      </c>
      <c r="S68" s="5">
        <f t="shared" si="27"/>
        <v>159</v>
      </c>
      <c r="T68" s="5"/>
    </row>
    <row r="69" spans="3:20">
      <c r="D69" s="19" t="s">
        <v>13</v>
      </c>
      <c r="E69" s="19" t="s">
        <v>87</v>
      </c>
      <c r="F69" s="19" t="s">
        <v>88</v>
      </c>
      <c r="G69" s="19">
        <v>0.28000000000000003</v>
      </c>
      <c r="H69" s="1" t="s">
        <v>39</v>
      </c>
      <c r="I69" s="2">
        <v>6</v>
      </c>
      <c r="J69" s="12">
        <f t="shared" si="21"/>
        <v>71.428571428571416</v>
      </c>
      <c r="K69" s="5">
        <v>10</v>
      </c>
      <c r="L69" s="25">
        <f t="shared" si="22"/>
        <v>100</v>
      </c>
      <c r="M69" s="13">
        <f t="shared" si="23"/>
        <v>18.571428571428584</v>
      </c>
      <c r="N69" s="5">
        <v>30</v>
      </c>
      <c r="O69" s="5">
        <v>20</v>
      </c>
      <c r="P69" s="5">
        <f t="shared" si="24"/>
        <v>150</v>
      </c>
      <c r="Q69" s="14">
        <f t="shared" si="25"/>
        <v>33.333333333333329</v>
      </c>
      <c r="R69" s="5">
        <f t="shared" si="26"/>
        <v>9</v>
      </c>
      <c r="S69" s="5">
        <f t="shared" si="27"/>
        <v>159</v>
      </c>
      <c r="T69" s="5"/>
    </row>
    <row r="70" spans="3:20">
      <c r="D70" s="19" t="s">
        <v>7</v>
      </c>
      <c r="E70" s="19" t="s">
        <v>89</v>
      </c>
      <c r="F70" s="19" t="s">
        <v>90</v>
      </c>
      <c r="G70" s="19">
        <v>0.24</v>
      </c>
      <c r="H70" s="1" t="s">
        <v>40</v>
      </c>
      <c r="I70" s="2">
        <v>7</v>
      </c>
      <c r="J70" s="12">
        <f t="shared" si="21"/>
        <v>83.333333333333343</v>
      </c>
      <c r="K70" s="5">
        <v>10</v>
      </c>
      <c r="L70" s="25">
        <f t="shared" si="22"/>
        <v>100</v>
      </c>
      <c r="M70" s="13">
        <f t="shared" si="23"/>
        <v>6.6666666666666572</v>
      </c>
      <c r="N70" s="5">
        <v>30</v>
      </c>
      <c r="O70" s="5">
        <v>20</v>
      </c>
      <c r="P70" s="5">
        <f t="shared" si="24"/>
        <v>150</v>
      </c>
      <c r="Q70" s="14">
        <f t="shared" si="25"/>
        <v>33.333333333333329</v>
      </c>
      <c r="R70" s="5">
        <f t="shared" si="26"/>
        <v>9</v>
      </c>
      <c r="S70" s="5">
        <f t="shared" si="27"/>
        <v>159</v>
      </c>
      <c r="T70" s="5"/>
    </row>
    <row r="71" spans="3:20">
      <c r="D71" s="19" t="s">
        <v>7</v>
      </c>
      <c r="E71" s="19" t="s">
        <v>114</v>
      </c>
      <c r="F71" s="19" t="s">
        <v>115</v>
      </c>
      <c r="G71" s="19">
        <v>0.24</v>
      </c>
      <c r="H71" s="1" t="s">
        <v>41</v>
      </c>
      <c r="I71" s="2">
        <v>8</v>
      </c>
      <c r="J71" s="12">
        <f t="shared" si="21"/>
        <v>83.333333333333343</v>
      </c>
      <c r="K71" s="5">
        <v>10</v>
      </c>
      <c r="L71" s="25">
        <f t="shared" si="22"/>
        <v>100</v>
      </c>
      <c r="M71" s="13">
        <f t="shared" si="23"/>
        <v>6.6666666666666572</v>
      </c>
      <c r="N71" s="5">
        <v>30</v>
      </c>
      <c r="O71" s="5">
        <v>20</v>
      </c>
      <c r="P71" s="5">
        <f t="shared" si="24"/>
        <v>150</v>
      </c>
      <c r="Q71" s="14">
        <f t="shared" si="25"/>
        <v>33.333333333333329</v>
      </c>
      <c r="R71" s="5">
        <f t="shared" si="26"/>
        <v>9</v>
      </c>
      <c r="S71" s="5">
        <f t="shared" si="27"/>
        <v>159</v>
      </c>
      <c r="T71" s="5"/>
    </row>
    <row r="72" spans="3:20">
      <c r="C72" s="26"/>
      <c r="D72" s="19" t="s">
        <v>7</v>
      </c>
      <c r="E72" s="19" t="s">
        <v>95</v>
      </c>
      <c r="F72" s="19" t="s">
        <v>96</v>
      </c>
      <c r="G72" s="19">
        <v>0.22</v>
      </c>
      <c r="H72" s="1" t="s">
        <v>42</v>
      </c>
      <c r="I72" s="2">
        <v>9</v>
      </c>
      <c r="J72" s="12">
        <f t="shared" si="21"/>
        <v>90.909090909090907</v>
      </c>
      <c r="K72" s="5">
        <v>10</v>
      </c>
      <c r="L72" s="25">
        <f t="shared" si="22"/>
        <v>100</v>
      </c>
      <c r="M72" s="13">
        <f t="shared" si="23"/>
        <v>-0.90909090909090651</v>
      </c>
      <c r="N72" s="5">
        <v>30</v>
      </c>
      <c r="O72" s="5">
        <v>20</v>
      </c>
      <c r="P72" s="5">
        <f t="shared" si="24"/>
        <v>150</v>
      </c>
      <c r="Q72" s="14">
        <f t="shared" si="25"/>
        <v>33.333333333333329</v>
      </c>
      <c r="R72" s="5">
        <f t="shared" si="26"/>
        <v>9</v>
      </c>
      <c r="S72" s="5">
        <f t="shared" si="27"/>
        <v>159</v>
      </c>
      <c r="T72" s="5"/>
    </row>
    <row r="73" spans="3:20">
      <c r="D73" s="19" t="s">
        <v>142</v>
      </c>
      <c r="E73" s="19"/>
      <c r="F73" s="19"/>
      <c r="G73" s="19"/>
      <c r="H73" s="3" t="s">
        <v>43</v>
      </c>
      <c r="I73" s="2">
        <v>10</v>
      </c>
      <c r="J73" s="12" t="e">
        <f t="shared" si="21"/>
        <v>#DIV/0!</v>
      </c>
      <c r="K73" s="5">
        <v>10</v>
      </c>
      <c r="L73" s="25">
        <f t="shared" si="22"/>
        <v>100</v>
      </c>
      <c r="M73" s="13" t="e">
        <f t="shared" si="23"/>
        <v>#DIV/0!</v>
      </c>
      <c r="N73" s="5">
        <v>30</v>
      </c>
      <c r="O73" s="5">
        <v>20</v>
      </c>
      <c r="P73" s="5">
        <f t="shared" si="24"/>
        <v>150</v>
      </c>
      <c r="Q73" s="14">
        <f t="shared" si="25"/>
        <v>33.333333333333329</v>
      </c>
      <c r="R73" s="5">
        <f t="shared" si="26"/>
        <v>9</v>
      </c>
      <c r="S73" s="5">
        <f t="shared" si="27"/>
        <v>159</v>
      </c>
      <c r="T73" s="5"/>
    </row>
    <row r="74" spans="3:20">
      <c r="D74" s="19" t="s">
        <v>142</v>
      </c>
      <c r="E74" s="19"/>
      <c r="F74" s="19"/>
      <c r="G74" s="19"/>
      <c r="H74" s="3" t="s">
        <v>44</v>
      </c>
      <c r="I74" s="2">
        <v>11</v>
      </c>
      <c r="J74" s="12" t="e">
        <f t="shared" si="21"/>
        <v>#DIV/0!</v>
      </c>
      <c r="K74" s="5">
        <v>10</v>
      </c>
      <c r="L74" s="25">
        <f t="shared" si="22"/>
        <v>100</v>
      </c>
      <c r="M74" s="13" t="e">
        <f t="shared" si="23"/>
        <v>#DIV/0!</v>
      </c>
      <c r="N74" s="5">
        <v>30</v>
      </c>
      <c r="O74" s="5">
        <v>20</v>
      </c>
      <c r="P74" s="5">
        <f t="shared" si="24"/>
        <v>150</v>
      </c>
      <c r="Q74" s="14">
        <f t="shared" si="25"/>
        <v>33.333333333333329</v>
      </c>
      <c r="R74" s="5">
        <f t="shared" si="26"/>
        <v>9</v>
      </c>
      <c r="S74" s="5">
        <f t="shared" si="27"/>
        <v>159</v>
      </c>
      <c r="T74" s="5"/>
    </row>
    <row r="78" spans="3:20">
      <c r="D78" s="19" t="s">
        <v>135</v>
      </c>
      <c r="E78" s="19"/>
      <c r="F78" s="19"/>
      <c r="G78" s="19"/>
      <c r="H78" s="5"/>
      <c r="I78" s="5"/>
      <c r="J78" s="5"/>
      <c r="K78" s="5"/>
      <c r="L78" s="10"/>
      <c r="M78" s="5"/>
      <c r="N78" s="5"/>
      <c r="O78" s="5"/>
      <c r="P78" s="5"/>
      <c r="Q78" s="5"/>
      <c r="R78" s="5"/>
      <c r="S78" s="5"/>
      <c r="T78" s="5"/>
    </row>
    <row r="79" spans="3:20" ht="38">
      <c r="D79" s="19" t="s">
        <v>0</v>
      </c>
      <c r="E79" s="19" t="s">
        <v>1</v>
      </c>
      <c r="F79" s="19" t="s">
        <v>2</v>
      </c>
      <c r="G79" s="19" t="s">
        <v>3</v>
      </c>
      <c r="H79" s="2" t="s">
        <v>32</v>
      </c>
      <c r="I79" s="2" t="s">
        <v>33</v>
      </c>
      <c r="J79" s="15" t="s">
        <v>53</v>
      </c>
      <c r="K79" s="15" t="s">
        <v>48</v>
      </c>
      <c r="L79" s="10" t="s">
        <v>52</v>
      </c>
      <c r="M79" s="15" t="s">
        <v>51</v>
      </c>
      <c r="N79" s="16" t="s">
        <v>45</v>
      </c>
      <c r="O79" s="16" t="s">
        <v>46</v>
      </c>
      <c r="P79" s="10" t="s">
        <v>47</v>
      </c>
      <c r="Q79" s="10" t="s">
        <v>49</v>
      </c>
      <c r="R79" s="17" t="s">
        <v>50</v>
      </c>
      <c r="S79" s="11"/>
      <c r="T79" s="18" t="s">
        <v>54</v>
      </c>
    </row>
    <row r="80" spans="3:20">
      <c r="D80" s="19" t="s">
        <v>4</v>
      </c>
      <c r="E80" s="19" t="s">
        <v>119</v>
      </c>
      <c r="F80" s="19" t="s">
        <v>120</v>
      </c>
      <c r="G80" s="19">
        <v>0.27</v>
      </c>
      <c r="H80" s="1" t="s">
        <v>34</v>
      </c>
      <c r="I80" s="2">
        <v>1</v>
      </c>
      <c r="J80" s="12">
        <f t="shared" ref="J80:J90" si="28">$C$3/G80</f>
        <v>74.074074074074076</v>
      </c>
      <c r="K80" s="5">
        <v>10</v>
      </c>
      <c r="L80" s="25">
        <f t="shared" ref="L80:L90" si="29">$C$4</f>
        <v>100</v>
      </c>
      <c r="M80" s="13">
        <f>L80-K80-J80</f>
        <v>15.925925925925924</v>
      </c>
      <c r="N80" s="5">
        <v>30</v>
      </c>
      <c r="O80" s="5">
        <v>20</v>
      </c>
      <c r="P80" s="5">
        <f>L80+N80+O80</f>
        <v>150</v>
      </c>
      <c r="Q80" s="14">
        <f>SUM(N80:O80)/P80 * 100</f>
        <v>33.333333333333329</v>
      </c>
      <c r="R80" s="5">
        <f>P80*0.3/5</f>
        <v>9</v>
      </c>
      <c r="S80" s="5">
        <f>SUM(P80,R80)</f>
        <v>159</v>
      </c>
      <c r="T80" s="5">
        <f>SUM(S80:S90)</f>
        <v>1749</v>
      </c>
    </row>
    <row r="81" spans="4:20">
      <c r="D81" s="19" t="s">
        <v>7</v>
      </c>
      <c r="E81" s="19" t="s">
        <v>121</v>
      </c>
      <c r="F81" s="19" t="s">
        <v>122</v>
      </c>
      <c r="G81" s="19">
        <v>0.31</v>
      </c>
      <c r="H81" s="1" t="s">
        <v>35</v>
      </c>
      <c r="I81" s="2">
        <v>2</v>
      </c>
      <c r="J81" s="12">
        <f t="shared" si="28"/>
        <v>64.516129032258064</v>
      </c>
      <c r="K81" s="5">
        <v>10</v>
      </c>
      <c r="L81" s="25">
        <f t="shared" si="29"/>
        <v>100</v>
      </c>
      <c r="M81" s="13">
        <f t="shared" ref="M81:M90" si="30">L81-K81-J81</f>
        <v>25.483870967741936</v>
      </c>
      <c r="N81" s="5">
        <v>30</v>
      </c>
      <c r="O81" s="5">
        <v>20</v>
      </c>
      <c r="P81" s="5">
        <f t="shared" ref="P81:P90" si="31">L81+N81+O81</f>
        <v>150</v>
      </c>
      <c r="Q81" s="14">
        <f t="shared" ref="Q81:Q90" si="32">SUM(N81:O81)/P81 * 100</f>
        <v>33.333333333333329</v>
      </c>
      <c r="R81" s="5">
        <f t="shared" ref="R81:R90" si="33">P81*0.3/5</f>
        <v>9</v>
      </c>
      <c r="S81" s="5">
        <f t="shared" ref="S81:S90" si="34">SUM(P81,R81)</f>
        <v>159</v>
      </c>
      <c r="T81" s="5"/>
    </row>
    <row r="82" spans="4:20">
      <c r="D82" s="19" t="s">
        <v>10</v>
      </c>
      <c r="E82" s="19" t="s">
        <v>123</v>
      </c>
      <c r="F82" s="19" t="s">
        <v>124</v>
      </c>
      <c r="G82" s="19">
        <v>0.28999999999999998</v>
      </c>
      <c r="H82" s="1" t="s">
        <v>36</v>
      </c>
      <c r="I82" s="2">
        <v>3</v>
      </c>
      <c r="J82" s="12">
        <f t="shared" si="28"/>
        <v>68.965517241379317</v>
      </c>
      <c r="K82" s="5">
        <v>10</v>
      </c>
      <c r="L82" s="25">
        <f t="shared" si="29"/>
        <v>100</v>
      </c>
      <c r="M82" s="13">
        <f t="shared" si="30"/>
        <v>21.034482758620683</v>
      </c>
      <c r="N82" s="5">
        <v>30</v>
      </c>
      <c r="O82" s="5">
        <v>20</v>
      </c>
      <c r="P82" s="5">
        <f t="shared" si="31"/>
        <v>150</v>
      </c>
      <c r="Q82" s="14">
        <f t="shared" si="32"/>
        <v>33.333333333333329</v>
      </c>
      <c r="R82" s="5">
        <f t="shared" si="33"/>
        <v>9</v>
      </c>
      <c r="S82" s="5">
        <f t="shared" si="34"/>
        <v>159</v>
      </c>
      <c r="T82" s="5"/>
    </row>
    <row r="83" spans="4:20">
      <c r="D83" s="19" t="s">
        <v>13</v>
      </c>
      <c r="E83" s="19" t="s">
        <v>125</v>
      </c>
      <c r="F83" s="19" t="s">
        <v>126</v>
      </c>
      <c r="G83" s="19">
        <v>0.28000000000000003</v>
      </c>
      <c r="H83" s="1" t="s">
        <v>37</v>
      </c>
      <c r="I83" s="2">
        <v>4</v>
      </c>
      <c r="J83" s="12">
        <f t="shared" si="28"/>
        <v>71.428571428571416</v>
      </c>
      <c r="K83" s="5">
        <v>10</v>
      </c>
      <c r="L83" s="25">
        <f t="shared" si="29"/>
        <v>100</v>
      </c>
      <c r="M83" s="13">
        <f t="shared" si="30"/>
        <v>18.571428571428584</v>
      </c>
      <c r="N83" s="5">
        <v>30</v>
      </c>
      <c r="O83" s="5">
        <v>20</v>
      </c>
      <c r="P83" s="5">
        <f t="shared" si="31"/>
        <v>150</v>
      </c>
      <c r="Q83" s="14">
        <f t="shared" si="32"/>
        <v>33.333333333333329</v>
      </c>
      <c r="R83" s="5">
        <f t="shared" si="33"/>
        <v>9</v>
      </c>
      <c r="S83" s="5">
        <f t="shared" si="34"/>
        <v>159</v>
      </c>
      <c r="T83" s="5"/>
    </row>
    <row r="84" spans="4:20">
      <c r="D84" s="19" t="s">
        <v>7</v>
      </c>
      <c r="E84" s="19" t="s">
        <v>127</v>
      </c>
      <c r="F84" s="19" t="s">
        <v>128</v>
      </c>
      <c r="G84" s="19">
        <v>0.27</v>
      </c>
      <c r="H84" s="1" t="s">
        <v>38</v>
      </c>
      <c r="I84" s="2">
        <v>5</v>
      </c>
      <c r="J84" s="12">
        <f t="shared" si="28"/>
        <v>74.074074074074076</v>
      </c>
      <c r="K84" s="5">
        <v>10</v>
      </c>
      <c r="L84" s="25">
        <f t="shared" si="29"/>
        <v>100</v>
      </c>
      <c r="M84" s="13">
        <f t="shared" si="30"/>
        <v>15.925925925925924</v>
      </c>
      <c r="N84" s="5">
        <v>30</v>
      </c>
      <c r="O84" s="5">
        <v>20</v>
      </c>
      <c r="P84" s="5">
        <f t="shared" si="31"/>
        <v>150</v>
      </c>
      <c r="Q84" s="14">
        <f t="shared" si="32"/>
        <v>33.333333333333329</v>
      </c>
      <c r="R84" s="5">
        <f t="shared" si="33"/>
        <v>9</v>
      </c>
      <c r="S84" s="5">
        <f t="shared" si="34"/>
        <v>159</v>
      </c>
      <c r="T84" s="5"/>
    </row>
    <row r="85" spans="4:20">
      <c r="D85" s="19" t="s">
        <v>7</v>
      </c>
      <c r="E85" s="19" t="s">
        <v>129</v>
      </c>
      <c r="F85" s="19" t="s">
        <v>130</v>
      </c>
      <c r="G85" s="19">
        <v>0.28999999999999998</v>
      </c>
      <c r="H85" s="1" t="s">
        <v>39</v>
      </c>
      <c r="I85" s="2">
        <v>6</v>
      </c>
      <c r="J85" s="12">
        <f t="shared" si="28"/>
        <v>68.965517241379317</v>
      </c>
      <c r="K85" s="5">
        <v>10</v>
      </c>
      <c r="L85" s="25">
        <f t="shared" si="29"/>
        <v>100</v>
      </c>
      <c r="M85" s="13">
        <f t="shared" si="30"/>
        <v>21.034482758620683</v>
      </c>
      <c r="N85" s="5">
        <v>30</v>
      </c>
      <c r="O85" s="5">
        <v>20</v>
      </c>
      <c r="P85" s="5">
        <f t="shared" si="31"/>
        <v>150</v>
      </c>
      <c r="Q85" s="14">
        <f t="shared" si="32"/>
        <v>33.333333333333329</v>
      </c>
      <c r="R85" s="5">
        <f t="shared" si="33"/>
        <v>9</v>
      </c>
      <c r="S85" s="5">
        <f t="shared" si="34"/>
        <v>159</v>
      </c>
      <c r="T85" s="5"/>
    </row>
    <row r="86" spans="4:20">
      <c r="D86" s="19" t="s">
        <v>7</v>
      </c>
      <c r="E86" s="19" t="s">
        <v>131</v>
      </c>
      <c r="F86" s="19" t="s">
        <v>132</v>
      </c>
      <c r="G86" s="19">
        <v>0.26</v>
      </c>
      <c r="H86" s="1" t="s">
        <v>40</v>
      </c>
      <c r="I86" s="2">
        <v>7</v>
      </c>
      <c r="J86" s="12">
        <f t="shared" si="28"/>
        <v>76.92307692307692</v>
      </c>
      <c r="K86" s="5">
        <v>10</v>
      </c>
      <c r="L86" s="25">
        <f t="shared" si="29"/>
        <v>100</v>
      </c>
      <c r="M86" s="13">
        <f t="shared" si="30"/>
        <v>13.07692307692308</v>
      </c>
      <c r="N86" s="5">
        <v>30</v>
      </c>
      <c r="O86" s="5">
        <v>20</v>
      </c>
      <c r="P86" s="5">
        <f t="shared" si="31"/>
        <v>150</v>
      </c>
      <c r="Q86" s="14">
        <f t="shared" si="32"/>
        <v>33.333333333333329</v>
      </c>
      <c r="R86" s="5">
        <f t="shared" si="33"/>
        <v>9</v>
      </c>
      <c r="S86" s="5">
        <f t="shared" si="34"/>
        <v>159</v>
      </c>
      <c r="T86" s="5"/>
    </row>
    <row r="87" spans="4:20">
      <c r="D87" s="19" t="s">
        <v>4</v>
      </c>
      <c r="E87" s="19" t="s">
        <v>133</v>
      </c>
      <c r="F87" s="19" t="s">
        <v>134</v>
      </c>
      <c r="G87" s="19">
        <v>0.28999999999999998</v>
      </c>
      <c r="H87" s="1" t="s">
        <v>41</v>
      </c>
      <c r="I87" s="2">
        <v>8</v>
      </c>
      <c r="J87" s="12">
        <f t="shared" si="28"/>
        <v>68.965517241379317</v>
      </c>
      <c r="K87" s="5">
        <v>10</v>
      </c>
      <c r="L87" s="25">
        <f t="shared" si="29"/>
        <v>100</v>
      </c>
      <c r="M87" s="13">
        <f t="shared" si="30"/>
        <v>21.034482758620683</v>
      </c>
      <c r="N87" s="5">
        <v>30</v>
      </c>
      <c r="O87" s="5">
        <v>20</v>
      </c>
      <c r="P87" s="5">
        <f t="shared" si="31"/>
        <v>150</v>
      </c>
      <c r="Q87" s="14">
        <f t="shared" si="32"/>
        <v>33.333333333333329</v>
      </c>
      <c r="R87" s="5">
        <f t="shared" si="33"/>
        <v>9</v>
      </c>
      <c r="S87" s="5">
        <f t="shared" si="34"/>
        <v>159</v>
      </c>
      <c r="T87" s="5"/>
    </row>
    <row r="88" spans="4:20">
      <c r="D88" s="19" t="s">
        <v>13</v>
      </c>
      <c r="E88" s="19" t="s">
        <v>91</v>
      </c>
      <c r="F88" s="19" t="s">
        <v>92</v>
      </c>
      <c r="G88" s="19">
        <v>0.26</v>
      </c>
      <c r="H88" s="1" t="s">
        <v>42</v>
      </c>
      <c r="I88" s="2">
        <v>9</v>
      </c>
      <c r="J88" s="12">
        <f t="shared" si="28"/>
        <v>76.92307692307692</v>
      </c>
      <c r="K88" s="5">
        <v>10</v>
      </c>
      <c r="L88" s="25">
        <f t="shared" si="29"/>
        <v>100</v>
      </c>
      <c r="M88" s="13">
        <f t="shared" si="30"/>
        <v>13.07692307692308</v>
      </c>
      <c r="N88" s="5">
        <v>30</v>
      </c>
      <c r="O88" s="5">
        <v>20</v>
      </c>
      <c r="P88" s="5">
        <f t="shared" si="31"/>
        <v>150</v>
      </c>
      <c r="Q88" s="14">
        <f t="shared" si="32"/>
        <v>33.333333333333329</v>
      </c>
      <c r="R88" s="5">
        <f t="shared" si="33"/>
        <v>9</v>
      </c>
      <c r="S88" s="5">
        <f t="shared" si="34"/>
        <v>159</v>
      </c>
      <c r="T88" s="5"/>
    </row>
    <row r="89" spans="4:20">
      <c r="D89" s="19" t="s">
        <v>142</v>
      </c>
      <c r="E89" s="19"/>
      <c r="F89" s="19"/>
      <c r="G89" s="19"/>
      <c r="H89" s="3" t="s">
        <v>43</v>
      </c>
      <c r="I89" s="2">
        <v>10</v>
      </c>
      <c r="J89" s="12" t="e">
        <f t="shared" si="28"/>
        <v>#DIV/0!</v>
      </c>
      <c r="K89" s="5">
        <v>10</v>
      </c>
      <c r="L89" s="25">
        <f t="shared" si="29"/>
        <v>100</v>
      </c>
      <c r="M89" s="13" t="e">
        <f t="shared" si="30"/>
        <v>#DIV/0!</v>
      </c>
      <c r="N89" s="5">
        <v>30</v>
      </c>
      <c r="O89" s="5">
        <v>20</v>
      </c>
      <c r="P89" s="5">
        <f t="shared" si="31"/>
        <v>150</v>
      </c>
      <c r="Q89" s="14">
        <f t="shared" si="32"/>
        <v>33.333333333333329</v>
      </c>
      <c r="R89" s="5">
        <f t="shared" si="33"/>
        <v>9</v>
      </c>
      <c r="S89" s="5">
        <f t="shared" si="34"/>
        <v>159</v>
      </c>
      <c r="T89" s="5"/>
    </row>
    <row r="90" spans="4:20">
      <c r="D90" s="19" t="s">
        <v>142</v>
      </c>
      <c r="E90" s="19"/>
      <c r="F90" s="19"/>
      <c r="G90" s="19"/>
      <c r="H90" s="3" t="s">
        <v>44</v>
      </c>
      <c r="I90" s="2">
        <v>11</v>
      </c>
      <c r="J90" s="12" t="e">
        <f t="shared" si="28"/>
        <v>#DIV/0!</v>
      </c>
      <c r="K90" s="5">
        <v>10</v>
      </c>
      <c r="L90" s="25">
        <f t="shared" si="29"/>
        <v>100</v>
      </c>
      <c r="M90" s="13" t="e">
        <f t="shared" si="30"/>
        <v>#DIV/0!</v>
      </c>
      <c r="N90" s="5">
        <v>30</v>
      </c>
      <c r="O90" s="5">
        <v>20</v>
      </c>
      <c r="P90" s="5">
        <f t="shared" si="31"/>
        <v>150</v>
      </c>
      <c r="Q90" s="14">
        <f t="shared" si="32"/>
        <v>33.333333333333329</v>
      </c>
      <c r="R90" s="5">
        <f t="shared" si="33"/>
        <v>9</v>
      </c>
      <c r="S90" s="5">
        <f t="shared" si="34"/>
        <v>159</v>
      </c>
      <c r="T90" s="5"/>
    </row>
  </sheetData>
  <phoneticPr fontId="2" type="noConversion"/>
  <conditionalFormatting sqref="M13:M90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DE9C8-4E51-A648-822A-CE0353692242}">
  <dimension ref="B2:L50"/>
  <sheetViews>
    <sheetView showGridLines="0" workbookViewId="0">
      <selection activeCell="I22" sqref="I22"/>
    </sheetView>
  </sheetViews>
  <sheetFormatPr baseColWidth="10" defaultRowHeight="18"/>
  <cols>
    <col min="1" max="1" width="10.140625" customWidth="1"/>
    <col min="2" max="5" width="18" customWidth="1"/>
    <col min="7" max="7" width="5.28515625" customWidth="1"/>
    <col min="9" max="9" width="19.7109375" customWidth="1"/>
    <col min="10" max="10" width="13.85546875" customWidth="1"/>
    <col min="11" max="11" width="4.5703125" customWidth="1"/>
    <col min="12" max="12" width="16.28515625" customWidth="1"/>
  </cols>
  <sheetData>
    <row r="2" spans="2:12">
      <c r="B2" s="34" t="s">
        <v>151</v>
      </c>
      <c r="C2" s="34" t="s">
        <v>1</v>
      </c>
      <c r="D2" s="5" t="s">
        <v>2</v>
      </c>
      <c r="E2" s="5" t="s">
        <v>3</v>
      </c>
    </row>
    <row r="3" spans="2:12">
      <c r="B3" s="34" t="s">
        <v>7</v>
      </c>
      <c r="C3" s="34" t="s">
        <v>95</v>
      </c>
      <c r="D3" s="5" t="s">
        <v>96</v>
      </c>
      <c r="E3" s="5">
        <v>0.22</v>
      </c>
    </row>
    <row r="4" spans="2:12">
      <c r="B4" s="34" t="s">
        <v>7</v>
      </c>
      <c r="C4" s="34" t="s">
        <v>8</v>
      </c>
      <c r="D4" s="5" t="s">
        <v>9</v>
      </c>
      <c r="E4" s="5">
        <v>0.26</v>
      </c>
    </row>
    <row r="5" spans="2:12">
      <c r="B5" s="34" t="s">
        <v>7</v>
      </c>
      <c r="C5" s="34" t="s">
        <v>89</v>
      </c>
      <c r="D5" s="5" t="s">
        <v>90</v>
      </c>
      <c r="E5" s="5">
        <v>0.24</v>
      </c>
    </row>
    <row r="6" spans="2:12">
      <c r="B6" s="34" t="s">
        <v>7</v>
      </c>
      <c r="C6" s="34" t="s">
        <v>131</v>
      </c>
      <c r="D6" s="5" t="s">
        <v>132</v>
      </c>
      <c r="E6" s="5">
        <v>0.26</v>
      </c>
    </row>
    <row r="7" spans="2:12">
      <c r="B7" s="34" t="s">
        <v>7</v>
      </c>
      <c r="C7" s="34" t="s">
        <v>129</v>
      </c>
      <c r="D7" s="5" t="s">
        <v>130</v>
      </c>
      <c r="E7" s="5">
        <v>0.28999999999999998</v>
      </c>
    </row>
    <row r="8" spans="2:12">
      <c r="B8" s="34" t="s">
        <v>7</v>
      </c>
      <c r="C8" s="34" t="s">
        <v>79</v>
      </c>
      <c r="D8" s="5" t="s">
        <v>80</v>
      </c>
      <c r="E8" s="5">
        <v>0.31</v>
      </c>
    </row>
    <row r="9" spans="2:12" ht="27">
      <c r="B9" s="34" t="s">
        <v>7</v>
      </c>
      <c r="C9" s="34" t="s">
        <v>121</v>
      </c>
      <c r="D9" s="5" t="s">
        <v>122</v>
      </c>
      <c r="E9" s="5">
        <v>0.31</v>
      </c>
      <c r="G9" s="33" t="s">
        <v>154</v>
      </c>
    </row>
    <row r="10" spans="2:12" ht="20">
      <c r="B10" s="34" t="s">
        <v>7</v>
      </c>
      <c r="C10" s="34" t="s">
        <v>23</v>
      </c>
      <c r="D10" s="5" t="s">
        <v>24</v>
      </c>
      <c r="E10" s="5">
        <v>0.33</v>
      </c>
      <c r="G10" s="31" t="s">
        <v>147</v>
      </c>
      <c r="H10" s="32" t="s">
        <v>152</v>
      </c>
      <c r="J10" s="38"/>
      <c r="K10" s="38"/>
      <c r="L10" s="38"/>
    </row>
    <row r="11" spans="2:12" ht="20">
      <c r="B11" s="34" t="s">
        <v>7</v>
      </c>
      <c r="C11" s="34" t="s">
        <v>58</v>
      </c>
      <c r="D11" s="5" t="s">
        <v>59</v>
      </c>
      <c r="E11" s="5">
        <v>0.28000000000000003</v>
      </c>
      <c r="G11" s="31" t="s">
        <v>148</v>
      </c>
      <c r="H11" s="35" t="s">
        <v>145</v>
      </c>
      <c r="I11" s="36"/>
      <c r="J11" s="36"/>
      <c r="K11" s="36"/>
      <c r="L11" s="37"/>
    </row>
    <row r="12" spans="2:12" ht="20">
      <c r="B12" s="34" t="s">
        <v>7</v>
      </c>
      <c r="C12" s="34" t="s">
        <v>127</v>
      </c>
      <c r="D12" s="5" t="s">
        <v>128</v>
      </c>
      <c r="E12" s="5">
        <v>0.27</v>
      </c>
      <c r="G12" s="31" t="s">
        <v>149</v>
      </c>
      <c r="H12" s="35" t="s">
        <v>146</v>
      </c>
      <c r="I12" s="36"/>
      <c r="J12" s="36"/>
      <c r="K12" s="36"/>
      <c r="L12" s="37"/>
    </row>
    <row r="13" spans="2:12" ht="20">
      <c r="B13" s="34" t="s">
        <v>7</v>
      </c>
      <c r="C13" s="34" t="s">
        <v>112</v>
      </c>
      <c r="D13" s="5" t="s">
        <v>113</v>
      </c>
      <c r="E13" s="5">
        <v>0.27</v>
      </c>
      <c r="G13" s="31" t="s">
        <v>150</v>
      </c>
      <c r="H13" s="32" t="s">
        <v>153</v>
      </c>
    </row>
    <row r="14" spans="2:12">
      <c r="B14" s="34" t="s">
        <v>7</v>
      </c>
      <c r="C14" s="34" t="s">
        <v>108</v>
      </c>
      <c r="D14" s="5" t="s">
        <v>109</v>
      </c>
      <c r="E14" s="5">
        <v>0.28999999999999998</v>
      </c>
    </row>
    <row r="15" spans="2:12">
      <c r="B15" s="34" t="s">
        <v>7</v>
      </c>
      <c r="C15" s="34" t="s">
        <v>114</v>
      </c>
      <c r="D15" s="5" t="s">
        <v>115</v>
      </c>
      <c r="E15" s="5">
        <v>0.24</v>
      </c>
    </row>
    <row r="16" spans="2:12">
      <c r="B16" s="34" t="s">
        <v>7</v>
      </c>
      <c r="C16" s="34" t="s">
        <v>100</v>
      </c>
      <c r="D16" s="5" t="s">
        <v>101</v>
      </c>
      <c r="E16" s="5">
        <v>0.28999999999999998</v>
      </c>
    </row>
    <row r="17" spans="2:5">
      <c r="B17" s="34" t="s">
        <v>7</v>
      </c>
      <c r="C17" s="34" t="s">
        <v>68</v>
      </c>
      <c r="D17" s="5" t="s">
        <v>69</v>
      </c>
      <c r="E17" s="5">
        <v>0.27</v>
      </c>
    </row>
    <row r="18" spans="2:5">
      <c r="B18" s="34" t="s">
        <v>4</v>
      </c>
      <c r="C18" s="34" t="s">
        <v>74</v>
      </c>
      <c r="D18" s="5" t="s">
        <v>75</v>
      </c>
      <c r="E18" s="5">
        <v>0.27</v>
      </c>
    </row>
    <row r="19" spans="2:5">
      <c r="B19" s="34" t="s">
        <v>4</v>
      </c>
      <c r="C19" s="34" t="s">
        <v>77</v>
      </c>
      <c r="D19" s="5" t="s">
        <v>78</v>
      </c>
      <c r="E19" s="5">
        <v>0.24</v>
      </c>
    </row>
    <row r="20" spans="2:5">
      <c r="B20" s="34" t="s">
        <v>4</v>
      </c>
      <c r="C20" s="34" t="s">
        <v>25</v>
      </c>
      <c r="D20" s="5" t="s">
        <v>26</v>
      </c>
      <c r="E20" s="5">
        <v>0.26</v>
      </c>
    </row>
    <row r="21" spans="2:5">
      <c r="B21" s="34" t="s">
        <v>4</v>
      </c>
      <c r="C21" s="34" t="s">
        <v>72</v>
      </c>
      <c r="D21" s="5" t="s">
        <v>73</v>
      </c>
      <c r="E21" s="5">
        <v>0.26</v>
      </c>
    </row>
    <row r="22" spans="2:5">
      <c r="B22" s="34" t="s">
        <v>4</v>
      </c>
      <c r="C22" s="34" t="s">
        <v>27</v>
      </c>
      <c r="D22" s="5" t="s">
        <v>28</v>
      </c>
      <c r="E22" s="5">
        <v>0.27</v>
      </c>
    </row>
    <row r="23" spans="2:5">
      <c r="B23" s="34" t="s">
        <v>4</v>
      </c>
      <c r="C23" s="34" t="s">
        <v>70</v>
      </c>
      <c r="D23" s="5" t="s">
        <v>71</v>
      </c>
      <c r="E23" s="5">
        <v>0.27</v>
      </c>
    </row>
    <row r="24" spans="2:5">
      <c r="B24" s="34" t="s">
        <v>4</v>
      </c>
      <c r="C24" s="34" t="s">
        <v>116</v>
      </c>
      <c r="D24" s="5" t="s">
        <v>117</v>
      </c>
      <c r="E24" s="5">
        <v>0.26</v>
      </c>
    </row>
    <row r="25" spans="2:5">
      <c r="B25" s="34" t="s">
        <v>4</v>
      </c>
      <c r="C25" s="34" t="s">
        <v>5</v>
      </c>
      <c r="D25" s="5" t="s">
        <v>6</v>
      </c>
      <c r="E25" s="5">
        <v>0.27</v>
      </c>
    </row>
    <row r="26" spans="2:5">
      <c r="B26" s="34" t="s">
        <v>4</v>
      </c>
      <c r="C26" s="34" t="s">
        <v>119</v>
      </c>
      <c r="D26" s="5" t="s">
        <v>120</v>
      </c>
      <c r="E26" s="5">
        <v>0.27</v>
      </c>
    </row>
    <row r="27" spans="2:5">
      <c r="B27" s="34" t="s">
        <v>4</v>
      </c>
      <c r="C27" s="34" t="s">
        <v>98</v>
      </c>
      <c r="D27" s="5" t="s">
        <v>99</v>
      </c>
      <c r="E27" s="5">
        <v>0.26</v>
      </c>
    </row>
    <row r="28" spans="2:5">
      <c r="B28" s="34" t="s">
        <v>4</v>
      </c>
      <c r="C28" s="34" t="s">
        <v>133</v>
      </c>
      <c r="D28" s="5" t="s">
        <v>134</v>
      </c>
      <c r="E28" s="5">
        <v>0.28999999999999998</v>
      </c>
    </row>
    <row r="29" spans="2:5">
      <c r="B29" s="34" t="s">
        <v>4</v>
      </c>
      <c r="C29" s="34" t="s">
        <v>56</v>
      </c>
      <c r="D29" s="5" t="s">
        <v>57</v>
      </c>
      <c r="E29" s="5">
        <v>0.3</v>
      </c>
    </row>
    <row r="30" spans="2:5">
      <c r="B30" s="34" t="s">
        <v>4</v>
      </c>
      <c r="C30" s="34" t="s">
        <v>110</v>
      </c>
      <c r="D30" s="5" t="s">
        <v>111</v>
      </c>
      <c r="E30" s="5">
        <v>0.28000000000000003</v>
      </c>
    </row>
    <row r="31" spans="2:5">
      <c r="B31" s="34" t="s">
        <v>10</v>
      </c>
      <c r="C31" s="34" t="s">
        <v>60</v>
      </c>
      <c r="D31" s="5" t="s">
        <v>61</v>
      </c>
      <c r="E31" s="5">
        <v>0.28000000000000003</v>
      </c>
    </row>
    <row r="32" spans="2:5">
      <c r="B32" s="34" t="s">
        <v>10</v>
      </c>
      <c r="C32" s="34" t="s">
        <v>102</v>
      </c>
      <c r="D32" s="5" t="s">
        <v>103</v>
      </c>
      <c r="E32" s="5">
        <v>0.28999999999999998</v>
      </c>
    </row>
    <row r="33" spans="2:5">
      <c r="B33" s="34" t="s">
        <v>10</v>
      </c>
      <c r="C33" s="34" t="s">
        <v>81</v>
      </c>
      <c r="D33" s="5" t="s">
        <v>82</v>
      </c>
      <c r="E33" s="5">
        <v>0.28000000000000003</v>
      </c>
    </row>
    <row r="34" spans="2:5">
      <c r="B34" s="34" t="s">
        <v>10</v>
      </c>
      <c r="C34" s="34" t="s">
        <v>123</v>
      </c>
      <c r="D34" s="5" t="s">
        <v>124</v>
      </c>
      <c r="E34" s="5">
        <v>0.28999999999999998</v>
      </c>
    </row>
    <row r="35" spans="2:5">
      <c r="B35" s="34" t="s">
        <v>10</v>
      </c>
      <c r="C35" s="34" t="s">
        <v>11</v>
      </c>
      <c r="D35" s="5" t="s">
        <v>12</v>
      </c>
      <c r="E35" s="5">
        <v>0.3</v>
      </c>
    </row>
    <row r="36" spans="2:5">
      <c r="B36" s="34" t="s">
        <v>16</v>
      </c>
      <c r="C36" s="34" t="s">
        <v>17</v>
      </c>
      <c r="D36" s="5" t="s">
        <v>18</v>
      </c>
      <c r="E36" s="5">
        <v>0.27</v>
      </c>
    </row>
    <row r="37" spans="2:5">
      <c r="B37" s="34" t="s">
        <v>16</v>
      </c>
      <c r="C37" s="34" t="s">
        <v>106</v>
      </c>
      <c r="D37" s="5" t="s">
        <v>107</v>
      </c>
      <c r="E37" s="5">
        <v>0.28999999999999998</v>
      </c>
    </row>
    <row r="38" spans="2:5">
      <c r="B38" s="34" t="s">
        <v>16</v>
      </c>
      <c r="C38" s="34" t="s">
        <v>85</v>
      </c>
      <c r="D38" s="5" t="s">
        <v>86</v>
      </c>
      <c r="E38" s="5">
        <v>0.33</v>
      </c>
    </row>
    <row r="39" spans="2:5">
      <c r="B39" s="34" t="s">
        <v>16</v>
      </c>
      <c r="C39" s="34" t="s">
        <v>64</v>
      </c>
      <c r="D39" s="5" t="s">
        <v>65</v>
      </c>
      <c r="E39" s="5">
        <v>0.31</v>
      </c>
    </row>
    <row r="40" spans="2:5">
      <c r="B40" s="34" t="s">
        <v>13</v>
      </c>
      <c r="C40" s="34" t="s">
        <v>62</v>
      </c>
      <c r="D40" s="5" t="s">
        <v>63</v>
      </c>
      <c r="E40" s="5">
        <v>0.31</v>
      </c>
    </row>
    <row r="41" spans="2:5">
      <c r="B41" s="34" t="s">
        <v>13</v>
      </c>
      <c r="C41" s="34" t="s">
        <v>83</v>
      </c>
      <c r="D41" s="5" t="s">
        <v>84</v>
      </c>
      <c r="E41" s="5">
        <v>0.28000000000000003</v>
      </c>
    </row>
    <row r="42" spans="2:5">
      <c r="B42" s="34" t="s">
        <v>13</v>
      </c>
      <c r="C42" s="34" t="s">
        <v>125</v>
      </c>
      <c r="D42" s="5" t="s">
        <v>126</v>
      </c>
      <c r="E42" s="5">
        <v>0.28000000000000003</v>
      </c>
    </row>
    <row r="43" spans="2:5">
      <c r="B43" s="34" t="s">
        <v>13</v>
      </c>
      <c r="C43" s="34" t="s">
        <v>104</v>
      </c>
      <c r="D43" s="5" t="s">
        <v>105</v>
      </c>
      <c r="E43" s="5">
        <v>0.26</v>
      </c>
    </row>
    <row r="44" spans="2:5">
      <c r="B44" s="34" t="s">
        <v>13</v>
      </c>
      <c r="C44" s="34" t="s">
        <v>21</v>
      </c>
      <c r="D44" s="5" t="s">
        <v>22</v>
      </c>
      <c r="E44" s="5">
        <v>0.28000000000000003</v>
      </c>
    </row>
    <row r="45" spans="2:5">
      <c r="B45" s="34" t="s">
        <v>13</v>
      </c>
      <c r="C45" s="34" t="s">
        <v>91</v>
      </c>
      <c r="D45" s="5" t="s">
        <v>92</v>
      </c>
      <c r="E45" s="5">
        <v>0.26</v>
      </c>
    </row>
    <row r="46" spans="2:5">
      <c r="B46" s="34" t="s">
        <v>13</v>
      </c>
      <c r="C46" s="34" t="s">
        <v>14</v>
      </c>
      <c r="D46" s="5" t="s">
        <v>15</v>
      </c>
      <c r="E46" s="5">
        <v>0.19</v>
      </c>
    </row>
    <row r="47" spans="2:5">
      <c r="B47" s="34" t="s">
        <v>13</v>
      </c>
      <c r="C47" s="34" t="s">
        <v>66</v>
      </c>
      <c r="D47" s="5" t="s">
        <v>67</v>
      </c>
      <c r="E47" s="5">
        <v>0.27</v>
      </c>
    </row>
    <row r="48" spans="2:5">
      <c r="B48" s="34" t="s">
        <v>13</v>
      </c>
      <c r="C48" s="34" t="s">
        <v>19</v>
      </c>
      <c r="D48" s="5" t="s">
        <v>20</v>
      </c>
      <c r="E48" s="5">
        <v>0.25</v>
      </c>
    </row>
    <row r="49" spans="2:5">
      <c r="B49" s="34" t="s">
        <v>13</v>
      </c>
      <c r="C49" s="34" t="s">
        <v>87</v>
      </c>
      <c r="D49" s="5" t="s">
        <v>88</v>
      </c>
      <c r="E49" s="5">
        <v>0.28000000000000003</v>
      </c>
    </row>
    <row r="50" spans="2:5">
      <c r="B50" s="34" t="s">
        <v>13</v>
      </c>
      <c r="C50" s="34" t="s">
        <v>93</v>
      </c>
      <c r="D50" s="5" t="s">
        <v>94</v>
      </c>
      <c r="E50" s="5">
        <v>0.26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TMT 11 plex Automatic table</vt:lpstr>
      <vt:lpstr>MetaData_for_PythonScripts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Seongmin Cheon</cp:lastModifiedBy>
  <dcterms:created xsi:type="dcterms:W3CDTF">2021-12-13T05:14:36Z</dcterms:created>
  <dcterms:modified xsi:type="dcterms:W3CDTF">2022-02-10T08:15:04Z</dcterms:modified>
</cp:coreProperties>
</file>