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nxan\OneDrive\Documents\GitHub\Huang_lechuan_todphilly\"/>
    </mc:Choice>
  </mc:AlternateContent>
  <xr:revisionPtr revIDLastSave="0" documentId="13_ncr:1_{D90E6095-9DD6-4192-99FF-E32EB06E0A60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Metadata" sheetId="1" r:id="rId1"/>
    <sheet name="APH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F20" i="2"/>
  <c r="F21" i="2"/>
  <c r="F22" i="2"/>
  <c r="F23" i="2"/>
  <c r="F24" i="2"/>
  <c r="F25" i="2"/>
  <c r="F26" i="2"/>
  <c r="F27" i="2"/>
  <c r="F28" i="2"/>
  <c r="F29" i="2"/>
  <c r="F30" i="2"/>
  <c r="B21" i="2"/>
  <c r="B22" i="2"/>
  <c r="B23" i="2"/>
  <c r="B24" i="2"/>
  <c r="B25" i="2"/>
  <c r="B26" i="2"/>
  <c r="B27" i="2"/>
  <c r="B28" i="2"/>
  <c r="B29" i="2"/>
  <c r="B30" i="2"/>
  <c r="J14" i="2"/>
  <c r="J25" i="2" s="1"/>
  <c r="L14" i="2"/>
  <c r="L24" i="2" s="1"/>
  <c r="K12" i="2"/>
  <c r="K14" i="2" s="1"/>
  <c r="J11" i="2"/>
  <c r="J12" i="2"/>
  <c r="I12" i="2"/>
  <c r="I11" i="2"/>
  <c r="I10" i="2"/>
  <c r="I14" i="2" s="1"/>
  <c r="I25" i="2" s="1"/>
  <c r="H12" i="2"/>
  <c r="H11" i="2"/>
  <c r="H10" i="2"/>
  <c r="H9" i="2"/>
  <c r="G12" i="2"/>
  <c r="G11" i="2"/>
  <c r="G10" i="2"/>
  <c r="G9" i="2"/>
  <c r="G8" i="2"/>
  <c r="F12" i="2"/>
  <c r="F11" i="2"/>
  <c r="F10" i="2"/>
  <c r="F9" i="2"/>
  <c r="F8" i="2"/>
  <c r="F7" i="2"/>
  <c r="F14" i="2" s="1"/>
  <c r="E12" i="2"/>
  <c r="E11" i="2"/>
  <c r="E10" i="2"/>
  <c r="E9" i="2"/>
  <c r="E8" i="2"/>
  <c r="E7" i="2"/>
  <c r="E6" i="2"/>
  <c r="D12" i="2"/>
  <c r="D11" i="2"/>
  <c r="D10" i="2"/>
  <c r="D9" i="2"/>
  <c r="D8" i="2"/>
  <c r="D7" i="2"/>
  <c r="D6" i="2"/>
  <c r="D5" i="2"/>
  <c r="C12" i="2"/>
  <c r="C11" i="2"/>
  <c r="C10" i="2"/>
  <c r="C9" i="2"/>
  <c r="C8" i="2"/>
  <c r="C7" i="2"/>
  <c r="C6" i="2"/>
  <c r="C5" i="2"/>
  <c r="C4" i="2"/>
  <c r="B12" i="2"/>
  <c r="B11" i="2"/>
  <c r="B10" i="2"/>
  <c r="B9" i="2"/>
  <c r="B8" i="2"/>
  <c r="B7" i="2"/>
  <c r="B6" i="2"/>
  <c r="B5" i="2"/>
  <c r="B4" i="2"/>
  <c r="B3" i="2"/>
  <c r="J26" i="2" l="1"/>
  <c r="J20" i="2"/>
  <c r="J29" i="2"/>
  <c r="J28" i="2"/>
  <c r="J23" i="2"/>
  <c r="J27" i="2"/>
  <c r="J22" i="2"/>
  <c r="H14" i="2"/>
  <c r="I29" i="2"/>
  <c r="I26" i="2"/>
  <c r="I22" i="2"/>
  <c r="I30" i="2"/>
  <c r="K20" i="2"/>
  <c r="K25" i="2"/>
  <c r="K23" i="2"/>
  <c r="L29" i="2"/>
  <c r="L23" i="2"/>
  <c r="L27" i="2"/>
  <c r="L25" i="2"/>
  <c r="L21" i="2"/>
  <c r="L30" i="2"/>
  <c r="L26" i="2"/>
  <c r="L22" i="2"/>
  <c r="L20" i="2"/>
  <c r="L28" i="2"/>
  <c r="K28" i="2"/>
  <c r="K26" i="2"/>
  <c r="K21" i="2"/>
  <c r="K29" i="2"/>
  <c r="K24" i="2"/>
  <c r="K22" i="2"/>
  <c r="K30" i="2"/>
  <c r="K27" i="2"/>
  <c r="J21" i="2"/>
  <c r="J30" i="2"/>
  <c r="J24" i="2"/>
  <c r="I23" i="2"/>
  <c r="I20" i="2"/>
  <c r="I24" i="2"/>
  <c r="I28" i="2"/>
  <c r="I21" i="2"/>
  <c r="G14" i="2"/>
  <c r="G27" i="2" s="1"/>
  <c r="I27" i="2"/>
  <c r="E14" i="2"/>
  <c r="E25" i="2" s="1"/>
  <c r="G22" i="2"/>
  <c r="G21" i="2"/>
  <c r="G20" i="2"/>
  <c r="D14" i="2"/>
  <c r="D25" i="2" s="1"/>
  <c r="C14" i="2"/>
  <c r="C25" i="2" s="1"/>
  <c r="B14" i="2"/>
  <c r="H23" i="2" l="1"/>
  <c r="H26" i="2"/>
  <c r="H24" i="2"/>
  <c r="H30" i="2"/>
  <c r="H22" i="2"/>
  <c r="H25" i="2"/>
  <c r="H28" i="2"/>
  <c r="H29" i="2"/>
  <c r="H20" i="2"/>
  <c r="H27" i="2"/>
  <c r="H21" i="2"/>
  <c r="G28" i="2"/>
  <c r="G23" i="2"/>
  <c r="G30" i="2"/>
  <c r="G29" i="2"/>
  <c r="G24" i="2"/>
  <c r="G25" i="2"/>
  <c r="N25" i="2" s="1"/>
  <c r="G26" i="2"/>
  <c r="E26" i="2"/>
  <c r="E24" i="2"/>
  <c r="E22" i="2"/>
  <c r="E30" i="2"/>
  <c r="E21" i="2"/>
  <c r="E20" i="2"/>
  <c r="E27" i="2"/>
  <c r="E23" i="2"/>
  <c r="E29" i="2"/>
  <c r="E28" i="2"/>
  <c r="D22" i="2"/>
  <c r="D30" i="2"/>
  <c r="D20" i="2"/>
  <c r="D28" i="2"/>
  <c r="D21" i="2"/>
  <c r="D29" i="2"/>
  <c r="D23" i="2"/>
  <c r="D24" i="2"/>
  <c r="D26" i="2"/>
  <c r="D27" i="2"/>
  <c r="C20" i="2"/>
  <c r="C21" i="2"/>
  <c r="C29" i="2"/>
  <c r="C26" i="2"/>
  <c r="C30" i="2"/>
  <c r="C22" i="2"/>
  <c r="C23" i="2"/>
  <c r="C27" i="2"/>
  <c r="C24" i="2"/>
  <c r="C28" i="2"/>
  <c r="O25" i="2" l="1"/>
  <c r="N22" i="2"/>
  <c r="O22" i="2"/>
  <c r="O30" i="2"/>
  <c r="N30" i="2"/>
  <c r="O26" i="2"/>
  <c r="N26" i="2"/>
  <c r="O29" i="2"/>
  <c r="N29" i="2"/>
  <c r="O21" i="2"/>
  <c r="N21" i="2"/>
  <c r="N20" i="2"/>
  <c r="O20" i="2"/>
  <c r="O28" i="2"/>
  <c r="N28" i="2"/>
  <c r="N24" i="2"/>
  <c r="O24" i="2"/>
  <c r="O27" i="2"/>
  <c r="N27" i="2"/>
  <c r="N23" i="2"/>
  <c r="O23" i="2"/>
</calcChain>
</file>

<file path=xl/sharedStrings.xml><?xml version="1.0" encoding="utf-8"?>
<sst xmlns="http://schemas.openxmlformats.org/spreadsheetml/2006/main" count="128" uniqueCount="84">
  <si>
    <t>Variable</t>
  </si>
  <si>
    <t>Meaning</t>
  </si>
  <si>
    <t>Calculation</t>
  </si>
  <si>
    <t>ID</t>
  </si>
  <si>
    <t>unique ID assigned to station</t>
  </si>
  <si>
    <t>Definition</t>
  </si>
  <si>
    <t>1. to avoid stations with the same name in different locations 
2. to consolidate different stations physically connected</t>
  </si>
  <si>
    <t>station</t>
  </si>
  <si>
    <t>station name</t>
  </si>
  <si>
    <t>line</t>
  </si>
  <si>
    <t>the main line the station serve</t>
  </si>
  <si>
    <t>1. when consolidated, only the line that has the majority of services will be kept</t>
  </si>
  <si>
    <t>sum_ac</t>
  </si>
  <si>
    <t>the sum of accessibility index</t>
  </si>
  <si>
    <t>1. capacity of type of service * frequency of service per direction per hour
2. For Trolley: 3-4/h C: 50
3. For Regional Rail Capacity C:110
** SEPTA_main: 8/h  C:110
** SEPTA_Glenside: 3-4/h C:110
** Paoli&amp;NJT_NEC: 2/h; C:110
** Other Regional Rail: 0.5-1/h C:110
** Light Rail: 15min C: 70
4. For Rail_transit: C: 150
** BSL: 16
** BSL-Local-North: 12
** BSL South: 8 
** MFL: 12
** PATCO: 7
5. For Important Bus Transfer Stations
** Filter stations with "transportation centers"
** look average departures per hour
** C: 50</t>
  </si>
  <si>
    <t>ac_score</t>
  </si>
  <si>
    <t>accessibility score</t>
  </si>
  <si>
    <t>operator</t>
  </si>
  <si>
    <t>type_sym</t>
  </si>
  <si>
    <t>type</t>
  </si>
  <si>
    <t>rail service type</t>
  </si>
  <si>
    <t>type of services within its operator</t>
  </si>
  <si>
    <t>service operator</t>
  </si>
  <si>
    <t>Differentiate services within SEPTA and NJT</t>
  </si>
  <si>
    <t>1. Rail Transit
2. Regional Rail
3. Light Rail
4. Trolley</t>
  </si>
  <si>
    <t>job_sc</t>
  </si>
  <si>
    <t>Job Score</t>
  </si>
  <si>
    <t>1. Calculate forecasted jobs in 2035 divided by shape area of the district.
2. Divided results into 10 quantiles</t>
  </si>
  <si>
    <t>Score for the district where the station is located</t>
  </si>
  <si>
    <t>em_surp_sc</t>
  </si>
  <si>
    <t>Employment Shortage and Surplus Scores</t>
  </si>
  <si>
    <t>Scores for districts where there are huge gaps between population and jobs available</t>
  </si>
  <si>
    <t>pvt_qn</t>
  </si>
  <si>
    <t>Poverty Rate Score</t>
  </si>
  <si>
    <t>Scores for the Poverty Rate of the Census tract the station is located</t>
  </si>
  <si>
    <t>1. Calculate the poverty rate by diviging poverty population by total population
2. Quantile into 10</t>
  </si>
  <si>
    <t>Tidycensus: ACS 2019</t>
  </si>
  <si>
    <t>From DVRPC Greater Philadelphia Municipal Population and Employment Forecast 2015-2050
https://dvrpc-dvrpcgis.opendata.arcgis.com/datasets/greater-philadelphia-municipal-population-and-employment-forecast-2015-2050/explore?location=39.938608%2C-75.171191%2C13.00</t>
  </si>
  <si>
    <t>MdInm_qn</t>
  </si>
  <si>
    <t>Medium Income Score</t>
  </si>
  <si>
    <t>Scores for the median income of the census tract the station is located</t>
  </si>
  <si>
    <t>1. Quantile medium income into 10</t>
  </si>
  <si>
    <t>not_gen</t>
  </si>
  <si>
    <t>Not be gentrified</t>
  </si>
  <si>
    <t>Likelyhood of not being gentrified after the TOD project</t>
  </si>
  <si>
    <t>Hand Clean</t>
  </si>
  <si>
    <t>Locality Score</t>
  </si>
  <si>
    <t>Score assigned to the station based on its municipal level it is located</t>
  </si>
  <si>
    <t>DVRPC GIS Portal
Municipal Boundaries (Polygon)
https://dvrpc-dvrpcgis.opendata.arcgis.com/datasets/dvrpcgis::municipal-boundaries-polygon/about</t>
  </si>
  <si>
    <t>1. 10 for stations located in "Cities"
2. 8 for station located in "Boroughs" (Equavalent to Towns in other states)
3. 1-7 for stations located in "Townships" (Usually suburban area in a county) based its negatively quantiled size (the smaller township is, the higher scores are)</t>
  </si>
  <si>
    <t>loc_sc</t>
  </si>
  <si>
    <t>1. Gaps between quantiled medium income and quantiled poverty rate
2. Divided by quantiled house ownership rate
3. Quantiled 2 into 10</t>
  </si>
  <si>
    <t>slo_sc</t>
  </si>
  <si>
    <t>Slope Score</t>
  </si>
  <si>
    <t>Score for the slope around the station</t>
  </si>
  <si>
    <t>ranges of sum_ac cut into 10</t>
  </si>
  <si>
    <t>1. Get slope using DEM
2. Cutting range into 10</t>
  </si>
  <si>
    <t>USGS Earthexplorer</t>
  </si>
  <si>
    <t>duti_sc</t>
  </si>
  <si>
    <t>Under-utilized land score</t>
  </si>
  <si>
    <t>Score for how much of the size of under-utilized land around the station</t>
  </si>
  <si>
    <t>attr_sc</t>
  </si>
  <si>
    <t>Land Attractiveness score</t>
  </si>
  <si>
    <t>Score for how attractive area around the station is.</t>
  </si>
  <si>
    <t>1. Sum of the area for Commercial, Institutional, Recreational land within 800 meter-radius around the station
2. Cutting range into 10</t>
  </si>
  <si>
    <t>unattr_sc</t>
  </si>
  <si>
    <t>Land Unattractivenss score</t>
  </si>
  <si>
    <t>Score for how unattractive area around the station is.</t>
  </si>
  <si>
    <t>1. Sum of the area for Industrial, Military, Utility land within 800 meter-radius around the station
2. Cutting negative range into 10 (the higher the score, the less unattractive it is)</t>
  </si>
  <si>
    <t>DVRPC GIS Portal
Land Use 2015
https://dvrpc-https://dvrpc-dvrpcgis.opendata.arcgis.com/datasets/dvrpcgis::land-use-2015/explore</t>
  </si>
  <si>
    <t>DVRPC GIS Portal
Greater Philadelphia Passenger Rail Station
https://dvrpc-dvrpcgis.opendata.arcgis.com/datasets/dvrpcgis::greater-philadelphia-passenger-rail-stations/explore</t>
  </si>
  <si>
    <t>1. Stations in Delaware State removed
2. Station Consolidated:
Trenton Transit Center, North Philadelphia, Broadway and Walter in Downtown Camden (RIVERLINE + PATCO), Lindenwold, Pennsauken, Fern Rock, 69th St, 8th St, Center City (15, City Hall, Suburban), Norristown, Jefferson 11th</t>
  </si>
  <si>
    <t>Data Source</t>
  </si>
  <si>
    <t>sum</t>
  </si>
  <si>
    <t>anattr_sc</t>
  </si>
  <si>
    <t>1. Absolute Value of job_surplus (Forecasted jobs in 2035 divided by the forecated population in 2035)
2. Quantile into 10</t>
  </si>
  <si>
    <t>Pairwise Comparison Matrix</t>
  </si>
  <si>
    <t>Criteria Weights</t>
  </si>
  <si>
    <t>Weighted Sum Value</t>
  </si>
  <si>
    <t>1. Sum of the area for agriculture, underdeveloped (General and Transitional), parking (Undetermined and transportation) land within 800 meter-radius around the station
2. Cutting range into 10</t>
  </si>
  <si>
    <t>sc_aph</t>
  </si>
  <si>
    <t>Final Score using Analytical Hierarchy Process</t>
  </si>
  <si>
    <t>Final Score for how area around the station is suitable for TOD</t>
  </si>
  <si>
    <t>1. Score is calculated based on the Multi-Criterion Decision Analysis (MCDA)
2. Weighting is based on Analytical Hierarchy Process (APH)
3. See tab "APH Matrix" for more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</si>
</sst>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1" fillId="3" borderId="0" xfId="0" applyFont="1" applyFill="1"/>
    <xf numFmtId="2" fontId="0" fillId="4" borderId="0" xfId="0" applyNumberForma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opLeftCell="A14" zoomScaleNormal="100" workbookViewId="0">
      <selection activeCell="D19" sqref="D19"/>
    </sheetView>
  </sheetViews>
  <sheetFormatPr defaultRowHeight="14.25" x14ac:dyDescent="0.45"/>
  <cols>
    <col min="1" max="1" width="11.86328125" customWidth="1"/>
    <col min="2" max="2" width="24.86328125" customWidth="1"/>
    <col min="3" max="3" width="52.46484375" customWidth="1"/>
    <col min="4" max="4" width="47.86328125" customWidth="1"/>
    <col min="5" max="5" width="26.53125" customWidth="1"/>
    <col min="8" max="8" width="0" hidden="1" customWidth="1"/>
  </cols>
  <sheetData>
    <row r="1" spans="1:5" x14ac:dyDescent="0.45">
      <c r="A1" s="2" t="s">
        <v>0</v>
      </c>
      <c r="B1" s="2" t="s">
        <v>1</v>
      </c>
      <c r="C1" s="2" t="s">
        <v>5</v>
      </c>
      <c r="D1" s="2" t="s">
        <v>2</v>
      </c>
      <c r="E1" s="2" t="s">
        <v>72</v>
      </c>
    </row>
    <row r="2" spans="1:5" ht="24.4" customHeight="1" x14ac:dyDescent="0.45">
      <c r="A2" s="2" t="s">
        <v>3</v>
      </c>
      <c r="B2" t="s">
        <v>4</v>
      </c>
      <c r="C2" s="1" t="s">
        <v>6</v>
      </c>
    </row>
    <row r="3" spans="1:5" ht="71.25" customHeight="1" x14ac:dyDescent="0.45">
      <c r="A3" s="2" t="s">
        <v>7</v>
      </c>
      <c r="B3" t="s">
        <v>8</v>
      </c>
      <c r="D3" s="17" t="s">
        <v>71</v>
      </c>
      <c r="E3" s="17" t="s">
        <v>70</v>
      </c>
    </row>
    <row r="4" spans="1:5" x14ac:dyDescent="0.45">
      <c r="A4" s="2" t="s">
        <v>9</v>
      </c>
      <c r="B4" t="s">
        <v>10</v>
      </c>
      <c r="C4" t="s">
        <v>11</v>
      </c>
      <c r="D4" s="17"/>
      <c r="E4" s="18"/>
    </row>
    <row r="5" spans="1:5" x14ac:dyDescent="0.45">
      <c r="A5" s="2" t="s">
        <v>17</v>
      </c>
      <c r="B5" t="s">
        <v>22</v>
      </c>
      <c r="D5" s="17"/>
      <c r="E5" s="18"/>
    </row>
    <row r="6" spans="1:5" x14ac:dyDescent="0.45">
      <c r="A6" s="2" t="s">
        <v>18</v>
      </c>
      <c r="B6" t="s">
        <v>21</v>
      </c>
      <c r="C6" t="s">
        <v>23</v>
      </c>
      <c r="D6" t="s">
        <v>45</v>
      </c>
    </row>
    <row r="7" spans="1:5" ht="57" x14ac:dyDescent="0.45">
      <c r="A7" s="2" t="s">
        <v>19</v>
      </c>
      <c r="B7" t="s">
        <v>20</v>
      </c>
      <c r="C7" s="1" t="s">
        <v>24</v>
      </c>
      <c r="D7" t="s">
        <v>45</v>
      </c>
    </row>
    <row r="8" spans="1:5" ht="270.75" x14ac:dyDescent="0.45">
      <c r="A8" s="2" t="s">
        <v>12</v>
      </c>
      <c r="B8" t="s">
        <v>13</v>
      </c>
      <c r="D8" s="1" t="s">
        <v>14</v>
      </c>
    </row>
    <row r="9" spans="1:5" x14ac:dyDescent="0.45">
      <c r="A9" s="2" t="s">
        <v>15</v>
      </c>
      <c r="B9" t="s">
        <v>16</v>
      </c>
      <c r="C9" t="s">
        <v>55</v>
      </c>
    </row>
    <row r="10" spans="1:5" ht="42.75" x14ac:dyDescent="0.45">
      <c r="A10" s="2" t="s">
        <v>25</v>
      </c>
      <c r="B10" t="s">
        <v>26</v>
      </c>
      <c r="C10" t="s">
        <v>28</v>
      </c>
      <c r="D10" s="1" t="s">
        <v>27</v>
      </c>
      <c r="E10" s="17" t="s">
        <v>37</v>
      </c>
    </row>
    <row r="11" spans="1:5" ht="42.75" x14ac:dyDescent="0.45">
      <c r="A11" s="2" t="s">
        <v>29</v>
      </c>
      <c r="B11" t="s">
        <v>30</v>
      </c>
      <c r="C11" t="s">
        <v>31</v>
      </c>
      <c r="D11" s="1" t="s">
        <v>75</v>
      </c>
      <c r="E11" s="18"/>
    </row>
    <row r="12" spans="1:5" ht="42.75" x14ac:dyDescent="0.45">
      <c r="A12" s="2" t="s">
        <v>32</v>
      </c>
      <c r="B12" t="s">
        <v>33</v>
      </c>
      <c r="C12" t="s">
        <v>34</v>
      </c>
      <c r="D12" s="1" t="s">
        <v>35</v>
      </c>
      <c r="E12" s="18" t="s">
        <v>36</v>
      </c>
    </row>
    <row r="13" spans="1:5" x14ac:dyDescent="0.45">
      <c r="A13" s="2" t="s">
        <v>38</v>
      </c>
      <c r="B13" t="s">
        <v>39</v>
      </c>
      <c r="C13" t="s">
        <v>40</v>
      </c>
      <c r="D13" s="1" t="s">
        <v>41</v>
      </c>
      <c r="E13" s="18"/>
    </row>
    <row r="14" spans="1:5" ht="57" x14ac:dyDescent="0.45">
      <c r="A14" s="2" t="s">
        <v>42</v>
      </c>
      <c r="B14" t="s">
        <v>43</v>
      </c>
      <c r="C14" t="s">
        <v>44</v>
      </c>
      <c r="D14" s="1" t="s">
        <v>51</v>
      </c>
      <c r="E14" s="18"/>
    </row>
    <row r="15" spans="1:5" ht="85.5" x14ac:dyDescent="0.45">
      <c r="A15" s="2" t="s">
        <v>50</v>
      </c>
      <c r="B15" t="s">
        <v>46</v>
      </c>
      <c r="C15" t="s">
        <v>47</v>
      </c>
      <c r="D15" s="3" t="s">
        <v>49</v>
      </c>
      <c r="E15" s="3" t="s">
        <v>48</v>
      </c>
    </row>
    <row r="16" spans="1:5" ht="28.5" x14ac:dyDescent="0.45">
      <c r="A16" s="2" t="s">
        <v>52</v>
      </c>
      <c r="B16" t="s">
        <v>53</v>
      </c>
      <c r="C16" t="s">
        <v>54</v>
      </c>
      <c r="D16" s="4" t="s">
        <v>56</v>
      </c>
      <c r="E16" t="s">
        <v>57</v>
      </c>
    </row>
    <row r="17" spans="1:5" ht="71.25" x14ac:dyDescent="0.45">
      <c r="A17" s="2" t="s">
        <v>58</v>
      </c>
      <c r="B17" t="s">
        <v>59</v>
      </c>
      <c r="C17" t="s">
        <v>60</v>
      </c>
      <c r="D17" s="5" t="s">
        <v>79</v>
      </c>
      <c r="E17" s="17" t="s">
        <v>69</v>
      </c>
    </row>
    <row r="18" spans="1:5" ht="57" x14ac:dyDescent="0.45">
      <c r="A18" s="2" t="s">
        <v>61</v>
      </c>
      <c r="B18" t="s">
        <v>62</v>
      </c>
      <c r="C18" t="s">
        <v>63</v>
      </c>
      <c r="D18" s="5" t="s">
        <v>64</v>
      </c>
      <c r="E18" s="18"/>
    </row>
    <row r="19" spans="1:5" ht="57" x14ac:dyDescent="0.45">
      <c r="A19" s="2" t="s">
        <v>65</v>
      </c>
      <c r="B19" t="s">
        <v>66</v>
      </c>
      <c r="C19" s="6" t="s">
        <v>67</v>
      </c>
      <c r="D19" s="5" t="s">
        <v>68</v>
      </c>
      <c r="E19" s="18"/>
    </row>
    <row r="20" spans="1:5" ht="71.25" x14ac:dyDescent="0.45">
      <c r="A20" s="2" t="s">
        <v>80</v>
      </c>
      <c r="B20" t="s">
        <v>81</v>
      </c>
      <c r="C20" t="s">
        <v>82</v>
      </c>
      <c r="D20" s="7" t="s">
        <v>83</v>
      </c>
    </row>
  </sheetData>
  <mergeCells count="5">
    <mergeCell ref="E10:E11"/>
    <mergeCell ref="E12:E14"/>
    <mergeCell ref="E3:E5"/>
    <mergeCell ref="E17:E19"/>
    <mergeCell ref="D3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F163-394D-4655-8D95-D957C39F411D}">
  <dimension ref="A1:O45"/>
  <sheetViews>
    <sheetView tabSelected="1" workbookViewId="0">
      <selection activeCell="L4" sqref="L4"/>
    </sheetView>
  </sheetViews>
  <sheetFormatPr defaultRowHeight="14.25" x14ac:dyDescent="0.45"/>
  <cols>
    <col min="14" max="14" width="15.3984375" customWidth="1"/>
  </cols>
  <sheetData>
    <row r="1" spans="1:14" x14ac:dyDescent="0.45">
      <c r="A1" s="11"/>
      <c r="B1" s="11" t="s">
        <v>15</v>
      </c>
      <c r="C1" s="11" t="s">
        <v>25</v>
      </c>
      <c r="D1" s="11" t="s">
        <v>29</v>
      </c>
      <c r="E1" s="11" t="s">
        <v>32</v>
      </c>
      <c r="F1" s="11" t="s">
        <v>38</v>
      </c>
      <c r="G1" s="11" t="s">
        <v>42</v>
      </c>
      <c r="H1" s="11" t="s">
        <v>50</v>
      </c>
      <c r="I1" s="11" t="s">
        <v>52</v>
      </c>
      <c r="J1" s="11" t="s">
        <v>58</v>
      </c>
      <c r="K1" s="11" t="s">
        <v>61</v>
      </c>
      <c r="L1" s="13" t="s">
        <v>74</v>
      </c>
      <c r="M1" s="14"/>
      <c r="N1" s="15"/>
    </row>
    <row r="2" spans="1:14" x14ac:dyDescent="0.45">
      <c r="A2" s="11" t="s">
        <v>15</v>
      </c>
      <c r="B2" s="10">
        <v>1</v>
      </c>
      <c r="C2" s="9">
        <v>3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5</v>
      </c>
      <c r="K2" s="9">
        <v>0.2</v>
      </c>
      <c r="L2" s="9">
        <v>0.2</v>
      </c>
      <c r="N2" s="16"/>
    </row>
    <row r="3" spans="1:14" x14ac:dyDescent="0.45">
      <c r="A3" s="11" t="s">
        <v>25</v>
      </c>
      <c r="B3" s="9">
        <f>MINVERSE(C$2)</f>
        <v>0.33333333333333331</v>
      </c>
      <c r="C3" s="10">
        <v>1</v>
      </c>
      <c r="D3" s="9">
        <v>0.33333333333333331</v>
      </c>
      <c r="E3" s="9">
        <v>3</v>
      </c>
      <c r="F3" s="9">
        <v>3</v>
      </c>
      <c r="G3" s="9">
        <v>3</v>
      </c>
      <c r="H3" s="9">
        <v>0.33333333333333331</v>
      </c>
      <c r="I3" s="9">
        <v>1</v>
      </c>
      <c r="J3" s="9">
        <v>0.2</v>
      </c>
      <c r="K3" s="9">
        <v>3</v>
      </c>
      <c r="L3" s="9">
        <v>1</v>
      </c>
      <c r="N3" s="16"/>
    </row>
    <row r="4" spans="1:14" x14ac:dyDescent="0.45">
      <c r="A4" s="11" t="s">
        <v>29</v>
      </c>
      <c r="B4" s="9">
        <f>MINVERSE(D$2)</f>
        <v>1</v>
      </c>
      <c r="C4" s="9">
        <f>MINVERSE(D$3)</f>
        <v>3</v>
      </c>
      <c r="D4" s="10">
        <v>1</v>
      </c>
      <c r="E4" s="9">
        <v>3</v>
      </c>
      <c r="F4" s="9">
        <v>3</v>
      </c>
      <c r="G4" s="9">
        <v>3</v>
      </c>
      <c r="H4" s="9">
        <v>1</v>
      </c>
      <c r="I4" s="9">
        <v>1</v>
      </c>
      <c r="J4" s="9">
        <v>1</v>
      </c>
      <c r="K4" s="9">
        <v>3</v>
      </c>
      <c r="L4" s="9">
        <v>1</v>
      </c>
      <c r="N4" s="16"/>
    </row>
    <row r="5" spans="1:14" x14ac:dyDescent="0.45">
      <c r="A5" s="11" t="s">
        <v>32</v>
      </c>
      <c r="B5" s="9">
        <f>MINVERSE(E$2)</f>
        <v>1</v>
      </c>
      <c r="C5" s="9">
        <f>MINVERSE(E$3)</f>
        <v>0.33333333333333331</v>
      </c>
      <c r="D5" s="9">
        <f>MINVERSE(E$4)</f>
        <v>0.33333333333333331</v>
      </c>
      <c r="E5" s="10">
        <v>1</v>
      </c>
      <c r="F5" s="9">
        <v>5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N5" s="16"/>
    </row>
    <row r="6" spans="1:14" x14ac:dyDescent="0.45">
      <c r="A6" s="11" t="s">
        <v>38</v>
      </c>
      <c r="B6" s="9">
        <f>MINVERSE(F$2)</f>
        <v>1</v>
      </c>
      <c r="C6" s="9">
        <f>MINVERSE(F3)</f>
        <v>0.33333333333333331</v>
      </c>
      <c r="D6" s="9">
        <f>MINVERSE(F$4)</f>
        <v>0.33333333333333331</v>
      </c>
      <c r="E6" s="9">
        <f>MINVERSE(F$5)</f>
        <v>0.2</v>
      </c>
      <c r="F6" s="10">
        <v>1</v>
      </c>
      <c r="G6" s="9">
        <v>0.2</v>
      </c>
      <c r="H6" s="9">
        <v>1</v>
      </c>
      <c r="I6" s="9">
        <v>1</v>
      </c>
      <c r="J6" s="9">
        <v>1</v>
      </c>
      <c r="K6" s="9">
        <v>0.33333333333333331</v>
      </c>
      <c r="L6" s="9">
        <v>1</v>
      </c>
      <c r="N6" s="16"/>
    </row>
    <row r="7" spans="1:14" x14ac:dyDescent="0.45">
      <c r="A7" s="11" t="s">
        <v>42</v>
      </c>
      <c r="B7" s="9">
        <f>MINVERSE(G$2)</f>
        <v>1</v>
      </c>
      <c r="C7" s="9">
        <f>MINVERSE(G$3)</f>
        <v>0.33333333333333331</v>
      </c>
      <c r="D7" s="9">
        <f>MINVERSE(G$4)</f>
        <v>0.33333333333333331</v>
      </c>
      <c r="E7" s="9">
        <f>MINVERSE(G$5)</f>
        <v>1</v>
      </c>
      <c r="F7" s="9">
        <f>MINVERSE(G$6)</f>
        <v>5</v>
      </c>
      <c r="G7" s="10">
        <v>1</v>
      </c>
      <c r="H7" s="9">
        <v>3</v>
      </c>
      <c r="I7" s="9">
        <v>3</v>
      </c>
      <c r="J7" s="9">
        <v>1</v>
      </c>
      <c r="K7" s="9">
        <v>1</v>
      </c>
      <c r="L7" s="9">
        <v>1</v>
      </c>
      <c r="N7" s="16"/>
    </row>
    <row r="8" spans="1:14" x14ac:dyDescent="0.45">
      <c r="A8" s="11" t="s">
        <v>50</v>
      </c>
      <c r="B8" s="9">
        <f>MINVERSE(H$2)</f>
        <v>1</v>
      </c>
      <c r="C8" s="9">
        <f>MINVERSE(H$3)</f>
        <v>3</v>
      </c>
      <c r="D8" s="9">
        <f>MINVERSE(H$4)</f>
        <v>1</v>
      </c>
      <c r="E8" s="9">
        <f>MINVERSE(H$5)</f>
        <v>1</v>
      </c>
      <c r="F8" s="9">
        <f>MINVERSE(H$6)</f>
        <v>1</v>
      </c>
      <c r="G8" s="9">
        <f>MINVERSE(H$7)</f>
        <v>0.33333333333333331</v>
      </c>
      <c r="H8" s="10">
        <v>1</v>
      </c>
      <c r="I8" s="9">
        <v>3</v>
      </c>
      <c r="J8" s="9">
        <v>1</v>
      </c>
      <c r="K8" s="9">
        <v>0.2</v>
      </c>
      <c r="L8" s="9">
        <v>1</v>
      </c>
      <c r="N8" s="16"/>
    </row>
    <row r="9" spans="1:14" x14ac:dyDescent="0.45">
      <c r="A9" s="11" t="s">
        <v>52</v>
      </c>
      <c r="B9" s="9">
        <f>MINVERSE(I$2)</f>
        <v>1</v>
      </c>
      <c r="C9" s="9">
        <f>MINVERSE(I$3)</f>
        <v>1</v>
      </c>
      <c r="D9" s="9">
        <f>MINVERSE(I$4)</f>
        <v>1</v>
      </c>
      <c r="E9" s="9">
        <f>MINVERSE(I$5)</f>
        <v>1</v>
      </c>
      <c r="F9" s="9">
        <f>MINVERSE(I$6)</f>
        <v>1</v>
      </c>
      <c r="G9" s="9">
        <f>MINVERSE(I$7)</f>
        <v>0.33333333333333331</v>
      </c>
      <c r="H9" s="9">
        <f>MINVERSE(I$8)</f>
        <v>0.33333333333333331</v>
      </c>
      <c r="I9" s="10">
        <v>1</v>
      </c>
      <c r="J9" s="9">
        <v>0.2</v>
      </c>
      <c r="K9" s="9">
        <v>0.2</v>
      </c>
      <c r="L9" s="9">
        <v>0.2</v>
      </c>
      <c r="N9" s="16"/>
    </row>
    <row r="10" spans="1:14" x14ac:dyDescent="0.45">
      <c r="A10" s="11" t="s">
        <v>58</v>
      </c>
      <c r="B10" s="9">
        <f>MINVERSE(J$2)</f>
        <v>0.2</v>
      </c>
      <c r="C10" s="9">
        <f>MINVERSE(J$3)</f>
        <v>5</v>
      </c>
      <c r="D10" s="9">
        <f>MINVERSE(J$4)</f>
        <v>1</v>
      </c>
      <c r="E10" s="9">
        <f>MINVERSE(J$5)</f>
        <v>1</v>
      </c>
      <c r="F10" s="9">
        <f>MINVERSE(J$6)</f>
        <v>1</v>
      </c>
      <c r="G10" s="9">
        <f>MINVERSE(J$7)</f>
        <v>1</v>
      </c>
      <c r="H10" s="9">
        <f>MINVERSE(J$8)</f>
        <v>1</v>
      </c>
      <c r="I10" s="9">
        <f>MINVERSE(J$9)</f>
        <v>5</v>
      </c>
      <c r="J10" s="10">
        <v>1</v>
      </c>
      <c r="K10" s="9">
        <v>1</v>
      </c>
      <c r="L10" s="9">
        <v>1</v>
      </c>
      <c r="N10" s="16"/>
    </row>
    <row r="11" spans="1:14" x14ac:dyDescent="0.45">
      <c r="A11" s="11" t="s">
        <v>61</v>
      </c>
      <c r="B11" s="9">
        <f>MINVERSE(K$2)</f>
        <v>5</v>
      </c>
      <c r="C11" s="9">
        <f>MINVERSE(K$3)</f>
        <v>0.33333333333333331</v>
      </c>
      <c r="D11" s="9">
        <f>MINVERSE(K$4)</f>
        <v>0.33333333333333331</v>
      </c>
      <c r="E11" s="9">
        <f>MINVERSE(K$5)</f>
        <v>1</v>
      </c>
      <c r="F11" s="9">
        <f>MINVERSE(K$6)</f>
        <v>3</v>
      </c>
      <c r="G11" s="9">
        <f>MINVERSE(K$7)</f>
        <v>1</v>
      </c>
      <c r="H11" s="9">
        <f>MINVERSE(K$8)</f>
        <v>5</v>
      </c>
      <c r="I11" s="9">
        <f>MINVERSE(K$9)</f>
        <v>5</v>
      </c>
      <c r="J11" s="9">
        <f>MINVERSE(L$10)</f>
        <v>1</v>
      </c>
      <c r="K11" s="10">
        <v>1</v>
      </c>
      <c r="L11" s="9">
        <v>3</v>
      </c>
      <c r="N11" s="16"/>
    </row>
    <row r="12" spans="1:14" x14ac:dyDescent="0.45">
      <c r="A12" s="11" t="s">
        <v>65</v>
      </c>
      <c r="B12" s="9">
        <f>MINVERSE(L$2)</f>
        <v>5</v>
      </c>
      <c r="C12" s="9">
        <f>MINVERSE(L$3)</f>
        <v>1</v>
      </c>
      <c r="D12" s="9">
        <f>MINVERSE(L$4)</f>
        <v>1</v>
      </c>
      <c r="E12" s="9">
        <f>MINVERSE(L$5)</f>
        <v>1</v>
      </c>
      <c r="F12" s="9">
        <f>MINVERSE(L$6)</f>
        <v>1</v>
      </c>
      <c r="G12" s="9">
        <f>MINVERSE(L$7)</f>
        <v>1</v>
      </c>
      <c r="H12" s="9">
        <f>MINVERSE(L$8)</f>
        <v>1</v>
      </c>
      <c r="I12" s="9">
        <f>MINVERSE(L$9)</f>
        <v>5</v>
      </c>
      <c r="J12" s="9">
        <f>MINVERSE(K$10)</f>
        <v>1</v>
      </c>
      <c r="K12" s="9">
        <f>MINVERSE(L$11)</f>
        <v>0.33333333333333331</v>
      </c>
      <c r="L12" s="10">
        <v>1</v>
      </c>
      <c r="N12" s="16"/>
    </row>
    <row r="13" spans="1:14" x14ac:dyDescent="0.45">
      <c r="A13" s="11"/>
    </row>
    <row r="14" spans="1:14" x14ac:dyDescent="0.45">
      <c r="A14" s="11" t="s">
        <v>73</v>
      </c>
      <c r="B14" s="12">
        <f>SUM(B2:B12)</f>
        <v>17.533333333333331</v>
      </c>
      <c r="C14" s="12">
        <f t="shared" ref="C14:L14" si="0">SUM(C2:C12)</f>
        <v>18.333333333333332</v>
      </c>
      <c r="D14" s="12">
        <f t="shared" si="0"/>
        <v>7.666666666666667</v>
      </c>
      <c r="E14" s="12">
        <f t="shared" si="0"/>
        <v>14.2</v>
      </c>
      <c r="F14" s="12">
        <f t="shared" si="0"/>
        <v>25</v>
      </c>
      <c r="G14" s="12">
        <f t="shared" si="0"/>
        <v>12.866666666666667</v>
      </c>
      <c r="H14" s="12">
        <f t="shared" si="0"/>
        <v>15.666666666666666</v>
      </c>
      <c r="I14" s="12">
        <f t="shared" si="0"/>
        <v>27</v>
      </c>
      <c r="J14" s="12">
        <f t="shared" si="0"/>
        <v>13.399999999999999</v>
      </c>
      <c r="K14" s="12">
        <f t="shared" si="0"/>
        <v>11.266666666666666</v>
      </c>
      <c r="L14" s="12">
        <f t="shared" si="0"/>
        <v>11.4</v>
      </c>
    </row>
    <row r="15" spans="1:14" x14ac:dyDescent="0.45">
      <c r="A15" s="2"/>
    </row>
    <row r="16" spans="1:14" x14ac:dyDescent="0.45">
      <c r="A16" s="2"/>
    </row>
    <row r="17" spans="1:15" x14ac:dyDescent="0.45">
      <c r="A17" s="2"/>
    </row>
    <row r="18" spans="1:15" x14ac:dyDescent="0.45">
      <c r="A18" s="2" t="s">
        <v>76</v>
      </c>
    </row>
    <row r="19" spans="1:15" x14ac:dyDescent="0.45">
      <c r="A19" s="11"/>
      <c r="B19" s="11" t="s">
        <v>15</v>
      </c>
      <c r="C19" s="11" t="s">
        <v>25</v>
      </c>
      <c r="D19" s="11" t="s">
        <v>29</v>
      </c>
      <c r="E19" s="11" t="s">
        <v>32</v>
      </c>
      <c r="F19" s="11" t="s">
        <v>38</v>
      </c>
      <c r="G19" s="11" t="s">
        <v>42</v>
      </c>
      <c r="H19" s="11" t="s">
        <v>50</v>
      </c>
      <c r="I19" s="11" t="s">
        <v>52</v>
      </c>
      <c r="J19" s="11" t="s">
        <v>58</v>
      </c>
      <c r="K19" s="11" t="s">
        <v>61</v>
      </c>
      <c r="L19" s="11" t="s">
        <v>74</v>
      </c>
      <c r="M19" s="11"/>
      <c r="N19" s="11" t="s">
        <v>77</v>
      </c>
      <c r="O19" s="11" t="s">
        <v>78</v>
      </c>
    </row>
    <row r="20" spans="1:15" x14ac:dyDescent="0.45">
      <c r="A20" s="11" t="s">
        <v>15</v>
      </c>
      <c r="B20" s="10">
        <f>B2/B$14</f>
        <v>5.70342205323194E-2</v>
      </c>
      <c r="C20" s="10">
        <f>C2/C$14</f>
        <v>0.16363636363636364</v>
      </c>
      <c r="D20" s="10">
        <f t="shared" ref="D20:L20" si="1">D2/D$14</f>
        <v>0.13043478260869565</v>
      </c>
      <c r="E20" s="10">
        <f t="shared" si="1"/>
        <v>7.0422535211267609E-2</v>
      </c>
      <c r="F20" s="10">
        <f t="shared" si="1"/>
        <v>0.04</v>
      </c>
      <c r="G20" s="10">
        <f t="shared" si="1"/>
        <v>7.7720207253886009E-2</v>
      </c>
      <c r="H20" s="10">
        <f t="shared" si="1"/>
        <v>6.3829787234042562E-2</v>
      </c>
      <c r="I20" s="10">
        <f t="shared" si="1"/>
        <v>3.7037037037037035E-2</v>
      </c>
      <c r="J20" s="10">
        <f t="shared" si="1"/>
        <v>0.37313432835820898</v>
      </c>
      <c r="K20" s="10">
        <f t="shared" si="1"/>
        <v>1.7751479289940832E-2</v>
      </c>
      <c r="L20" s="10">
        <f t="shared" si="1"/>
        <v>1.7543859649122806E-2</v>
      </c>
      <c r="N20" s="9">
        <f>AVERAGE(B20:L20)</f>
        <v>9.5322236437353144E-2</v>
      </c>
      <c r="O20" s="9">
        <f>SUM(B20:L20)</f>
        <v>1.0485446008108845</v>
      </c>
    </row>
    <row r="21" spans="1:15" x14ac:dyDescent="0.45">
      <c r="A21" s="11" t="s">
        <v>25</v>
      </c>
      <c r="B21" s="10">
        <f t="shared" ref="B21:L30" si="2">B3/B$14</f>
        <v>1.9011406844106463E-2</v>
      </c>
      <c r="C21" s="10">
        <f t="shared" si="2"/>
        <v>5.454545454545455E-2</v>
      </c>
      <c r="D21" s="10">
        <f t="shared" si="2"/>
        <v>4.3478260869565216E-2</v>
      </c>
      <c r="E21" s="10">
        <f t="shared" si="2"/>
        <v>0.21126760563380284</v>
      </c>
      <c r="F21" s="10">
        <f t="shared" si="2"/>
        <v>0.12</v>
      </c>
      <c r="G21" s="10">
        <f t="shared" si="2"/>
        <v>0.23316062176165803</v>
      </c>
      <c r="H21" s="10">
        <f t="shared" si="2"/>
        <v>2.1276595744680851E-2</v>
      </c>
      <c r="I21" s="10">
        <f t="shared" si="2"/>
        <v>3.7037037037037035E-2</v>
      </c>
      <c r="J21" s="10">
        <f t="shared" si="2"/>
        <v>1.4925373134328361E-2</v>
      </c>
      <c r="K21" s="10">
        <f t="shared" si="2"/>
        <v>0.26627218934911245</v>
      </c>
      <c r="L21" s="10">
        <f t="shared" si="2"/>
        <v>8.771929824561403E-2</v>
      </c>
      <c r="N21" s="9">
        <f t="shared" ref="N21:N30" si="3">AVERAGE(B21:L21)</f>
        <v>0.10079034937866908</v>
      </c>
      <c r="O21" s="9">
        <f t="shared" ref="O21:O30" si="4">SUM(B21:L21)</f>
        <v>1.1086938431653599</v>
      </c>
    </row>
    <row r="22" spans="1:15" x14ac:dyDescent="0.45">
      <c r="A22" s="11" t="s">
        <v>29</v>
      </c>
      <c r="B22" s="10">
        <f t="shared" si="2"/>
        <v>5.70342205323194E-2</v>
      </c>
      <c r="C22" s="10">
        <f t="shared" si="2"/>
        <v>0.16363636363636364</v>
      </c>
      <c r="D22" s="10">
        <f t="shared" si="2"/>
        <v>0.13043478260869565</v>
      </c>
      <c r="E22" s="10">
        <f t="shared" si="2"/>
        <v>0.21126760563380284</v>
      </c>
      <c r="F22" s="10">
        <f t="shared" si="2"/>
        <v>0.12</v>
      </c>
      <c r="G22" s="10">
        <f t="shared" si="2"/>
        <v>0.23316062176165803</v>
      </c>
      <c r="H22" s="10">
        <f t="shared" si="2"/>
        <v>6.3829787234042562E-2</v>
      </c>
      <c r="I22" s="10">
        <f t="shared" si="2"/>
        <v>3.7037037037037035E-2</v>
      </c>
      <c r="J22" s="10">
        <f t="shared" si="2"/>
        <v>7.4626865671641798E-2</v>
      </c>
      <c r="K22" s="10">
        <f t="shared" si="2"/>
        <v>0.26627218934911245</v>
      </c>
      <c r="L22" s="10">
        <f t="shared" si="2"/>
        <v>8.771929824561403E-2</v>
      </c>
      <c r="N22" s="9">
        <f t="shared" si="3"/>
        <v>0.13136534288275339</v>
      </c>
      <c r="O22" s="9">
        <f t="shared" si="4"/>
        <v>1.4450187717102874</v>
      </c>
    </row>
    <row r="23" spans="1:15" x14ac:dyDescent="0.45">
      <c r="A23" s="11" t="s">
        <v>32</v>
      </c>
      <c r="B23" s="10">
        <f t="shared" si="2"/>
        <v>5.70342205323194E-2</v>
      </c>
      <c r="C23" s="10">
        <f t="shared" si="2"/>
        <v>1.8181818181818181E-2</v>
      </c>
      <c r="D23" s="10">
        <f t="shared" si="2"/>
        <v>4.3478260869565216E-2</v>
      </c>
      <c r="E23" s="10">
        <f t="shared" si="2"/>
        <v>7.0422535211267609E-2</v>
      </c>
      <c r="F23" s="10">
        <f t="shared" si="2"/>
        <v>0.2</v>
      </c>
      <c r="G23" s="10">
        <f t="shared" si="2"/>
        <v>7.7720207253886009E-2</v>
      </c>
      <c r="H23" s="10">
        <f t="shared" si="2"/>
        <v>6.3829787234042562E-2</v>
      </c>
      <c r="I23" s="10">
        <f t="shared" si="2"/>
        <v>3.7037037037037035E-2</v>
      </c>
      <c r="J23" s="10">
        <f t="shared" si="2"/>
        <v>7.4626865671641798E-2</v>
      </c>
      <c r="K23" s="10">
        <f t="shared" si="2"/>
        <v>8.8757396449704151E-2</v>
      </c>
      <c r="L23" s="10">
        <f t="shared" si="2"/>
        <v>8.771929824561403E-2</v>
      </c>
      <c r="N23" s="9">
        <f t="shared" si="3"/>
        <v>7.443703878971783E-2</v>
      </c>
      <c r="O23" s="9">
        <f t="shared" si="4"/>
        <v>0.8188074266868961</v>
      </c>
    </row>
    <row r="24" spans="1:15" x14ac:dyDescent="0.45">
      <c r="A24" s="11" t="s">
        <v>38</v>
      </c>
      <c r="B24" s="10">
        <f t="shared" si="2"/>
        <v>5.70342205323194E-2</v>
      </c>
      <c r="C24" s="10">
        <f t="shared" si="2"/>
        <v>1.8181818181818181E-2</v>
      </c>
      <c r="D24" s="10">
        <f t="shared" si="2"/>
        <v>4.3478260869565216E-2</v>
      </c>
      <c r="E24" s="10">
        <f t="shared" si="2"/>
        <v>1.4084507042253523E-2</v>
      </c>
      <c r="F24" s="10">
        <f t="shared" si="2"/>
        <v>0.04</v>
      </c>
      <c r="G24" s="10">
        <f t="shared" si="2"/>
        <v>1.5544041450777202E-2</v>
      </c>
      <c r="H24" s="10">
        <f t="shared" si="2"/>
        <v>6.3829787234042562E-2</v>
      </c>
      <c r="I24" s="10">
        <f t="shared" si="2"/>
        <v>3.7037037037037035E-2</v>
      </c>
      <c r="J24" s="10">
        <f t="shared" si="2"/>
        <v>7.4626865671641798E-2</v>
      </c>
      <c r="K24" s="10">
        <f t="shared" si="2"/>
        <v>2.9585798816568049E-2</v>
      </c>
      <c r="L24" s="10">
        <f t="shared" si="2"/>
        <v>8.771929824561403E-2</v>
      </c>
      <c r="N24" s="9">
        <f t="shared" si="3"/>
        <v>4.3738330461966998E-2</v>
      </c>
      <c r="O24" s="9">
        <f t="shared" si="4"/>
        <v>0.48112163508163697</v>
      </c>
    </row>
    <row r="25" spans="1:15" x14ac:dyDescent="0.45">
      <c r="A25" s="11" t="s">
        <v>42</v>
      </c>
      <c r="B25" s="10">
        <f t="shared" si="2"/>
        <v>5.70342205323194E-2</v>
      </c>
      <c r="C25" s="10">
        <f t="shared" si="2"/>
        <v>1.8181818181818181E-2</v>
      </c>
      <c r="D25" s="10">
        <f t="shared" si="2"/>
        <v>4.3478260869565216E-2</v>
      </c>
      <c r="E25" s="10">
        <f t="shared" si="2"/>
        <v>7.0422535211267609E-2</v>
      </c>
      <c r="F25" s="10">
        <f t="shared" si="2"/>
        <v>0.2</v>
      </c>
      <c r="G25" s="10">
        <f t="shared" si="2"/>
        <v>7.7720207253886009E-2</v>
      </c>
      <c r="H25" s="10">
        <f t="shared" si="2"/>
        <v>0.19148936170212766</v>
      </c>
      <c r="I25" s="10">
        <f t="shared" si="2"/>
        <v>0.1111111111111111</v>
      </c>
      <c r="J25" s="10">
        <f t="shared" si="2"/>
        <v>7.4626865671641798E-2</v>
      </c>
      <c r="K25" s="10">
        <f t="shared" si="2"/>
        <v>8.8757396449704151E-2</v>
      </c>
      <c r="L25" s="10">
        <f t="shared" si="2"/>
        <v>8.771929824561403E-2</v>
      </c>
      <c r="N25" s="9">
        <f t="shared" si="3"/>
        <v>9.2776461384459552E-2</v>
      </c>
      <c r="O25" s="9">
        <f t="shared" si="4"/>
        <v>1.0205410752290551</v>
      </c>
    </row>
    <row r="26" spans="1:15" x14ac:dyDescent="0.45">
      <c r="A26" s="11" t="s">
        <v>50</v>
      </c>
      <c r="B26" s="10">
        <f t="shared" si="2"/>
        <v>5.70342205323194E-2</v>
      </c>
      <c r="C26" s="10">
        <f t="shared" si="2"/>
        <v>0.16363636363636364</v>
      </c>
      <c r="D26" s="10">
        <f t="shared" si="2"/>
        <v>0.13043478260869565</v>
      </c>
      <c r="E26" s="10">
        <f t="shared" si="2"/>
        <v>7.0422535211267609E-2</v>
      </c>
      <c r="F26" s="10">
        <f t="shared" si="2"/>
        <v>0.04</v>
      </c>
      <c r="G26" s="10">
        <f t="shared" si="2"/>
        <v>2.5906735751295335E-2</v>
      </c>
      <c r="H26" s="10">
        <f t="shared" si="2"/>
        <v>6.3829787234042562E-2</v>
      </c>
      <c r="I26" s="10">
        <f t="shared" si="2"/>
        <v>0.1111111111111111</v>
      </c>
      <c r="J26" s="10">
        <f t="shared" si="2"/>
        <v>7.4626865671641798E-2</v>
      </c>
      <c r="K26" s="10">
        <f t="shared" si="2"/>
        <v>1.7751479289940832E-2</v>
      </c>
      <c r="L26" s="10">
        <f t="shared" si="2"/>
        <v>8.771929824561403E-2</v>
      </c>
      <c r="N26" s="9">
        <f t="shared" si="3"/>
        <v>7.6588470844753814E-2</v>
      </c>
      <c r="O26" s="9">
        <f t="shared" si="4"/>
        <v>0.84247317929229193</v>
      </c>
    </row>
    <row r="27" spans="1:15" x14ac:dyDescent="0.45">
      <c r="A27" s="11" t="s">
        <v>52</v>
      </c>
      <c r="B27" s="10">
        <f t="shared" si="2"/>
        <v>5.70342205323194E-2</v>
      </c>
      <c r="C27" s="10">
        <f t="shared" si="2"/>
        <v>5.454545454545455E-2</v>
      </c>
      <c r="D27" s="10">
        <f t="shared" si="2"/>
        <v>0.13043478260869565</v>
      </c>
      <c r="E27" s="10">
        <f t="shared" si="2"/>
        <v>7.0422535211267609E-2</v>
      </c>
      <c r="F27" s="10">
        <f t="shared" si="2"/>
        <v>0.04</v>
      </c>
      <c r="G27" s="10">
        <f t="shared" si="2"/>
        <v>2.5906735751295335E-2</v>
      </c>
      <c r="H27" s="10">
        <f t="shared" si="2"/>
        <v>2.1276595744680851E-2</v>
      </c>
      <c r="I27" s="10">
        <f t="shared" si="2"/>
        <v>3.7037037037037035E-2</v>
      </c>
      <c r="J27" s="10">
        <f t="shared" si="2"/>
        <v>1.4925373134328361E-2</v>
      </c>
      <c r="K27" s="10">
        <f t="shared" si="2"/>
        <v>1.7751479289940832E-2</v>
      </c>
      <c r="L27" s="10">
        <f t="shared" si="2"/>
        <v>1.7543859649122806E-2</v>
      </c>
      <c r="N27" s="9">
        <f t="shared" si="3"/>
        <v>4.426164304583112E-2</v>
      </c>
      <c r="O27" s="9">
        <f t="shared" si="4"/>
        <v>0.48687807350414231</v>
      </c>
    </row>
    <row r="28" spans="1:15" x14ac:dyDescent="0.45">
      <c r="A28" s="11" t="s">
        <v>58</v>
      </c>
      <c r="B28" s="10">
        <f t="shared" si="2"/>
        <v>1.140684410646388E-2</v>
      </c>
      <c r="C28" s="10">
        <f t="shared" si="2"/>
        <v>0.27272727272727276</v>
      </c>
      <c r="D28" s="10">
        <f t="shared" si="2"/>
        <v>0.13043478260869565</v>
      </c>
      <c r="E28" s="10">
        <f t="shared" si="2"/>
        <v>7.0422535211267609E-2</v>
      </c>
      <c r="F28" s="10">
        <f t="shared" si="2"/>
        <v>0.04</v>
      </c>
      <c r="G28" s="10">
        <f t="shared" si="2"/>
        <v>7.7720207253886009E-2</v>
      </c>
      <c r="H28" s="10">
        <f t="shared" si="2"/>
        <v>6.3829787234042562E-2</v>
      </c>
      <c r="I28" s="10">
        <f t="shared" si="2"/>
        <v>0.18518518518518517</v>
      </c>
      <c r="J28" s="10">
        <f t="shared" si="2"/>
        <v>7.4626865671641798E-2</v>
      </c>
      <c r="K28" s="10">
        <f t="shared" si="2"/>
        <v>8.8757396449704151E-2</v>
      </c>
      <c r="L28" s="10">
        <f t="shared" si="2"/>
        <v>8.771929824561403E-2</v>
      </c>
      <c r="N28" s="9">
        <f t="shared" si="3"/>
        <v>0.10025728860852488</v>
      </c>
      <c r="O28" s="9">
        <f t="shared" si="4"/>
        <v>1.1028301746937736</v>
      </c>
    </row>
    <row r="29" spans="1:15" x14ac:dyDescent="0.45">
      <c r="A29" s="11" t="s">
        <v>61</v>
      </c>
      <c r="B29" s="10">
        <f t="shared" si="2"/>
        <v>0.28517110266159701</v>
      </c>
      <c r="C29" s="10">
        <f t="shared" si="2"/>
        <v>1.8181818181818181E-2</v>
      </c>
      <c r="D29" s="10">
        <f t="shared" si="2"/>
        <v>4.3478260869565216E-2</v>
      </c>
      <c r="E29" s="10">
        <f t="shared" si="2"/>
        <v>7.0422535211267609E-2</v>
      </c>
      <c r="F29" s="10">
        <f t="shared" si="2"/>
        <v>0.12</v>
      </c>
      <c r="G29" s="10">
        <f t="shared" si="2"/>
        <v>7.7720207253886009E-2</v>
      </c>
      <c r="H29" s="10">
        <f t="shared" si="2"/>
        <v>0.31914893617021278</v>
      </c>
      <c r="I29" s="10">
        <f t="shared" si="2"/>
        <v>0.18518518518518517</v>
      </c>
      <c r="J29" s="10">
        <f t="shared" si="2"/>
        <v>7.4626865671641798E-2</v>
      </c>
      <c r="K29" s="10">
        <f t="shared" si="2"/>
        <v>8.8757396449704151E-2</v>
      </c>
      <c r="L29" s="10">
        <f t="shared" si="2"/>
        <v>0.26315789473684209</v>
      </c>
      <c r="N29" s="9">
        <f t="shared" si="3"/>
        <v>0.14053183658106547</v>
      </c>
      <c r="O29" s="9">
        <f t="shared" si="4"/>
        <v>1.54585020239172</v>
      </c>
    </row>
    <row r="30" spans="1:15" x14ac:dyDescent="0.45">
      <c r="A30" s="11" t="s">
        <v>65</v>
      </c>
      <c r="B30" s="10">
        <f t="shared" si="2"/>
        <v>0.28517110266159701</v>
      </c>
      <c r="C30" s="10">
        <f t="shared" si="2"/>
        <v>5.454545454545455E-2</v>
      </c>
      <c r="D30" s="10">
        <f t="shared" si="2"/>
        <v>0.13043478260869565</v>
      </c>
      <c r="E30" s="10">
        <f t="shared" si="2"/>
        <v>7.0422535211267609E-2</v>
      </c>
      <c r="F30" s="10">
        <f t="shared" si="2"/>
        <v>0.04</v>
      </c>
      <c r="G30" s="10">
        <f t="shared" si="2"/>
        <v>7.7720207253886009E-2</v>
      </c>
      <c r="H30" s="10">
        <f t="shared" si="2"/>
        <v>6.3829787234042562E-2</v>
      </c>
      <c r="I30" s="10">
        <f t="shared" si="2"/>
        <v>0.18518518518518517</v>
      </c>
      <c r="J30" s="10">
        <f t="shared" si="2"/>
        <v>7.4626865671641798E-2</v>
      </c>
      <c r="K30" s="10">
        <f t="shared" si="2"/>
        <v>2.9585798816568049E-2</v>
      </c>
      <c r="L30" s="10">
        <f t="shared" si="2"/>
        <v>8.771929824561403E-2</v>
      </c>
      <c r="N30" s="9">
        <f t="shared" si="3"/>
        <v>9.9931001584904769E-2</v>
      </c>
      <c r="O30" s="9">
        <f t="shared" si="4"/>
        <v>1.0992410174339524</v>
      </c>
    </row>
    <row r="34" spans="9:11" x14ac:dyDescent="0.45">
      <c r="J34" s="9"/>
    </row>
    <row r="35" spans="9:11" x14ac:dyDescent="0.45">
      <c r="I35" s="8"/>
      <c r="J35" s="9"/>
      <c r="K35" s="8"/>
    </row>
    <row r="36" spans="9:11" x14ac:dyDescent="0.45">
      <c r="I36" s="8"/>
      <c r="J36" s="9"/>
      <c r="K36" s="8"/>
    </row>
    <row r="37" spans="9:11" x14ac:dyDescent="0.45">
      <c r="I37" s="8"/>
      <c r="J37" s="9"/>
      <c r="K37" s="8"/>
    </row>
    <row r="38" spans="9:11" x14ac:dyDescent="0.45">
      <c r="I38" s="8"/>
      <c r="J38" s="9"/>
      <c r="K38" s="8"/>
    </row>
    <row r="39" spans="9:11" x14ac:dyDescent="0.45">
      <c r="I39" s="8"/>
      <c r="J39" s="9"/>
      <c r="K39" s="8"/>
    </row>
    <row r="40" spans="9:11" x14ac:dyDescent="0.45">
      <c r="I40" s="8"/>
      <c r="J40" s="9"/>
      <c r="K40" s="8"/>
    </row>
    <row r="41" spans="9:11" x14ac:dyDescent="0.45">
      <c r="I41" s="8"/>
      <c r="J41" s="9"/>
      <c r="K41" s="8"/>
    </row>
    <row r="42" spans="9:11" x14ac:dyDescent="0.45">
      <c r="I42" s="8"/>
      <c r="J42" s="9"/>
      <c r="K42" s="8"/>
    </row>
    <row r="43" spans="9:11" x14ac:dyDescent="0.45">
      <c r="I43" s="8"/>
      <c r="J43" s="9"/>
      <c r="K43" s="8"/>
    </row>
    <row r="44" spans="9:11" x14ac:dyDescent="0.45">
      <c r="I44" s="8"/>
      <c r="J44" s="9"/>
      <c r="K44" s="8"/>
    </row>
    <row r="45" spans="9:11" x14ac:dyDescent="0.45">
      <c r="J4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APH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Lechuan Huang</dc:creator>
  <cp:lastModifiedBy>Lechuan Huang</cp:lastModifiedBy>
  <dcterms:created xsi:type="dcterms:W3CDTF">2015-06-05T18:17:20Z</dcterms:created>
  <dcterms:modified xsi:type="dcterms:W3CDTF">2022-04-25T18:06:15Z</dcterms:modified>
</cp:coreProperties>
</file>