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senkosasih/Desktop/EyeTrackerAnalysis/analysis_results/data/"/>
    </mc:Choice>
  </mc:AlternateContent>
  <xr:revisionPtr revIDLastSave="0" documentId="13_ncr:1_{B21BC70C-3622-534B-9110-D85E5D84CADF}" xr6:coauthVersionLast="45" xr6:coauthVersionMax="45" xr10:uidLastSave="{00000000-0000-0000-0000-000000000000}"/>
  <bookViews>
    <workbookView xWindow="-800" yWindow="460" windowWidth="27640" windowHeight="16080" xr2:uid="{E23B0645-E36D-4A4D-AF43-331F1A9E1189}"/>
  </bookViews>
  <sheets>
    <sheet name="self vs test" sheetId="14" r:id="rId1"/>
    <sheet name="English(Cor)" sheetId="4" r:id="rId2"/>
    <sheet name="English (Med)" sheetId="11" r:id="rId3"/>
    <sheet name="Spanish (Cor)" sheetId="2" r:id="rId4"/>
    <sheet name="Spanish (Med)" sheetId="12" r:id="rId5"/>
    <sheet name="Chinese (Cor)" sheetId="3" r:id="rId6"/>
    <sheet name="Chinese (Med)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4" l="1"/>
  <c r="G3" i="14"/>
  <c r="H3" i="14" s="1"/>
  <c r="L3" i="14"/>
  <c r="M3" i="14" s="1"/>
  <c r="C4" i="14"/>
  <c r="G4" i="14"/>
  <c r="H4" i="14" s="1"/>
  <c r="L4" i="14"/>
  <c r="M4" i="14"/>
  <c r="C5" i="14"/>
  <c r="G5" i="14"/>
  <c r="H5" i="14" s="1"/>
  <c r="L5" i="14"/>
  <c r="M5" i="14"/>
  <c r="C6" i="14"/>
  <c r="G6" i="14"/>
  <c r="H6" i="14"/>
  <c r="L6" i="14"/>
  <c r="M6" i="14" s="1"/>
  <c r="C7" i="14"/>
  <c r="G7" i="14"/>
  <c r="H7" i="14"/>
  <c r="L7" i="14"/>
  <c r="M7" i="14" s="1"/>
  <c r="C8" i="14"/>
  <c r="G8" i="14"/>
  <c r="H8" i="14" s="1"/>
  <c r="L8" i="14"/>
  <c r="M8" i="14" s="1"/>
  <c r="C9" i="14"/>
  <c r="G9" i="14"/>
  <c r="H9" i="14" s="1"/>
  <c r="L9" i="14"/>
  <c r="M9" i="14" s="1"/>
  <c r="C10" i="14"/>
  <c r="G10" i="14"/>
  <c r="H10" i="14"/>
  <c r="L10" i="14"/>
  <c r="M10" i="14" s="1"/>
  <c r="C11" i="14"/>
  <c r="G11" i="14"/>
  <c r="H11" i="14" s="1"/>
  <c r="L11" i="14"/>
  <c r="M11" i="14"/>
  <c r="C12" i="14"/>
  <c r="G12" i="14"/>
  <c r="H12" i="14" s="1"/>
  <c r="L12" i="14"/>
  <c r="M12" i="14"/>
  <c r="C13" i="14"/>
  <c r="G13" i="14"/>
  <c r="H13" i="14"/>
  <c r="L13" i="14"/>
  <c r="M13" i="14"/>
  <c r="C14" i="14"/>
  <c r="G14" i="14"/>
  <c r="H14" i="14"/>
  <c r="J14" i="14"/>
  <c r="C15" i="14"/>
  <c r="G15" i="14"/>
  <c r="H15" i="14"/>
  <c r="C16" i="14"/>
  <c r="G16" i="14"/>
  <c r="H16" i="14"/>
  <c r="C17" i="14"/>
  <c r="G17" i="14"/>
  <c r="H17" i="14"/>
  <c r="C18" i="14"/>
  <c r="G18" i="14"/>
  <c r="H18" i="14" s="1"/>
  <c r="C19" i="14"/>
  <c r="G19" i="14"/>
  <c r="H19" i="14"/>
  <c r="C20" i="14"/>
  <c r="G20" i="14"/>
  <c r="H20" i="14"/>
  <c r="C21" i="14"/>
  <c r="G21" i="14"/>
  <c r="H21" i="14"/>
  <c r="C22" i="14"/>
  <c r="G22" i="14"/>
  <c r="H22" i="14" s="1"/>
  <c r="C23" i="14"/>
  <c r="G23" i="14"/>
  <c r="H23" i="14"/>
  <c r="C24" i="14"/>
  <c r="E24" i="14"/>
  <c r="C25" i="14"/>
  <c r="C26" i="14"/>
  <c r="C27" i="14"/>
  <c r="C28" i="14"/>
  <c r="C29" i="14"/>
  <c r="C30" i="14"/>
  <c r="C31" i="14"/>
  <c r="C32" i="14"/>
  <c r="C33" i="14"/>
  <c r="C34" i="14"/>
  <c r="A35" i="14"/>
  <c r="F24" i="14" l="1"/>
  <c r="K14" i="14"/>
  <c r="G15" i="13"/>
  <c r="G18" i="13" s="1"/>
  <c r="G16" i="13" l="1"/>
  <c r="G17" i="13"/>
  <c r="G25" i="12"/>
  <c r="G28" i="12" s="1"/>
  <c r="G36" i="11"/>
  <c r="G39" i="11" s="1"/>
  <c r="K2" i="4"/>
  <c r="C37" i="11"/>
  <c r="C39" i="11"/>
  <c r="C38" i="11"/>
  <c r="D38" i="11"/>
  <c r="D37" i="11"/>
  <c r="K2" i="3"/>
  <c r="K5" i="3"/>
  <c r="K4" i="3"/>
  <c r="D15" i="13"/>
  <c r="D18" i="13" s="1"/>
  <c r="C15" i="13"/>
  <c r="C17" i="13" s="1"/>
  <c r="H11" i="13"/>
  <c r="G11" i="13"/>
  <c r="H10" i="13"/>
  <c r="G10" i="13"/>
  <c r="H9" i="13"/>
  <c r="G9" i="13"/>
  <c r="H8" i="13"/>
  <c r="G8" i="13"/>
  <c r="H6" i="13"/>
  <c r="G6" i="13"/>
  <c r="H5" i="13"/>
  <c r="G5" i="13"/>
  <c r="H4" i="13"/>
  <c r="G4" i="13"/>
  <c r="H2" i="13"/>
  <c r="G2" i="13"/>
  <c r="D25" i="12"/>
  <c r="D28" i="12" s="1"/>
  <c r="C25" i="12"/>
  <c r="C26" i="12" s="1"/>
  <c r="H22" i="12"/>
  <c r="G22" i="12"/>
  <c r="H21" i="12"/>
  <c r="G21" i="12"/>
  <c r="H19" i="12"/>
  <c r="G19" i="12"/>
  <c r="H18" i="12"/>
  <c r="G18" i="12"/>
  <c r="H16" i="12"/>
  <c r="G16" i="12"/>
  <c r="H15" i="12"/>
  <c r="G15" i="12"/>
  <c r="H14" i="12"/>
  <c r="G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2" i="12"/>
  <c r="G2" i="12"/>
  <c r="D36" i="11"/>
  <c r="D39" i="11" s="1"/>
  <c r="C36" i="11"/>
  <c r="G16" i="2"/>
  <c r="H16" i="2"/>
  <c r="G25" i="4"/>
  <c r="H25" i="4"/>
  <c r="G29" i="4"/>
  <c r="G26" i="12" l="1"/>
  <c r="G27" i="12"/>
  <c r="G38" i="11"/>
  <c r="G37" i="11"/>
  <c r="K3" i="3"/>
  <c r="D16" i="13"/>
  <c r="D17" i="13"/>
  <c r="C18" i="13"/>
  <c r="C16" i="13"/>
  <c r="D26" i="12"/>
  <c r="C27" i="12"/>
  <c r="D27" i="12"/>
  <c r="C28" i="12"/>
  <c r="G17" i="2"/>
  <c r="H17" i="2"/>
  <c r="G20" i="2"/>
  <c r="H20" i="2"/>
  <c r="G15" i="4"/>
  <c r="H15" i="4"/>
  <c r="G26" i="4"/>
  <c r="H26" i="4"/>
  <c r="G31" i="4"/>
  <c r="H31" i="4"/>
  <c r="H29" i="4"/>
  <c r="G3" i="4"/>
  <c r="G4" i="4"/>
  <c r="G5" i="4"/>
  <c r="G6" i="4"/>
  <c r="G7" i="4"/>
  <c r="G8" i="4"/>
  <c r="G9" i="4"/>
  <c r="G10" i="4"/>
  <c r="G11" i="4"/>
  <c r="G12" i="4"/>
  <c r="G13" i="4"/>
  <c r="G14" i="4"/>
  <c r="G16" i="4"/>
  <c r="G17" i="4"/>
  <c r="G18" i="4"/>
  <c r="G19" i="4"/>
  <c r="G20" i="4"/>
  <c r="G21" i="4"/>
  <c r="G22" i="4"/>
  <c r="G23" i="4"/>
  <c r="G24" i="4"/>
  <c r="G27" i="4"/>
  <c r="G28" i="4"/>
  <c r="G30" i="4"/>
  <c r="G32" i="4"/>
  <c r="G33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6" i="4"/>
  <c r="H17" i="4"/>
  <c r="H18" i="4"/>
  <c r="H19" i="4"/>
  <c r="H20" i="4"/>
  <c r="H21" i="4"/>
  <c r="H22" i="4"/>
  <c r="H23" i="4"/>
  <c r="H24" i="4"/>
  <c r="H27" i="4"/>
  <c r="H28" i="4"/>
  <c r="H30" i="4"/>
  <c r="H32" i="4"/>
  <c r="H33" i="4"/>
  <c r="G2" i="4"/>
  <c r="G2" i="2"/>
  <c r="H2" i="2"/>
  <c r="G3" i="3"/>
  <c r="G4" i="3"/>
  <c r="G5" i="3"/>
  <c r="G6" i="3"/>
  <c r="G7" i="3"/>
  <c r="G8" i="3"/>
  <c r="G9" i="3"/>
  <c r="G10" i="3"/>
  <c r="G11" i="3"/>
  <c r="G12" i="3"/>
  <c r="H2" i="3"/>
  <c r="H3" i="3"/>
  <c r="H4" i="3"/>
  <c r="H5" i="3"/>
  <c r="H6" i="3"/>
  <c r="H7" i="3"/>
  <c r="H8" i="3"/>
  <c r="H9" i="3"/>
  <c r="H10" i="3"/>
  <c r="H11" i="3"/>
  <c r="H12" i="3"/>
  <c r="G2" i="3"/>
  <c r="G22" i="2"/>
  <c r="G21" i="2"/>
  <c r="G19" i="2"/>
  <c r="G18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8" i="2"/>
  <c r="H19" i="2"/>
  <c r="H21" i="2"/>
  <c r="H22" i="2"/>
  <c r="K4" i="4" l="1"/>
  <c r="K5" i="4"/>
  <c r="K3" i="4"/>
  <c r="K3" i="2"/>
  <c r="K5" i="2"/>
  <c r="K2" i="2"/>
  <c r="K4" i="2"/>
</calcChain>
</file>

<file path=xl/sharedStrings.xml><?xml version="1.0" encoding="utf-8"?>
<sst xmlns="http://schemas.openxmlformats.org/spreadsheetml/2006/main" count="546" uniqueCount="72">
  <si>
    <t>ID</t>
  </si>
  <si>
    <t>Language</t>
  </si>
  <si>
    <t>English Score</t>
  </si>
  <si>
    <t>Language Score</t>
  </si>
  <si>
    <t>Reading English</t>
  </si>
  <si>
    <t>Writing English</t>
  </si>
  <si>
    <t>Reading(Chinese/Spanish)</t>
  </si>
  <si>
    <t>Wriring (Chinese/Spanish)</t>
  </si>
  <si>
    <t>Chinese</t>
  </si>
  <si>
    <t>B2</t>
  </si>
  <si>
    <t>C2</t>
  </si>
  <si>
    <t>Spanish</t>
  </si>
  <si>
    <t>A2</t>
  </si>
  <si>
    <t>C1</t>
  </si>
  <si>
    <t>B1</t>
  </si>
  <si>
    <t>A1</t>
  </si>
  <si>
    <t>Self (English)</t>
  </si>
  <si>
    <t>Self (Chinese/Spanish)</t>
  </si>
  <si>
    <t>Corr</t>
  </si>
  <si>
    <t>Score</t>
  </si>
  <si>
    <t>Self (English) w/ Writing Eng</t>
  </si>
  <si>
    <t>Self (English) w/ Reading Eng</t>
  </si>
  <si>
    <t>Test (English) w/ Reading Eng</t>
  </si>
  <si>
    <t>Test (English) w/ Writing Eng</t>
  </si>
  <si>
    <t>Reading Chinese</t>
  </si>
  <si>
    <t>Writing Chinese</t>
  </si>
  <si>
    <t>Reading Spanish</t>
  </si>
  <si>
    <t>Writing Spanish</t>
  </si>
  <si>
    <t>Self (Chinese) w/ Reading Chi</t>
  </si>
  <si>
    <t>Self (Chinese) w/ Writing Chi</t>
  </si>
  <si>
    <t>Test (Chinese) w/ Reading Chi</t>
  </si>
  <si>
    <t>Test (Chinese) w/ Writing Chi</t>
  </si>
  <si>
    <t>Self (Spanish) w/ Reading Spa</t>
  </si>
  <si>
    <t>Self (Spanish) w/ Writing Spa</t>
  </si>
  <si>
    <t>Test (Spanish) w/ Reading Spa</t>
  </si>
  <si>
    <t>Test (Spanish) w/ Writing Spa</t>
  </si>
  <si>
    <t>Median</t>
  </si>
  <si>
    <t>Below</t>
  </si>
  <si>
    <t>Above</t>
  </si>
  <si>
    <t>Is</t>
  </si>
  <si>
    <t>Equal</t>
  </si>
  <si>
    <t>Self</t>
  </si>
  <si>
    <t>Test</t>
  </si>
  <si>
    <t>English</t>
  </si>
  <si>
    <t>Self Median (Low)</t>
  </si>
  <si>
    <t>Self Median (High)</t>
  </si>
  <si>
    <t>Test Median (Low)</t>
  </si>
  <si>
    <t>Test Median (High)</t>
  </si>
  <si>
    <t>cefr Median (Low)</t>
  </si>
  <si>
    <t>cefr Median (high)</t>
  </si>
  <si>
    <t>paper (Low)</t>
  </si>
  <si>
    <t>paper (high)</t>
  </si>
  <si>
    <t>CEFR</t>
  </si>
  <si>
    <t>"5385,1338,671"</t>
  </si>
  <si>
    <t>"3545,132,1586,2068,2591"</t>
  </si>
  <si>
    <t>"3545,132,1586,2068"</t>
  </si>
  <si>
    <t>"5385,1338,671,2591"</t>
  </si>
  <si>
    <t>"5890,2899,6673,7734,6515,6965,1855,1699,2934,452,6853,1572,2929"</t>
  </si>
  <si>
    <t>"2128,2156,5492,3816,4799,5689"</t>
  </si>
  <si>
    <t>"5890,2899,7734,6515,3816,1855,1699,452,1572,2929"</t>
  </si>
  <si>
    <t>"2128,2156,5492,6673,6965,2934,4799,5689,6853"</t>
  </si>
  <si>
    <t>"5890,2899,1855,1699,452,1572,2929,6965"</t>
  </si>
  <si>
    <t>"2128,2156,6515,5492,6673,2934,4799,5689,6853,7734,3816"</t>
  </si>
  <si>
    <t>"3545,132,1586,6515,2591,671"</t>
  </si>
  <si>
    <t>"5890,2128,2156,5492,2899,6673,7734,2068,5385,6965,1338,3816,1855,1699,2934,4799,5689,452,6853,1572,2929"</t>
  </si>
  <si>
    <t>"5890,2128,6673,7734,5385,6965,1855,1699,2934,4799,452,6853,1572,6515"</t>
  </si>
  <si>
    <t>"3545,132,1586,2591,671,2156,5492,2899,2068,1338,3816,5689,2929"</t>
  </si>
  <si>
    <t>"5890,2128,2156,5492,2899,6673,7734,2068,5385,1338,1855,1699,2934,452,1572,2929"</t>
  </si>
  <si>
    <t>"3545,132,1586,6515,2591,671,6965,3816,4799,5689,6853"</t>
  </si>
  <si>
    <t>"3545,1586,2591,671,6853"</t>
  </si>
  <si>
    <t>"5890,2128,2156,5492,2899,6673,7734,2068,5385,1338,1855,1699,2934,452,1572,2929,132,6965,6515,3816,4799,5689"</t>
  </si>
  <si>
    <t>"3545,132,1586,2068, 2591"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</si>
</sst>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98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xceljet.net/excel-functions/excel-countif-function" TargetMode="External"/><Relationship Id="rId2" Type="http://schemas.openxmlformats.org/officeDocument/2006/relationships/hyperlink" Target="https://exceljet.net/excel-functions/excel-countif-function" TargetMode="External"/><Relationship Id="rId1" Type="http://schemas.openxmlformats.org/officeDocument/2006/relationships/hyperlink" Target="https://exceljet.net/excel-functions/excel-countif-function" TargetMode="External"/><Relationship Id="rId4" Type="http://schemas.openxmlformats.org/officeDocument/2006/relationships/hyperlink" Target="https://exceljet.net/excel-functions/excel-countif-fun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72C2-7E38-6742-A673-5E3BA2F83D35}">
  <dimension ref="A1:M35"/>
  <sheetViews>
    <sheetView tabSelected="1" workbookViewId="0">
      <selection activeCell="D22" sqref="D22"/>
    </sheetView>
  </sheetViews>
  <sheetFormatPr baseColWidth="10" defaultRowHeight="16"/>
  <sheetData>
    <row r="1" spans="1:13">
      <c r="A1" t="s">
        <v>43</v>
      </c>
      <c r="E1" t="s">
        <v>11</v>
      </c>
      <c r="J1" t="s">
        <v>8</v>
      </c>
    </row>
    <row r="2" spans="1:13">
      <c r="A2" t="s">
        <v>41</v>
      </c>
      <c r="B2" t="s">
        <v>42</v>
      </c>
      <c r="E2" t="s">
        <v>41</v>
      </c>
      <c r="F2" t="s">
        <v>42</v>
      </c>
      <c r="J2" t="s">
        <v>41</v>
      </c>
      <c r="K2" t="s">
        <v>42</v>
      </c>
    </row>
    <row r="3" spans="1:13">
      <c r="A3" s="1">
        <v>3</v>
      </c>
      <c r="B3" s="1">
        <v>5844</v>
      </c>
      <c r="C3">
        <f>B3/2000</f>
        <v>2.9220000000000002</v>
      </c>
      <c r="E3" s="1">
        <v>3</v>
      </c>
      <c r="F3" s="1">
        <v>18</v>
      </c>
      <c r="G3">
        <f>F3/9</f>
        <v>2</v>
      </c>
      <c r="H3">
        <f>ROUND(G3,0)</f>
        <v>2</v>
      </c>
      <c r="J3" s="1">
        <v>5</v>
      </c>
      <c r="K3" s="1">
        <v>22</v>
      </c>
      <c r="L3">
        <f>K3*5/22</f>
        <v>5</v>
      </c>
      <c r="M3">
        <f>ROUND(L3,0)</f>
        <v>5</v>
      </c>
    </row>
    <row r="4" spans="1:13">
      <c r="A4" s="1">
        <v>5</v>
      </c>
      <c r="B4" s="1">
        <v>9466</v>
      </c>
      <c r="C4">
        <f>B4/2000</f>
        <v>4.7329999999999997</v>
      </c>
      <c r="E4" s="1">
        <v>5</v>
      </c>
      <c r="F4" s="1">
        <v>49</v>
      </c>
      <c r="G4">
        <f>F4/10</f>
        <v>4.9000000000000004</v>
      </c>
      <c r="H4">
        <f>ROUND(G4,0)</f>
        <v>5</v>
      </c>
      <c r="J4" s="1">
        <v>5</v>
      </c>
      <c r="K4" s="1">
        <v>21</v>
      </c>
      <c r="L4">
        <f>K4*5/22</f>
        <v>4.7727272727272725</v>
      </c>
      <c r="M4">
        <f>ROUND(L4,0)</f>
        <v>5</v>
      </c>
    </row>
    <row r="5" spans="1:13">
      <c r="A5" s="1">
        <v>5</v>
      </c>
      <c r="B5" s="1">
        <v>7445</v>
      </c>
      <c r="C5">
        <f>B5/2000</f>
        <v>3.7225000000000001</v>
      </c>
      <c r="E5" s="1">
        <v>5</v>
      </c>
      <c r="F5" s="1">
        <v>43</v>
      </c>
      <c r="G5">
        <f>F5/10</f>
        <v>4.3</v>
      </c>
      <c r="H5">
        <f>ROUND(G5,0)</f>
        <v>4</v>
      </c>
      <c r="J5" s="1">
        <v>5</v>
      </c>
      <c r="K5" s="1">
        <v>21</v>
      </c>
      <c r="L5">
        <f>K5*5/22</f>
        <v>4.7727272727272725</v>
      </c>
      <c r="M5">
        <f>ROUND(L5,0)</f>
        <v>5</v>
      </c>
    </row>
    <row r="6" spans="1:13">
      <c r="A6" s="1">
        <v>3</v>
      </c>
      <c r="B6" s="1">
        <v>4898</v>
      </c>
      <c r="C6">
        <f>B6/2000</f>
        <v>2.4489999999999998</v>
      </c>
      <c r="E6" s="1">
        <v>5</v>
      </c>
      <c r="F6" s="1">
        <v>46</v>
      </c>
      <c r="G6">
        <f>F6/10</f>
        <v>4.5999999999999996</v>
      </c>
      <c r="H6">
        <f>ROUND(G6,0)</f>
        <v>5</v>
      </c>
      <c r="J6" s="1">
        <v>5</v>
      </c>
      <c r="K6" s="1">
        <v>21</v>
      </c>
      <c r="L6">
        <f>K6*5/22</f>
        <v>4.7727272727272725</v>
      </c>
      <c r="M6">
        <f>ROUND(L6,0)</f>
        <v>5</v>
      </c>
    </row>
    <row r="7" spans="1:13">
      <c r="A7" s="1">
        <v>5</v>
      </c>
      <c r="B7" s="1">
        <v>3989</v>
      </c>
      <c r="C7">
        <f>B7/2000</f>
        <v>1.9944999999999999</v>
      </c>
      <c r="E7" s="1">
        <v>3</v>
      </c>
      <c r="F7" s="1">
        <v>21</v>
      </c>
      <c r="G7">
        <f>F7/10</f>
        <v>2.1</v>
      </c>
      <c r="H7">
        <f>ROUND(G7,0)</f>
        <v>2</v>
      </c>
      <c r="J7" s="1">
        <v>5</v>
      </c>
      <c r="K7" s="1">
        <v>21</v>
      </c>
      <c r="L7">
        <f>K7*5/22</f>
        <v>4.7727272727272725</v>
      </c>
      <c r="M7">
        <f>ROUND(L7,0)</f>
        <v>5</v>
      </c>
    </row>
    <row r="8" spans="1:13">
      <c r="A8" s="1">
        <v>5</v>
      </c>
      <c r="B8" s="1">
        <v>6720</v>
      </c>
      <c r="C8">
        <f>B8/2000</f>
        <v>3.36</v>
      </c>
      <c r="E8" s="1">
        <v>4</v>
      </c>
      <c r="F8" s="1">
        <v>43</v>
      </c>
      <c r="G8">
        <f>F8/10</f>
        <v>4.3</v>
      </c>
      <c r="H8">
        <f>ROUND(G8,0)</f>
        <v>4</v>
      </c>
      <c r="J8" s="1">
        <v>5</v>
      </c>
      <c r="K8" s="1">
        <v>21</v>
      </c>
      <c r="L8">
        <f>K8*5/22</f>
        <v>4.7727272727272725</v>
      </c>
      <c r="M8">
        <f>ROUND(L8,0)</f>
        <v>5</v>
      </c>
    </row>
    <row r="9" spans="1:13">
      <c r="A9" s="1">
        <v>4</v>
      </c>
      <c r="B9" s="1">
        <v>2777</v>
      </c>
      <c r="C9">
        <f>B9/2000</f>
        <v>1.3885000000000001</v>
      </c>
      <c r="E9" s="1">
        <v>4</v>
      </c>
      <c r="F9" s="1">
        <v>37</v>
      </c>
      <c r="G9">
        <f>F9/10</f>
        <v>3.7</v>
      </c>
      <c r="H9">
        <f>ROUND(G9,0)</f>
        <v>4</v>
      </c>
      <c r="J9" s="1">
        <v>2</v>
      </c>
      <c r="K9" s="1">
        <v>5</v>
      </c>
      <c r="L9">
        <f>K9*5/22</f>
        <v>1.1363636363636365</v>
      </c>
      <c r="M9">
        <f>ROUND(L9,0)</f>
        <v>1</v>
      </c>
    </row>
    <row r="10" spans="1:13">
      <c r="A10" s="1">
        <v>3</v>
      </c>
      <c r="B10" s="1">
        <v>4248</v>
      </c>
      <c r="C10">
        <f>B10/2000</f>
        <v>2.1240000000000001</v>
      </c>
      <c r="E10" s="1">
        <v>4</v>
      </c>
      <c r="F10" s="1">
        <v>34</v>
      </c>
      <c r="G10">
        <f>F10/10</f>
        <v>3.4</v>
      </c>
      <c r="H10">
        <f>ROUND(G10,0)</f>
        <v>3</v>
      </c>
      <c r="J10" s="1">
        <v>4</v>
      </c>
      <c r="K10" s="1">
        <v>4</v>
      </c>
      <c r="L10">
        <f>K10*5/22</f>
        <v>0.90909090909090906</v>
      </c>
      <c r="M10">
        <f>ROUND(L10,0)</f>
        <v>1</v>
      </c>
    </row>
    <row r="11" spans="1:13">
      <c r="A11" s="1">
        <v>5</v>
      </c>
      <c r="B11" s="1">
        <v>6251</v>
      </c>
      <c r="C11">
        <f>B11/2000</f>
        <v>3.1255000000000002</v>
      </c>
      <c r="E11" s="1">
        <v>4</v>
      </c>
      <c r="F11" s="1">
        <v>43</v>
      </c>
      <c r="G11">
        <f>F11/10</f>
        <v>4.3</v>
      </c>
      <c r="H11">
        <f>ROUND(G11,0)</f>
        <v>4</v>
      </c>
      <c r="J11" s="1">
        <v>5</v>
      </c>
      <c r="K11" s="1">
        <v>21</v>
      </c>
      <c r="L11">
        <f>K11*5/22</f>
        <v>4.7727272727272725</v>
      </c>
      <c r="M11">
        <f>ROUND(L11,0)</f>
        <v>5</v>
      </c>
    </row>
    <row r="12" spans="1:13">
      <c r="A12" s="1">
        <v>5</v>
      </c>
      <c r="B12" s="1">
        <v>8158</v>
      </c>
      <c r="C12">
        <f>B12/2000</f>
        <v>4.0789999999999997</v>
      </c>
      <c r="E12" s="1">
        <v>5</v>
      </c>
      <c r="F12" s="1">
        <v>34</v>
      </c>
      <c r="G12">
        <f>F12/10</f>
        <v>3.4</v>
      </c>
      <c r="H12">
        <f>ROUND(G12,0)</f>
        <v>3</v>
      </c>
      <c r="J12" s="1">
        <v>3</v>
      </c>
      <c r="K12" s="1">
        <v>12</v>
      </c>
      <c r="L12">
        <f>K12*5/22</f>
        <v>2.7272727272727271</v>
      </c>
      <c r="M12">
        <f>ROUND(L12,0)</f>
        <v>3</v>
      </c>
    </row>
    <row r="13" spans="1:13">
      <c r="A13" s="1">
        <v>5</v>
      </c>
      <c r="B13" s="1">
        <v>8663</v>
      </c>
      <c r="C13">
        <f>B13/2000</f>
        <v>4.3315000000000001</v>
      </c>
      <c r="E13" s="1">
        <v>4</v>
      </c>
      <c r="F13" s="1">
        <v>36</v>
      </c>
      <c r="G13">
        <f>F13/10</f>
        <v>3.6</v>
      </c>
      <c r="H13">
        <f>ROUND(G13,0)</f>
        <v>4</v>
      </c>
      <c r="J13" s="1">
        <v>2</v>
      </c>
      <c r="K13" s="1">
        <v>15</v>
      </c>
      <c r="L13">
        <f>K13*5/22</f>
        <v>3.4090909090909092</v>
      </c>
      <c r="M13">
        <f>ROUND(L13,0)</f>
        <v>3</v>
      </c>
    </row>
    <row r="14" spans="1:13">
      <c r="A14" s="1">
        <v>5</v>
      </c>
      <c r="B14" s="1">
        <v>2139</v>
      </c>
      <c r="C14">
        <f>B14/2000</f>
        <v>1.0694999999999999</v>
      </c>
      <c r="E14" s="1">
        <v>4</v>
      </c>
      <c r="F14" s="1">
        <v>36</v>
      </c>
      <c r="G14">
        <f>F14/10</f>
        <v>3.6</v>
      </c>
      <c r="H14">
        <f>ROUND(G14,0)</f>
        <v>4</v>
      </c>
      <c r="J14">
        <f>CORREL(J3:J13,K3:K13)</f>
        <v>0.73573504621016417</v>
      </c>
      <c r="K14">
        <f>CORREL(J3:J13,M3:M13)</f>
        <v>0.78887814272732248</v>
      </c>
    </row>
    <row r="15" spans="1:13">
      <c r="A15" s="1">
        <v>4</v>
      </c>
      <c r="B15" s="1">
        <v>7646</v>
      </c>
      <c r="C15">
        <f>B15/2000</f>
        <v>3.823</v>
      </c>
      <c r="E15" s="1">
        <v>4</v>
      </c>
      <c r="F15" s="1">
        <v>45</v>
      </c>
      <c r="G15">
        <f>F15/10</f>
        <v>4.5</v>
      </c>
      <c r="H15">
        <f>ROUND(G15,0)</f>
        <v>5</v>
      </c>
    </row>
    <row r="16" spans="1:13">
      <c r="A16" s="1">
        <v>5</v>
      </c>
      <c r="B16" s="1">
        <v>6990</v>
      </c>
      <c r="C16">
        <f>B16/2000</f>
        <v>3.4950000000000001</v>
      </c>
      <c r="E16" s="1">
        <v>5</v>
      </c>
      <c r="F16" s="1">
        <v>42</v>
      </c>
      <c r="G16">
        <f>F16/10</f>
        <v>4.2</v>
      </c>
      <c r="H16">
        <f>ROUND(G16,0)</f>
        <v>4</v>
      </c>
    </row>
    <row r="17" spans="1:8">
      <c r="A17" s="1">
        <v>5</v>
      </c>
      <c r="B17" s="1">
        <v>9466</v>
      </c>
      <c r="C17">
        <f>B17/2000</f>
        <v>4.7329999999999997</v>
      </c>
      <c r="E17" s="1">
        <v>5</v>
      </c>
      <c r="F17" s="1">
        <v>42</v>
      </c>
      <c r="G17">
        <f>F17/10</f>
        <v>4.2</v>
      </c>
      <c r="H17">
        <f>ROUND(G17,0)</f>
        <v>4</v>
      </c>
    </row>
    <row r="18" spans="1:8">
      <c r="A18" s="1">
        <v>5</v>
      </c>
      <c r="B18" s="1">
        <v>8315</v>
      </c>
      <c r="C18">
        <f>B18/2000</f>
        <v>4.1574999999999998</v>
      </c>
      <c r="E18" s="1">
        <v>4</v>
      </c>
      <c r="F18" s="1">
        <v>43</v>
      </c>
      <c r="G18">
        <f>F18/10</f>
        <v>4.3</v>
      </c>
      <c r="H18">
        <f>ROUND(G18,0)</f>
        <v>4</v>
      </c>
    </row>
    <row r="19" spans="1:8">
      <c r="A19" s="1">
        <v>5</v>
      </c>
      <c r="B19" s="1">
        <v>5299</v>
      </c>
      <c r="C19">
        <f>B19/2000</f>
        <v>2.6495000000000002</v>
      </c>
      <c r="E19" s="1">
        <v>4</v>
      </c>
      <c r="F19" s="1">
        <v>35</v>
      </c>
      <c r="G19">
        <f>F19/10</f>
        <v>3.5</v>
      </c>
      <c r="H19">
        <f>ROUND(G19,0)</f>
        <v>4</v>
      </c>
    </row>
    <row r="20" spans="1:8">
      <c r="A20" s="1">
        <v>5</v>
      </c>
      <c r="B20" s="1">
        <v>6280</v>
      </c>
      <c r="C20">
        <f>B20/2000</f>
        <v>3.14</v>
      </c>
      <c r="E20" s="1">
        <v>4</v>
      </c>
      <c r="F20" s="1">
        <v>43</v>
      </c>
      <c r="G20">
        <f>F20/10</f>
        <v>4.3</v>
      </c>
      <c r="H20">
        <f>ROUND(G20,0)</f>
        <v>4</v>
      </c>
    </row>
    <row r="21" spans="1:8">
      <c r="A21" s="1">
        <v>5</v>
      </c>
      <c r="B21" s="1">
        <v>8073</v>
      </c>
      <c r="C21">
        <f>B21/2000</f>
        <v>4.0365000000000002</v>
      </c>
      <c r="E21" s="1">
        <v>3</v>
      </c>
      <c r="F21" s="1">
        <v>27</v>
      </c>
      <c r="G21">
        <f>F21/10</f>
        <v>2.7</v>
      </c>
      <c r="H21">
        <f>ROUND(G21,0)</f>
        <v>3</v>
      </c>
    </row>
    <row r="22" spans="1:8">
      <c r="A22" s="1">
        <v>3</v>
      </c>
      <c r="B22" s="1">
        <v>6532</v>
      </c>
      <c r="C22">
        <f>B22/2000</f>
        <v>3.266</v>
      </c>
      <c r="E22" s="1">
        <v>4</v>
      </c>
      <c r="F22" s="1">
        <v>39</v>
      </c>
      <c r="G22">
        <f>F22/10</f>
        <v>3.9</v>
      </c>
      <c r="H22">
        <f>ROUND(G22,0)</f>
        <v>4</v>
      </c>
    </row>
    <row r="23" spans="1:8">
      <c r="A23" s="1">
        <v>5</v>
      </c>
      <c r="B23" s="1">
        <v>6750</v>
      </c>
      <c r="C23">
        <f>B23/2000</f>
        <v>3.375</v>
      </c>
      <c r="E23" s="1">
        <v>3</v>
      </c>
      <c r="F23" s="1">
        <v>30</v>
      </c>
      <c r="G23">
        <f>F23/10</f>
        <v>3</v>
      </c>
      <c r="H23">
        <f>ROUND(G23,0)</f>
        <v>3</v>
      </c>
    </row>
    <row r="24" spans="1:8">
      <c r="A24" s="1">
        <v>5</v>
      </c>
      <c r="B24" s="1">
        <v>7232</v>
      </c>
      <c r="C24">
        <f>B24/2000</f>
        <v>3.6160000000000001</v>
      </c>
      <c r="E24">
        <f>CORREL(E3:E23,F3:F23)</f>
        <v>0.75133001114637088</v>
      </c>
      <c r="F24">
        <f>CORREL(E3:E23,H3:H23)</f>
        <v>0.64234307034487947</v>
      </c>
    </row>
    <row r="25" spans="1:8">
      <c r="A25" s="1">
        <v>5</v>
      </c>
      <c r="B25" s="1">
        <v>7706</v>
      </c>
      <c r="C25">
        <f>B25/2000</f>
        <v>3.8530000000000002</v>
      </c>
    </row>
    <row r="26" spans="1:8">
      <c r="A26" s="1">
        <v>5</v>
      </c>
      <c r="B26" s="1">
        <v>5715</v>
      </c>
      <c r="C26">
        <f>B26/2000</f>
        <v>2.8574999999999999</v>
      </c>
    </row>
    <row r="27" spans="1:8">
      <c r="A27" s="1">
        <v>5</v>
      </c>
      <c r="B27" s="1">
        <v>7189</v>
      </c>
      <c r="C27">
        <f>B27/2000</f>
        <v>3.5945</v>
      </c>
    </row>
    <row r="28" spans="1:8">
      <c r="A28" s="1">
        <v>5</v>
      </c>
      <c r="B28" s="1">
        <v>7286</v>
      </c>
      <c r="C28">
        <f>B28/2000</f>
        <v>3.6429999999999998</v>
      </c>
    </row>
    <row r="29" spans="1:8">
      <c r="A29" s="1">
        <v>5</v>
      </c>
      <c r="B29" s="1">
        <v>7514</v>
      </c>
      <c r="C29">
        <f>B29/2000</f>
        <v>3.7570000000000001</v>
      </c>
    </row>
    <row r="30" spans="1:8">
      <c r="A30" s="1">
        <v>4</v>
      </c>
      <c r="B30" s="1">
        <v>5831</v>
      </c>
      <c r="C30">
        <f>B30/2000</f>
        <v>2.9155000000000002</v>
      </c>
    </row>
    <row r="31" spans="1:8">
      <c r="A31" s="1">
        <v>4</v>
      </c>
      <c r="B31" s="1">
        <v>1711</v>
      </c>
      <c r="C31">
        <f>B31/2000</f>
        <v>0.85550000000000004</v>
      </c>
    </row>
    <row r="32" spans="1:8">
      <c r="A32" s="1">
        <v>5</v>
      </c>
      <c r="B32" s="1">
        <v>8560</v>
      </c>
      <c r="C32">
        <f>B32/2000</f>
        <v>4.28</v>
      </c>
    </row>
    <row r="33" spans="1:3">
      <c r="A33" s="1">
        <v>5</v>
      </c>
      <c r="B33" s="1">
        <v>8298</v>
      </c>
      <c r="C33">
        <f>B33/2000</f>
        <v>4.149</v>
      </c>
    </row>
    <row r="34" spans="1:3">
      <c r="A34" s="1">
        <v>5</v>
      </c>
      <c r="B34" s="1">
        <v>6058</v>
      </c>
      <c r="C34">
        <f>B34/2000</f>
        <v>3.0289999999999999</v>
      </c>
    </row>
    <row r="35" spans="1:3">
      <c r="A35">
        <f>CORREL(A3:A34,C3:C34)</f>
        <v>0.40666345730026365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5D265-AB31-3B4E-9828-1E9FFCF1A2CC}">
  <dimension ref="A1:K38"/>
  <sheetViews>
    <sheetView topLeftCell="A5" workbookViewId="0">
      <selection activeCell="J8" sqref="J8:J9"/>
    </sheetView>
  </sheetViews>
  <sheetFormatPr baseColWidth="10" defaultRowHeight="16"/>
  <cols>
    <col min="10" max="10" width="25.83203125" bestFit="1" customWidth="1"/>
  </cols>
  <sheetData>
    <row r="1" spans="1:11">
      <c r="A1" s="1" t="s">
        <v>0</v>
      </c>
      <c r="B1" s="1" t="s">
        <v>1</v>
      </c>
      <c r="C1" s="1" t="s">
        <v>16</v>
      </c>
      <c r="D1" s="1" t="s">
        <v>2</v>
      </c>
      <c r="E1" s="1" t="s">
        <v>4</v>
      </c>
      <c r="F1" s="1" t="s">
        <v>5</v>
      </c>
      <c r="G1" s="1" t="s">
        <v>4</v>
      </c>
      <c r="H1" s="1" t="s">
        <v>5</v>
      </c>
      <c r="J1" s="1" t="s">
        <v>18</v>
      </c>
      <c r="K1" s="1" t="s">
        <v>19</v>
      </c>
    </row>
    <row r="2" spans="1:11">
      <c r="A2" s="1">
        <v>3545</v>
      </c>
      <c r="B2" s="1" t="s">
        <v>8</v>
      </c>
      <c r="C2" s="1">
        <v>3</v>
      </c>
      <c r="D2" s="1">
        <v>5844</v>
      </c>
      <c r="E2" s="1" t="s">
        <v>9</v>
      </c>
      <c r="F2" s="1" t="s">
        <v>9</v>
      </c>
      <c r="G2" s="1">
        <f>IF(E2="C2",5,IF(E2="C1",4,IF(E2="B2",3,IF(E2="B1",3,IF(E2="A2",1,0)))))</f>
        <v>3</v>
      </c>
      <c r="H2" s="1">
        <f>IF(F2="C2",5,IF(F2="C1",4,IF(F2="B2",3,IF(F2="B1",2,IF(F2="A2",1,0)))))</f>
        <v>3</v>
      </c>
      <c r="J2" t="s">
        <v>21</v>
      </c>
      <c r="K2" s="1">
        <f>CORREL(C2:C33,G2:G33)</f>
        <v>0.74456598123500894</v>
      </c>
    </row>
    <row r="3" spans="1:11">
      <c r="A3" s="1">
        <v>5890</v>
      </c>
      <c r="B3" s="1" t="s">
        <v>11</v>
      </c>
      <c r="C3" s="1">
        <v>5</v>
      </c>
      <c r="D3" s="1">
        <v>9466</v>
      </c>
      <c r="E3" s="1" t="s">
        <v>10</v>
      </c>
      <c r="F3" s="1" t="s">
        <v>10</v>
      </c>
      <c r="G3" s="1">
        <f t="shared" ref="G3:G33" si="0">IF(E3="C2",5,IF(E3="C1",4,IF(E3="B2",3,IF(E3="B1",2,IF(E3="A2",1,0)))))</f>
        <v>5</v>
      </c>
      <c r="H3" s="1">
        <f t="shared" ref="H3:H33" si="1">IF(F3="C2",5,IF(F3="C1",4,IF(F3="B2",3,IF(F3="B1",2,IF(F3="A2",1,0)))))</f>
        <v>5</v>
      </c>
      <c r="J3" t="s">
        <v>20</v>
      </c>
      <c r="K3" s="1">
        <f xml:space="preserve"> CORREL(C2:C33,H2:H33)</f>
        <v>0.67357819348598336</v>
      </c>
    </row>
    <row r="4" spans="1:11">
      <c r="A4" s="1">
        <v>2128</v>
      </c>
      <c r="B4" s="1" t="s">
        <v>11</v>
      </c>
      <c r="C4" s="1">
        <v>5</v>
      </c>
      <c r="D4" s="1">
        <v>7445</v>
      </c>
      <c r="E4" s="1" t="s">
        <v>10</v>
      </c>
      <c r="F4" s="1" t="s">
        <v>10</v>
      </c>
      <c r="G4" s="1">
        <f t="shared" si="0"/>
        <v>5</v>
      </c>
      <c r="H4" s="1">
        <f t="shared" si="1"/>
        <v>5</v>
      </c>
      <c r="J4" t="s">
        <v>22</v>
      </c>
      <c r="K4" s="1">
        <f>CORREL(D2:D33,G2:G33)</f>
        <v>0.24681031836779119</v>
      </c>
    </row>
    <row r="5" spans="1:11">
      <c r="A5" s="2">
        <v>4458</v>
      </c>
      <c r="B5" s="2" t="s">
        <v>8</v>
      </c>
      <c r="C5" s="1">
        <v>3</v>
      </c>
      <c r="D5" s="1">
        <v>4898</v>
      </c>
      <c r="E5" s="1" t="s">
        <v>9</v>
      </c>
      <c r="F5" s="1" t="s">
        <v>9</v>
      </c>
      <c r="G5" s="1">
        <f t="shared" si="0"/>
        <v>3</v>
      </c>
      <c r="H5" s="1">
        <f t="shared" si="1"/>
        <v>3</v>
      </c>
      <c r="J5" t="s">
        <v>23</v>
      </c>
      <c r="K5" s="1">
        <f>CORREL(D2:D33,H2:H33)</f>
        <v>0.14349155755423446</v>
      </c>
    </row>
    <row r="6" spans="1:11">
      <c r="A6" s="1">
        <v>2156</v>
      </c>
      <c r="B6" s="1" t="s">
        <v>11</v>
      </c>
      <c r="C6" s="1">
        <v>5</v>
      </c>
      <c r="D6" s="1">
        <v>3989</v>
      </c>
      <c r="E6" s="1" t="s">
        <v>10</v>
      </c>
      <c r="F6" s="1" t="s">
        <v>10</v>
      </c>
      <c r="G6" s="1">
        <f t="shared" si="0"/>
        <v>5</v>
      </c>
      <c r="H6" s="1">
        <f t="shared" si="1"/>
        <v>5</v>
      </c>
    </row>
    <row r="7" spans="1:11">
      <c r="A7" s="1">
        <v>5492</v>
      </c>
      <c r="B7" s="1" t="s">
        <v>11</v>
      </c>
      <c r="C7" s="1">
        <v>5</v>
      </c>
      <c r="D7" s="1">
        <v>6720</v>
      </c>
      <c r="E7" s="1" t="s">
        <v>10</v>
      </c>
      <c r="F7" s="1" t="s">
        <v>10</v>
      </c>
      <c r="G7" s="1">
        <f t="shared" si="0"/>
        <v>5</v>
      </c>
      <c r="H7" s="1">
        <f t="shared" si="1"/>
        <v>5</v>
      </c>
      <c r="K7" s="1"/>
    </row>
    <row r="8" spans="1:11">
      <c r="A8" s="1">
        <v>132</v>
      </c>
      <c r="B8" s="1" t="s">
        <v>8</v>
      </c>
      <c r="C8" s="1">
        <v>4</v>
      </c>
      <c r="D8" s="1">
        <v>2777</v>
      </c>
      <c r="E8" s="1" t="s">
        <v>13</v>
      </c>
      <c r="F8" s="1" t="s">
        <v>13</v>
      </c>
      <c r="G8" s="1">
        <f t="shared" si="0"/>
        <v>4</v>
      </c>
      <c r="H8" s="1">
        <f t="shared" si="1"/>
        <v>4</v>
      </c>
      <c r="K8" s="1"/>
    </row>
    <row r="9" spans="1:11">
      <c r="A9" s="1">
        <v>1586</v>
      </c>
      <c r="B9" s="1" t="s">
        <v>8</v>
      </c>
      <c r="C9" s="1">
        <v>3</v>
      </c>
      <c r="D9" s="1">
        <v>4248</v>
      </c>
      <c r="E9" s="1" t="s">
        <v>9</v>
      </c>
      <c r="F9" s="1" t="s">
        <v>9</v>
      </c>
      <c r="G9" s="1">
        <f t="shared" si="0"/>
        <v>3</v>
      </c>
      <c r="H9" s="1">
        <f t="shared" si="1"/>
        <v>3</v>
      </c>
      <c r="K9" s="1"/>
    </row>
    <row r="10" spans="1:11">
      <c r="A10" s="1">
        <v>2899</v>
      </c>
      <c r="B10" s="1" t="s">
        <v>11</v>
      </c>
      <c r="C10" s="1">
        <v>5</v>
      </c>
      <c r="D10" s="1">
        <v>6251</v>
      </c>
      <c r="E10" s="1" t="s">
        <v>10</v>
      </c>
      <c r="F10" s="1" t="s">
        <v>10</v>
      </c>
      <c r="G10" s="1">
        <f t="shared" si="0"/>
        <v>5</v>
      </c>
      <c r="H10" s="1">
        <f t="shared" si="1"/>
        <v>5</v>
      </c>
      <c r="K10" s="1"/>
    </row>
    <row r="11" spans="1:11">
      <c r="A11" s="1">
        <v>6673</v>
      </c>
      <c r="B11" s="1" t="s">
        <v>11</v>
      </c>
      <c r="C11" s="1">
        <v>5</v>
      </c>
      <c r="D11" s="1">
        <v>8158</v>
      </c>
      <c r="E11" s="1" t="s">
        <v>10</v>
      </c>
      <c r="F11" s="1" t="s">
        <v>10</v>
      </c>
      <c r="G11" s="1">
        <f t="shared" si="0"/>
        <v>5</v>
      </c>
      <c r="H11" s="1">
        <f t="shared" si="1"/>
        <v>5</v>
      </c>
      <c r="K11" s="1"/>
    </row>
    <row r="12" spans="1:11">
      <c r="A12" s="1">
        <v>7734</v>
      </c>
      <c r="B12" s="1" t="s">
        <v>11</v>
      </c>
      <c r="C12" s="1">
        <v>5</v>
      </c>
      <c r="D12" s="1">
        <v>8663</v>
      </c>
      <c r="E12" s="1" t="s">
        <v>10</v>
      </c>
      <c r="F12" s="1" t="s">
        <v>13</v>
      </c>
      <c r="G12" s="1">
        <f t="shared" si="0"/>
        <v>5</v>
      </c>
      <c r="H12" s="1">
        <f t="shared" si="1"/>
        <v>4</v>
      </c>
      <c r="K12" s="1"/>
    </row>
    <row r="13" spans="1:11">
      <c r="A13" s="1">
        <v>2068</v>
      </c>
      <c r="B13" s="1" t="s">
        <v>8</v>
      </c>
      <c r="C13" s="1">
        <v>5</v>
      </c>
      <c r="D13" s="1">
        <v>2139</v>
      </c>
      <c r="E13" s="1" t="s">
        <v>10</v>
      </c>
      <c r="F13" s="1" t="s">
        <v>10</v>
      </c>
      <c r="G13" s="1">
        <f t="shared" si="0"/>
        <v>5</v>
      </c>
      <c r="H13" s="1">
        <f t="shared" si="1"/>
        <v>5</v>
      </c>
      <c r="K13" s="1"/>
    </row>
    <row r="14" spans="1:11">
      <c r="A14" s="1">
        <v>6515</v>
      </c>
      <c r="B14" s="1" t="s">
        <v>11</v>
      </c>
      <c r="C14" s="1">
        <v>4</v>
      </c>
      <c r="D14" s="1">
        <v>7646</v>
      </c>
      <c r="E14" s="1" t="s">
        <v>13</v>
      </c>
      <c r="F14" s="1" t="s">
        <v>9</v>
      </c>
      <c r="G14" s="1">
        <f t="shared" si="0"/>
        <v>4</v>
      </c>
      <c r="H14" s="1">
        <f t="shared" si="1"/>
        <v>3</v>
      </c>
      <c r="K14" s="1"/>
    </row>
    <row r="15" spans="1:11">
      <c r="A15" s="2">
        <v>2660</v>
      </c>
      <c r="B15" s="2" t="s">
        <v>8</v>
      </c>
      <c r="C15" s="1">
        <v>5</v>
      </c>
      <c r="D15" s="1">
        <v>6990</v>
      </c>
      <c r="E15" s="1" t="s">
        <v>10</v>
      </c>
      <c r="F15" s="1" t="s">
        <v>10</v>
      </c>
      <c r="G15" s="1">
        <f t="shared" si="0"/>
        <v>5</v>
      </c>
      <c r="H15" s="1">
        <f t="shared" si="1"/>
        <v>5</v>
      </c>
      <c r="K15" s="1"/>
    </row>
    <row r="16" spans="1:11">
      <c r="A16" s="1">
        <v>5385</v>
      </c>
      <c r="B16" s="1" t="s">
        <v>8</v>
      </c>
      <c r="C16" s="1">
        <v>5</v>
      </c>
      <c r="D16" s="1">
        <v>9466</v>
      </c>
      <c r="E16" s="1" t="s">
        <v>10</v>
      </c>
      <c r="F16" s="1" t="s">
        <v>10</v>
      </c>
      <c r="G16" s="1">
        <f t="shared" si="0"/>
        <v>5</v>
      </c>
      <c r="H16" s="1">
        <f t="shared" si="1"/>
        <v>5</v>
      </c>
      <c r="K16" s="1"/>
    </row>
    <row r="17" spans="1:11">
      <c r="A17" s="1">
        <v>6965</v>
      </c>
      <c r="B17" s="1" t="s">
        <v>11</v>
      </c>
      <c r="C17" s="1">
        <v>5</v>
      </c>
      <c r="D17" s="1">
        <v>8315</v>
      </c>
      <c r="E17" s="1" t="s">
        <v>13</v>
      </c>
      <c r="F17" s="1" t="s">
        <v>10</v>
      </c>
      <c r="G17" s="1">
        <f t="shared" si="0"/>
        <v>4</v>
      </c>
      <c r="H17" s="1">
        <f t="shared" si="1"/>
        <v>5</v>
      </c>
      <c r="K17" s="1"/>
    </row>
    <row r="18" spans="1:11">
      <c r="A18" s="3">
        <v>1338</v>
      </c>
      <c r="B18" s="3" t="s">
        <v>8</v>
      </c>
      <c r="C18" s="1">
        <v>5</v>
      </c>
      <c r="D18" s="1">
        <v>5299</v>
      </c>
      <c r="E18" s="1" t="s">
        <v>10</v>
      </c>
      <c r="F18" s="1" t="s">
        <v>13</v>
      </c>
      <c r="G18" s="1">
        <f t="shared" si="0"/>
        <v>5</v>
      </c>
      <c r="H18" s="1">
        <f t="shared" si="1"/>
        <v>4</v>
      </c>
      <c r="K18" s="1"/>
    </row>
    <row r="19" spans="1:11">
      <c r="A19" s="1">
        <v>3816</v>
      </c>
      <c r="B19" s="1" t="s">
        <v>11</v>
      </c>
      <c r="C19" s="1">
        <v>5</v>
      </c>
      <c r="D19" s="1">
        <v>6280</v>
      </c>
      <c r="E19" s="1" t="s">
        <v>13</v>
      </c>
      <c r="F19" s="1" t="s">
        <v>10</v>
      </c>
      <c r="G19" s="1">
        <f t="shared" si="0"/>
        <v>4</v>
      </c>
      <c r="H19" s="1">
        <f t="shared" si="1"/>
        <v>5</v>
      </c>
      <c r="K19" s="1"/>
    </row>
    <row r="20" spans="1:11">
      <c r="A20" s="1">
        <v>1855</v>
      </c>
      <c r="B20" s="1" t="s">
        <v>11</v>
      </c>
      <c r="C20" s="1">
        <v>5</v>
      </c>
      <c r="D20" s="1">
        <v>8073</v>
      </c>
      <c r="E20" s="1" t="s">
        <v>10</v>
      </c>
      <c r="F20" s="1" t="s">
        <v>13</v>
      </c>
      <c r="G20" s="1">
        <f t="shared" si="0"/>
        <v>5</v>
      </c>
      <c r="H20" s="1">
        <f t="shared" si="1"/>
        <v>4</v>
      </c>
      <c r="K20" s="1"/>
    </row>
    <row r="21" spans="1:11">
      <c r="A21" s="1">
        <v>2591</v>
      </c>
      <c r="B21" s="1" t="s">
        <v>8</v>
      </c>
      <c r="C21" s="1">
        <v>3</v>
      </c>
      <c r="D21" s="1">
        <v>6532</v>
      </c>
      <c r="E21" s="1" t="s">
        <v>9</v>
      </c>
      <c r="F21" s="1" t="s">
        <v>14</v>
      </c>
      <c r="G21" s="1">
        <f t="shared" si="0"/>
        <v>3</v>
      </c>
      <c r="H21" s="1">
        <f t="shared" si="1"/>
        <v>2</v>
      </c>
      <c r="K21" s="1"/>
    </row>
    <row r="22" spans="1:11">
      <c r="A22" s="1">
        <v>1699</v>
      </c>
      <c r="B22" s="1" t="s">
        <v>11</v>
      </c>
      <c r="C22" s="1">
        <v>5</v>
      </c>
      <c r="D22" s="1">
        <v>6750</v>
      </c>
      <c r="E22" s="1" t="s">
        <v>10</v>
      </c>
      <c r="F22" s="1" t="s">
        <v>10</v>
      </c>
      <c r="G22" s="1">
        <f t="shared" si="0"/>
        <v>5</v>
      </c>
      <c r="H22" s="1">
        <f t="shared" si="1"/>
        <v>5</v>
      </c>
      <c r="K22" s="1"/>
    </row>
    <row r="23" spans="1:11">
      <c r="A23" s="1">
        <v>2934</v>
      </c>
      <c r="B23" s="1" t="s">
        <v>11</v>
      </c>
      <c r="C23" s="1">
        <v>5</v>
      </c>
      <c r="D23" s="1">
        <v>7232</v>
      </c>
      <c r="E23" s="1" t="s">
        <v>10</v>
      </c>
      <c r="F23" s="1" t="s">
        <v>13</v>
      </c>
      <c r="G23" s="1">
        <f t="shared" si="0"/>
        <v>5</v>
      </c>
      <c r="H23" s="1">
        <f t="shared" si="1"/>
        <v>4</v>
      </c>
      <c r="K23" s="1"/>
    </row>
    <row r="24" spans="1:11">
      <c r="A24" s="1">
        <v>4799</v>
      </c>
      <c r="B24" s="1" t="s">
        <v>11</v>
      </c>
      <c r="C24" s="1">
        <v>5</v>
      </c>
      <c r="D24" s="1">
        <v>7706</v>
      </c>
      <c r="E24" s="1" t="s">
        <v>13</v>
      </c>
      <c r="F24" s="1" t="s">
        <v>10</v>
      </c>
      <c r="G24" s="1">
        <f t="shared" si="0"/>
        <v>4</v>
      </c>
      <c r="H24" s="1">
        <f t="shared" si="1"/>
        <v>5</v>
      </c>
      <c r="K24" s="1"/>
    </row>
    <row r="25" spans="1:11">
      <c r="A25" s="1">
        <v>5689</v>
      </c>
      <c r="B25" s="1" t="s">
        <v>11</v>
      </c>
      <c r="C25" s="1">
        <v>5</v>
      </c>
      <c r="D25" s="1">
        <v>5715</v>
      </c>
      <c r="E25" s="1" t="s">
        <v>13</v>
      </c>
      <c r="F25" s="1" t="s">
        <v>13</v>
      </c>
      <c r="G25" s="1">
        <f t="shared" si="0"/>
        <v>4</v>
      </c>
      <c r="H25" s="1">
        <f t="shared" si="1"/>
        <v>4</v>
      </c>
      <c r="K25" s="1"/>
    </row>
    <row r="26" spans="1:11">
      <c r="A26" s="2">
        <v>1982</v>
      </c>
      <c r="B26" s="2" t="s">
        <v>11</v>
      </c>
      <c r="C26" s="1">
        <v>5</v>
      </c>
      <c r="D26" s="1">
        <v>7189</v>
      </c>
      <c r="E26" s="1" t="s">
        <v>10</v>
      </c>
      <c r="F26" s="1" t="s">
        <v>9</v>
      </c>
      <c r="G26" s="1">
        <f t="shared" si="0"/>
        <v>5</v>
      </c>
      <c r="H26" s="1">
        <f t="shared" si="1"/>
        <v>3</v>
      </c>
      <c r="K26" s="1"/>
    </row>
    <row r="27" spans="1:11">
      <c r="A27" s="1">
        <v>452</v>
      </c>
      <c r="B27" s="1" t="s">
        <v>11</v>
      </c>
      <c r="C27" s="1">
        <v>5</v>
      </c>
      <c r="D27" s="1">
        <v>7286</v>
      </c>
      <c r="E27" s="1" t="s">
        <v>10</v>
      </c>
      <c r="F27" s="1" t="s">
        <v>10</v>
      </c>
      <c r="G27" s="1">
        <f t="shared" si="0"/>
        <v>5</v>
      </c>
      <c r="H27" s="1">
        <f t="shared" si="1"/>
        <v>5</v>
      </c>
      <c r="K27" s="1"/>
    </row>
    <row r="28" spans="1:11">
      <c r="A28" s="1">
        <v>6853</v>
      </c>
      <c r="B28" s="1" t="s">
        <v>11</v>
      </c>
      <c r="C28" s="1">
        <v>5</v>
      </c>
      <c r="D28" s="1">
        <v>7514</v>
      </c>
      <c r="E28" s="1" t="s">
        <v>9</v>
      </c>
      <c r="F28" s="1" t="s">
        <v>14</v>
      </c>
      <c r="G28" s="1">
        <f t="shared" si="0"/>
        <v>3</v>
      </c>
      <c r="H28" s="1">
        <f t="shared" si="1"/>
        <v>2</v>
      </c>
      <c r="K28" s="1"/>
    </row>
    <row r="29" spans="1:11">
      <c r="A29" s="4">
        <v>2492</v>
      </c>
      <c r="B29" s="4" t="s">
        <v>11</v>
      </c>
      <c r="C29" s="1">
        <v>4</v>
      </c>
      <c r="D29" s="1">
        <v>5831</v>
      </c>
      <c r="E29" s="1" t="s">
        <v>14</v>
      </c>
      <c r="F29" s="1" t="s">
        <v>9</v>
      </c>
      <c r="G29" s="1">
        <f t="shared" si="0"/>
        <v>2</v>
      </c>
      <c r="H29" s="1">
        <f t="shared" si="1"/>
        <v>3</v>
      </c>
      <c r="K29" s="1"/>
    </row>
    <row r="30" spans="1:11">
      <c r="A30" s="1">
        <v>671</v>
      </c>
      <c r="B30" s="1" t="s">
        <v>8</v>
      </c>
      <c r="C30" s="1">
        <v>4</v>
      </c>
      <c r="D30" s="1">
        <v>1711</v>
      </c>
      <c r="E30" s="1" t="s">
        <v>13</v>
      </c>
      <c r="F30" s="1" t="s">
        <v>13</v>
      </c>
      <c r="G30" s="1">
        <f t="shared" si="0"/>
        <v>4</v>
      </c>
      <c r="H30" s="1">
        <f t="shared" si="1"/>
        <v>4</v>
      </c>
      <c r="K30" s="1"/>
    </row>
    <row r="31" spans="1:11">
      <c r="A31" s="2">
        <v>2021</v>
      </c>
      <c r="B31" s="2" t="s">
        <v>8</v>
      </c>
      <c r="C31" s="1">
        <v>5</v>
      </c>
      <c r="D31" s="1">
        <v>8560</v>
      </c>
      <c r="E31" s="1" t="s">
        <v>13</v>
      </c>
      <c r="F31" s="1" t="s">
        <v>13</v>
      </c>
      <c r="G31" s="1">
        <f t="shared" si="0"/>
        <v>4</v>
      </c>
      <c r="H31" s="1">
        <f t="shared" si="1"/>
        <v>4</v>
      </c>
      <c r="K31" s="1"/>
    </row>
    <row r="32" spans="1:11">
      <c r="A32" s="1">
        <v>1572</v>
      </c>
      <c r="B32" s="1" t="s">
        <v>11</v>
      </c>
      <c r="C32" s="1">
        <v>5</v>
      </c>
      <c r="D32" s="1">
        <v>8298</v>
      </c>
      <c r="E32" s="1" t="s">
        <v>10</v>
      </c>
      <c r="F32" s="1" t="s">
        <v>10</v>
      </c>
      <c r="G32" s="1">
        <f t="shared" si="0"/>
        <v>5</v>
      </c>
      <c r="H32" s="1">
        <f t="shared" si="1"/>
        <v>5</v>
      </c>
      <c r="K32" s="1"/>
    </row>
    <row r="33" spans="1:11">
      <c r="A33" s="1">
        <v>2929</v>
      </c>
      <c r="B33" s="1" t="s">
        <v>11</v>
      </c>
      <c r="C33" s="1">
        <v>5</v>
      </c>
      <c r="D33" s="1">
        <v>6058</v>
      </c>
      <c r="E33" s="1" t="s">
        <v>10</v>
      </c>
      <c r="F33" s="1" t="s">
        <v>10</v>
      </c>
      <c r="G33" s="1">
        <f t="shared" si="0"/>
        <v>5</v>
      </c>
      <c r="H33" s="1">
        <f t="shared" si="1"/>
        <v>5</v>
      </c>
      <c r="K33" s="1"/>
    </row>
    <row r="34" spans="1:11">
      <c r="B34" s="3"/>
      <c r="C34" s="5"/>
      <c r="D34" s="5"/>
    </row>
    <row r="35" spans="1:11">
      <c r="B35" s="3"/>
      <c r="C35" s="5"/>
      <c r="D35" s="5"/>
    </row>
    <row r="36" spans="1:11">
      <c r="B36" s="3"/>
      <c r="C36" s="6"/>
      <c r="D36" s="6"/>
    </row>
    <row r="37" spans="1:11">
      <c r="B37" s="3"/>
      <c r="C37" s="6"/>
      <c r="D37" s="6"/>
    </row>
    <row r="38" spans="1:11">
      <c r="B38" s="3"/>
      <c r="C38" s="5"/>
      <c r="D3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57134-7DC8-794A-82E1-E83FF577AF48}">
  <dimension ref="A1:K39"/>
  <sheetViews>
    <sheetView topLeftCell="B1" workbookViewId="0">
      <selection activeCell="G20" sqref="G20:G31"/>
    </sheetView>
  </sheetViews>
  <sheetFormatPr baseColWidth="10" defaultRowHeight="16"/>
  <cols>
    <col min="10" max="10" width="18" bestFit="1" customWidth="1"/>
  </cols>
  <sheetData>
    <row r="1" spans="1:11">
      <c r="A1" s="3" t="s">
        <v>0</v>
      </c>
      <c r="B1" s="3" t="s">
        <v>1</v>
      </c>
      <c r="C1" s="3" t="s">
        <v>16</v>
      </c>
      <c r="D1" s="3" t="s">
        <v>2</v>
      </c>
      <c r="E1" s="3" t="s">
        <v>4</v>
      </c>
      <c r="F1" s="3" t="s">
        <v>5</v>
      </c>
      <c r="G1" s="3" t="s">
        <v>4</v>
      </c>
      <c r="H1" s="3" t="s">
        <v>5</v>
      </c>
    </row>
    <row r="2" spans="1:11">
      <c r="A2" s="3">
        <v>3545</v>
      </c>
      <c r="B2" s="3" t="s">
        <v>8</v>
      </c>
      <c r="C2" s="3">
        <v>3</v>
      </c>
      <c r="D2" s="3">
        <v>5844</v>
      </c>
      <c r="E2" s="3" t="s">
        <v>9</v>
      </c>
      <c r="F2" s="3" t="s">
        <v>9</v>
      </c>
      <c r="G2" s="3">
        <v>3</v>
      </c>
      <c r="H2" s="3">
        <v>3</v>
      </c>
      <c r="J2" t="s">
        <v>44</v>
      </c>
      <c r="K2" t="s">
        <v>63</v>
      </c>
    </row>
    <row r="3" spans="1:11">
      <c r="A3" s="3">
        <v>5890</v>
      </c>
      <c r="B3" s="3" t="s">
        <v>11</v>
      </c>
      <c r="C3" s="3">
        <v>5</v>
      </c>
      <c r="D3" s="3">
        <v>9466</v>
      </c>
      <c r="E3" s="3" t="s">
        <v>10</v>
      </c>
      <c r="F3" s="3" t="s">
        <v>10</v>
      </c>
      <c r="G3" s="3">
        <v>5</v>
      </c>
      <c r="H3" s="3">
        <v>5</v>
      </c>
      <c r="J3" t="s">
        <v>45</v>
      </c>
      <c r="K3" t="s">
        <v>64</v>
      </c>
    </row>
    <row r="4" spans="1:11">
      <c r="A4" s="3">
        <v>2128</v>
      </c>
      <c r="B4" s="3" t="s">
        <v>11</v>
      </c>
      <c r="C4" s="3">
        <v>5</v>
      </c>
      <c r="D4" s="3">
        <v>7445</v>
      </c>
      <c r="E4" s="3" t="s">
        <v>10</v>
      </c>
      <c r="F4" s="3" t="s">
        <v>10</v>
      </c>
      <c r="G4" s="3">
        <v>5</v>
      </c>
      <c r="H4" s="3">
        <v>5</v>
      </c>
    </row>
    <row r="5" spans="1:11">
      <c r="A5" s="2">
        <v>4458</v>
      </c>
      <c r="B5" s="2" t="s">
        <v>8</v>
      </c>
      <c r="C5" s="3"/>
      <c r="D5" s="3"/>
      <c r="E5" s="3" t="s">
        <v>9</v>
      </c>
      <c r="F5" s="3" t="s">
        <v>9</v>
      </c>
      <c r="G5" s="3"/>
      <c r="H5" s="3"/>
      <c r="J5" t="s">
        <v>46</v>
      </c>
      <c r="K5" t="s">
        <v>66</v>
      </c>
    </row>
    <row r="6" spans="1:11">
      <c r="A6" s="3">
        <v>2156</v>
      </c>
      <c r="B6" s="3" t="s">
        <v>11</v>
      </c>
      <c r="C6" s="3">
        <v>5</v>
      </c>
      <c r="D6" s="3">
        <v>3989</v>
      </c>
      <c r="E6" s="3" t="s">
        <v>10</v>
      </c>
      <c r="F6" s="3" t="s">
        <v>10</v>
      </c>
      <c r="G6" s="3">
        <v>5</v>
      </c>
      <c r="H6" s="3">
        <v>5</v>
      </c>
      <c r="J6" t="s">
        <v>47</v>
      </c>
      <c r="K6" t="s">
        <v>65</v>
      </c>
    </row>
    <row r="7" spans="1:11">
      <c r="A7" s="3">
        <v>5492</v>
      </c>
      <c r="B7" s="3" t="s">
        <v>11</v>
      </c>
      <c r="C7" s="3">
        <v>5</v>
      </c>
      <c r="D7" s="3">
        <v>6720</v>
      </c>
      <c r="E7" s="3" t="s">
        <v>10</v>
      </c>
      <c r="F7" s="3" t="s">
        <v>10</v>
      </c>
      <c r="G7" s="3">
        <v>5</v>
      </c>
      <c r="H7" s="3">
        <v>5</v>
      </c>
    </row>
    <row r="8" spans="1:11">
      <c r="A8" s="3">
        <v>132</v>
      </c>
      <c r="B8" s="3" t="s">
        <v>8</v>
      </c>
      <c r="C8" s="3">
        <v>4</v>
      </c>
      <c r="D8" s="3">
        <v>2777</v>
      </c>
      <c r="E8" s="3" t="s">
        <v>13</v>
      </c>
      <c r="F8" s="3" t="s">
        <v>13</v>
      </c>
      <c r="G8" s="3">
        <v>4</v>
      </c>
      <c r="H8" s="3">
        <v>4</v>
      </c>
      <c r="J8" t="s">
        <v>48</v>
      </c>
      <c r="K8" s="5" t="s">
        <v>68</v>
      </c>
    </row>
    <row r="9" spans="1:11">
      <c r="A9" s="3">
        <v>1586</v>
      </c>
      <c r="B9" s="3" t="s">
        <v>8</v>
      </c>
      <c r="C9" s="3">
        <v>3</v>
      </c>
      <c r="D9" s="3">
        <v>4248</v>
      </c>
      <c r="E9" s="3" t="s">
        <v>9</v>
      </c>
      <c r="F9" s="3" t="s">
        <v>9</v>
      </c>
      <c r="G9" s="3">
        <v>3</v>
      </c>
      <c r="H9" s="3">
        <v>3</v>
      </c>
      <c r="J9" t="s">
        <v>49</v>
      </c>
      <c r="K9" s="5" t="s">
        <v>67</v>
      </c>
    </row>
    <row r="10" spans="1:11">
      <c r="A10" s="3">
        <v>2899</v>
      </c>
      <c r="B10" s="3" t="s">
        <v>11</v>
      </c>
      <c r="C10" s="3">
        <v>5</v>
      </c>
      <c r="D10" s="3">
        <v>6251</v>
      </c>
      <c r="E10" s="3" t="s">
        <v>10</v>
      </c>
      <c r="F10" s="3" t="s">
        <v>10</v>
      </c>
      <c r="G10" s="3">
        <v>5</v>
      </c>
      <c r="H10" s="3">
        <v>5</v>
      </c>
    </row>
    <row r="11" spans="1:11">
      <c r="A11" s="3">
        <v>6673</v>
      </c>
      <c r="B11" s="3" t="s">
        <v>11</v>
      </c>
      <c r="C11" s="3">
        <v>5</v>
      </c>
      <c r="D11" s="3">
        <v>8158</v>
      </c>
      <c r="E11" s="3" t="s">
        <v>10</v>
      </c>
      <c r="F11" s="3" t="s">
        <v>10</v>
      </c>
      <c r="G11" s="3">
        <v>5</v>
      </c>
      <c r="H11" s="3">
        <v>5</v>
      </c>
      <c r="J11" t="s">
        <v>50</v>
      </c>
      <c r="K11" s="5" t="s">
        <v>69</v>
      </c>
    </row>
    <row r="12" spans="1:11">
      <c r="A12" s="3">
        <v>7734</v>
      </c>
      <c r="B12" s="3" t="s">
        <v>11</v>
      </c>
      <c r="C12" s="3">
        <v>5</v>
      </c>
      <c r="D12" s="3">
        <v>8663</v>
      </c>
      <c r="E12" s="3" t="s">
        <v>10</v>
      </c>
      <c r="F12" s="3" t="s">
        <v>13</v>
      </c>
      <c r="G12" s="3">
        <v>5</v>
      </c>
      <c r="H12" s="3">
        <v>4</v>
      </c>
      <c r="J12" t="s">
        <v>51</v>
      </c>
      <c r="K12" s="5" t="s">
        <v>70</v>
      </c>
    </row>
    <row r="13" spans="1:11">
      <c r="A13" s="3">
        <v>2068</v>
      </c>
      <c r="B13" s="3" t="s">
        <v>8</v>
      </c>
      <c r="C13" s="3">
        <v>5</v>
      </c>
      <c r="D13" s="3">
        <v>2139</v>
      </c>
      <c r="E13" s="3" t="s">
        <v>10</v>
      </c>
      <c r="F13" s="3" t="s">
        <v>10</v>
      </c>
      <c r="G13" s="3">
        <v>5</v>
      </c>
      <c r="H13" s="3">
        <v>5</v>
      </c>
    </row>
    <row r="14" spans="1:11">
      <c r="A14" s="3">
        <v>6515</v>
      </c>
      <c r="B14" s="3" t="s">
        <v>11</v>
      </c>
      <c r="C14" s="3">
        <v>4</v>
      </c>
      <c r="D14" s="3">
        <v>7646</v>
      </c>
      <c r="E14" s="3" t="s">
        <v>13</v>
      </c>
      <c r="F14" s="3" t="s">
        <v>9</v>
      </c>
      <c r="G14" s="3">
        <v>4</v>
      </c>
      <c r="H14" s="3">
        <v>3</v>
      </c>
    </row>
    <row r="15" spans="1:11">
      <c r="A15" s="2">
        <v>2660</v>
      </c>
      <c r="B15" s="2" t="s">
        <v>8</v>
      </c>
      <c r="C15" s="3"/>
      <c r="D15" s="3"/>
      <c r="E15" s="3" t="s">
        <v>10</v>
      </c>
      <c r="F15" s="3" t="s">
        <v>10</v>
      </c>
      <c r="G15" s="3"/>
      <c r="H15" s="3"/>
      <c r="K15" s="7"/>
    </row>
    <row r="16" spans="1:11">
      <c r="A16" s="3">
        <v>5385</v>
      </c>
      <c r="B16" s="3" t="s">
        <v>8</v>
      </c>
      <c r="C16" s="3">
        <v>5</v>
      </c>
      <c r="D16" s="3">
        <v>9466</v>
      </c>
      <c r="E16" s="3" t="s">
        <v>10</v>
      </c>
      <c r="F16" s="3" t="s">
        <v>10</v>
      </c>
      <c r="G16" s="3">
        <v>5</v>
      </c>
      <c r="H16" s="3">
        <v>5</v>
      </c>
    </row>
    <row r="17" spans="1:8">
      <c r="A17" s="3">
        <v>6965</v>
      </c>
      <c r="B17" s="3" t="s">
        <v>11</v>
      </c>
      <c r="C17" s="3">
        <v>5</v>
      </c>
      <c r="D17" s="3">
        <v>8315</v>
      </c>
      <c r="E17" s="3" t="s">
        <v>13</v>
      </c>
      <c r="F17" s="3" t="s">
        <v>10</v>
      </c>
      <c r="G17" s="3">
        <v>4</v>
      </c>
      <c r="H17" s="3">
        <v>5</v>
      </c>
    </row>
    <row r="18" spans="1:8">
      <c r="A18" s="3">
        <v>1338</v>
      </c>
      <c r="B18" s="3" t="s">
        <v>8</v>
      </c>
      <c r="C18" s="3">
        <v>5</v>
      </c>
      <c r="D18" s="3">
        <v>5299</v>
      </c>
      <c r="E18" s="3" t="s">
        <v>10</v>
      </c>
      <c r="F18" s="3" t="s">
        <v>13</v>
      </c>
      <c r="G18" s="3">
        <v>5</v>
      </c>
      <c r="H18" s="3">
        <v>4</v>
      </c>
    </row>
    <row r="19" spans="1:8">
      <c r="A19" s="3">
        <v>3816</v>
      </c>
      <c r="B19" s="3" t="s">
        <v>11</v>
      </c>
      <c r="C19" s="3">
        <v>5</v>
      </c>
      <c r="D19" s="3">
        <v>6280</v>
      </c>
      <c r="E19" s="3" t="s">
        <v>13</v>
      </c>
      <c r="F19" s="3" t="s">
        <v>10</v>
      </c>
      <c r="G19" s="3">
        <v>4</v>
      </c>
      <c r="H19" s="3">
        <v>5</v>
      </c>
    </row>
    <row r="20" spans="1:8">
      <c r="A20" s="3">
        <v>1855</v>
      </c>
      <c r="B20" s="3" t="s">
        <v>11</v>
      </c>
      <c r="C20" s="3">
        <v>5</v>
      </c>
      <c r="D20" s="3">
        <v>8073</v>
      </c>
      <c r="E20" s="3" t="s">
        <v>10</v>
      </c>
      <c r="F20" s="3" t="s">
        <v>13</v>
      </c>
      <c r="G20" s="3">
        <v>5</v>
      </c>
      <c r="H20" s="3">
        <v>4</v>
      </c>
    </row>
    <row r="21" spans="1:8">
      <c r="A21" s="3">
        <v>2591</v>
      </c>
      <c r="B21" s="3" t="s">
        <v>8</v>
      </c>
      <c r="C21" s="3">
        <v>3</v>
      </c>
      <c r="D21" s="3">
        <v>6532</v>
      </c>
      <c r="E21" s="3" t="s">
        <v>9</v>
      </c>
      <c r="F21" s="3" t="s">
        <v>14</v>
      </c>
      <c r="G21" s="3">
        <v>3</v>
      </c>
      <c r="H21" s="3">
        <v>2</v>
      </c>
    </row>
    <row r="22" spans="1:8">
      <c r="A22" s="3">
        <v>1699</v>
      </c>
      <c r="B22" s="3" t="s">
        <v>11</v>
      </c>
      <c r="C22" s="3">
        <v>5</v>
      </c>
      <c r="D22" s="3">
        <v>6750</v>
      </c>
      <c r="E22" s="3" t="s">
        <v>10</v>
      </c>
      <c r="F22" s="3" t="s">
        <v>10</v>
      </c>
      <c r="G22" s="3">
        <v>5</v>
      </c>
      <c r="H22" s="3">
        <v>5</v>
      </c>
    </row>
    <row r="23" spans="1:8">
      <c r="A23" s="3">
        <v>2934</v>
      </c>
      <c r="B23" s="3" t="s">
        <v>11</v>
      </c>
      <c r="C23" s="3">
        <v>5</v>
      </c>
      <c r="D23" s="3">
        <v>7232</v>
      </c>
      <c r="E23" s="3" t="s">
        <v>10</v>
      </c>
      <c r="F23" s="3" t="s">
        <v>13</v>
      </c>
      <c r="G23" s="3">
        <v>5</v>
      </c>
      <c r="H23" s="3">
        <v>4</v>
      </c>
    </row>
    <row r="24" spans="1:8">
      <c r="A24" s="3">
        <v>4799</v>
      </c>
      <c r="B24" s="3" t="s">
        <v>11</v>
      </c>
      <c r="C24" s="3">
        <v>5</v>
      </c>
      <c r="D24" s="3">
        <v>7706</v>
      </c>
      <c r="E24" s="3" t="s">
        <v>13</v>
      </c>
      <c r="F24" s="3" t="s">
        <v>10</v>
      </c>
      <c r="G24" s="3">
        <v>4</v>
      </c>
      <c r="H24" s="3">
        <v>5</v>
      </c>
    </row>
    <row r="25" spans="1:8">
      <c r="A25" s="3">
        <v>5689</v>
      </c>
      <c r="B25" s="3" t="s">
        <v>11</v>
      </c>
      <c r="C25" s="3">
        <v>5</v>
      </c>
      <c r="D25" s="3">
        <v>5715</v>
      </c>
      <c r="E25" s="3" t="s">
        <v>13</v>
      </c>
      <c r="F25" s="3" t="s">
        <v>13</v>
      </c>
      <c r="G25" s="3">
        <v>4</v>
      </c>
      <c r="H25" s="3">
        <v>4</v>
      </c>
    </row>
    <row r="26" spans="1:8">
      <c r="A26" s="2">
        <v>1982</v>
      </c>
      <c r="B26" s="2" t="s">
        <v>11</v>
      </c>
      <c r="C26" s="3"/>
      <c r="D26" s="3"/>
      <c r="E26" s="3" t="s">
        <v>10</v>
      </c>
      <c r="F26" s="3" t="s">
        <v>9</v>
      </c>
      <c r="G26" s="3"/>
      <c r="H26" s="3"/>
    </row>
    <row r="27" spans="1:8">
      <c r="A27" s="3">
        <v>452</v>
      </c>
      <c r="B27" s="3" t="s">
        <v>11</v>
      </c>
      <c r="C27" s="3">
        <v>5</v>
      </c>
      <c r="D27" s="3">
        <v>7286</v>
      </c>
      <c r="E27" s="3" t="s">
        <v>10</v>
      </c>
      <c r="F27" s="3" t="s">
        <v>10</v>
      </c>
      <c r="G27" s="3">
        <v>5</v>
      </c>
      <c r="H27" s="3">
        <v>5</v>
      </c>
    </row>
    <row r="28" spans="1:8">
      <c r="A28" s="3">
        <v>6853</v>
      </c>
      <c r="B28" s="3" t="s">
        <v>11</v>
      </c>
      <c r="C28" s="3">
        <v>5</v>
      </c>
      <c r="D28" s="3">
        <v>7514</v>
      </c>
      <c r="E28" s="3" t="s">
        <v>9</v>
      </c>
      <c r="F28" s="3" t="s">
        <v>14</v>
      </c>
      <c r="G28" s="3">
        <v>3</v>
      </c>
      <c r="H28" s="3">
        <v>2</v>
      </c>
    </row>
    <row r="29" spans="1:8">
      <c r="A29" s="4">
        <v>2492</v>
      </c>
      <c r="B29" s="4" t="s">
        <v>11</v>
      </c>
      <c r="C29" s="3"/>
      <c r="D29" s="3"/>
      <c r="E29" s="3" t="s">
        <v>14</v>
      </c>
      <c r="F29" s="3" t="s">
        <v>9</v>
      </c>
      <c r="G29" s="3"/>
      <c r="H29" s="3"/>
    </row>
    <row r="30" spans="1:8">
      <c r="A30" s="3">
        <v>671</v>
      </c>
      <c r="B30" s="3" t="s">
        <v>8</v>
      </c>
      <c r="C30" s="3">
        <v>4</v>
      </c>
      <c r="D30" s="3">
        <v>1711</v>
      </c>
      <c r="E30" s="3" t="s">
        <v>13</v>
      </c>
      <c r="F30" s="3" t="s">
        <v>13</v>
      </c>
      <c r="G30" s="3">
        <v>4</v>
      </c>
      <c r="H30" s="3">
        <v>4</v>
      </c>
    </row>
    <row r="31" spans="1:8">
      <c r="A31" s="2">
        <v>2021</v>
      </c>
      <c r="B31" s="2" t="s">
        <v>8</v>
      </c>
      <c r="C31" s="3"/>
      <c r="D31" s="3"/>
      <c r="E31" s="3" t="s">
        <v>13</v>
      </c>
      <c r="F31" s="3" t="s">
        <v>13</v>
      </c>
      <c r="G31" s="3"/>
      <c r="H31" s="3"/>
    </row>
    <row r="32" spans="1:8">
      <c r="A32" s="3">
        <v>1572</v>
      </c>
      <c r="B32" s="3" t="s">
        <v>11</v>
      </c>
      <c r="C32" s="3">
        <v>5</v>
      </c>
      <c r="D32" s="3">
        <v>8298</v>
      </c>
      <c r="E32" s="3" t="s">
        <v>10</v>
      </c>
      <c r="F32" s="3" t="s">
        <v>10</v>
      </c>
      <c r="G32" s="3">
        <v>5</v>
      </c>
      <c r="H32" s="3">
        <v>5</v>
      </c>
    </row>
    <row r="33" spans="1:8">
      <c r="A33" s="3">
        <v>2929</v>
      </c>
      <c r="B33" s="3" t="s">
        <v>11</v>
      </c>
      <c r="C33" s="3">
        <v>5</v>
      </c>
      <c r="D33" s="3">
        <v>6058</v>
      </c>
      <c r="E33" s="3" t="s">
        <v>10</v>
      </c>
      <c r="F33" s="3" t="s">
        <v>10</v>
      </c>
      <c r="G33" s="3">
        <v>5</v>
      </c>
      <c r="H33" s="3">
        <v>5</v>
      </c>
    </row>
    <row r="34" spans="1:8">
      <c r="A34" s="3"/>
      <c r="B34" s="3"/>
      <c r="C34" s="3"/>
      <c r="D34" s="3"/>
      <c r="E34" s="3"/>
      <c r="F34" s="3"/>
      <c r="G34" s="3"/>
      <c r="H34" s="3"/>
    </row>
    <row r="35" spans="1:8">
      <c r="A35" s="5"/>
      <c r="B35" s="3" t="s">
        <v>43</v>
      </c>
      <c r="C35" t="s">
        <v>41</v>
      </c>
      <c r="D35" t="s">
        <v>42</v>
      </c>
      <c r="E35" s="5"/>
      <c r="F35" s="3" t="s">
        <v>43</v>
      </c>
      <c r="G35" t="s">
        <v>52</v>
      </c>
    </row>
    <row r="36" spans="1:8">
      <c r="A36" s="5"/>
      <c r="B36" s="3" t="s">
        <v>36</v>
      </c>
      <c r="C36" s="5">
        <f>MEDIAN(C2:C33)</f>
        <v>5</v>
      </c>
      <c r="D36" s="5">
        <f>MEDIAN(D2:D33)</f>
        <v>6750</v>
      </c>
      <c r="E36" s="5"/>
      <c r="F36" s="3" t="s">
        <v>36</v>
      </c>
      <c r="G36" s="5">
        <f>MEDIAN(G2:G33)</f>
        <v>5</v>
      </c>
      <c r="H36" s="5"/>
    </row>
    <row r="37" spans="1:8">
      <c r="A37" s="5"/>
      <c r="B37" s="3" t="s">
        <v>37</v>
      </c>
      <c r="C37" s="6">
        <f>COUNTIF(C2:C33, "&lt;" &amp;C36)</f>
        <v>6</v>
      </c>
      <c r="D37" s="6">
        <f>COUNTIF(D2:D33,"&lt;"&amp;D36)</f>
        <v>13</v>
      </c>
      <c r="E37" s="5"/>
      <c r="F37" s="3" t="s">
        <v>37</v>
      </c>
      <c r="G37" s="6">
        <f>COUNTIF(G2:G33, "&lt;" &amp;G36)</f>
        <v>11</v>
      </c>
      <c r="H37" s="6"/>
    </row>
    <row r="38" spans="1:8">
      <c r="A38" s="5"/>
      <c r="B38" s="3" t="s">
        <v>38</v>
      </c>
      <c r="C38" s="6">
        <f>COUNTIF(C2:C33,"&gt;"&amp;C36)</f>
        <v>0</v>
      </c>
      <c r="D38" s="6">
        <f>COUNTIF(D2:D33,"&gt;"&amp;D36)</f>
        <v>13</v>
      </c>
      <c r="E38" s="5"/>
      <c r="F38" s="3" t="s">
        <v>38</v>
      </c>
      <c r="G38" s="6">
        <f>COUNTIF(G2:G33,"&gt;"&amp;G36)</f>
        <v>0</v>
      </c>
      <c r="H38" s="6"/>
    </row>
    <row r="39" spans="1:8">
      <c r="B39" s="3" t="s">
        <v>39</v>
      </c>
      <c r="C39" s="5">
        <f>COUNTIF(C2:C33, "=" &amp;C36)</f>
        <v>21</v>
      </c>
      <c r="D39" s="5">
        <f>COUNTIF(D2:D33, "=" &amp;D36)</f>
        <v>1</v>
      </c>
      <c r="F39" s="3" t="s">
        <v>39</v>
      </c>
      <c r="G39" s="5">
        <f>COUNTIF(G2:G33, "=" &amp;G36)</f>
        <v>16</v>
      </c>
      <c r="H39" s="5"/>
    </row>
  </sheetData>
  <hyperlinks>
    <hyperlink ref="D37" r:id="rId1" display="https://exceljet.net/excel-functions/excel-countif-function" xr:uid="{66EE62C3-634B-2F44-A1A3-540F58AC10A9}"/>
    <hyperlink ref="D38" r:id="rId2" display="https://exceljet.net/excel-functions/excel-countif-function" xr:uid="{263000E6-9D53-2042-99D3-BEFD69091403}"/>
    <hyperlink ref="C38" r:id="rId3" display="https://exceljet.net/excel-functions/excel-countif-function" xr:uid="{7D3B3733-A951-EB47-8165-EAC15B66CA3E}"/>
    <hyperlink ref="G38" r:id="rId4" display="https://exceljet.net/excel-functions/excel-countif-function" xr:uid="{354B5D67-978E-B44D-852A-3B9908E4951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91A28-BAD9-0042-930D-365B24CB8AD2}">
  <dimension ref="A1:K45"/>
  <sheetViews>
    <sheetView workbookViewId="0">
      <selection activeCell="E9" sqref="E9"/>
    </sheetView>
  </sheetViews>
  <sheetFormatPr baseColWidth="10" defaultRowHeight="16"/>
  <cols>
    <col min="10" max="10" width="26.1640625" bestFit="1" customWidth="1"/>
  </cols>
  <sheetData>
    <row r="1" spans="1:11">
      <c r="A1" s="1" t="s">
        <v>0</v>
      </c>
      <c r="B1" s="1" t="s">
        <v>1</v>
      </c>
      <c r="C1" s="1" t="s">
        <v>17</v>
      </c>
      <c r="D1" s="1" t="s">
        <v>3</v>
      </c>
      <c r="E1" s="1" t="s">
        <v>6</v>
      </c>
      <c r="F1" s="1" t="s">
        <v>7</v>
      </c>
      <c r="G1" s="1" t="s">
        <v>26</v>
      </c>
      <c r="H1" s="1" t="s">
        <v>27</v>
      </c>
      <c r="J1" s="1" t="s">
        <v>18</v>
      </c>
      <c r="K1" s="1" t="s">
        <v>19</v>
      </c>
    </row>
    <row r="2" spans="1:11">
      <c r="A2" s="1">
        <v>5890</v>
      </c>
      <c r="B2" s="1" t="s">
        <v>11</v>
      </c>
      <c r="C2" s="1">
        <v>3</v>
      </c>
      <c r="D2" s="1">
        <v>18</v>
      </c>
      <c r="E2" s="1" t="s">
        <v>12</v>
      </c>
      <c r="F2" s="1" t="s">
        <v>12</v>
      </c>
      <c r="G2" s="1">
        <f>IF(E2="C2",5,IF(E2="C1",4,IF(E2="B2",3,IF(E2="B1",2,IF(E2="A2",1,0)))))</f>
        <v>1</v>
      </c>
      <c r="H2" s="1">
        <f>IF(F2="C2",5,IF(F2="C1",4,IF(F2="B2",3,IF(F2="B1",2,IF(F2="A2",1,0)))))</f>
        <v>1</v>
      </c>
      <c r="J2" t="s">
        <v>32</v>
      </c>
      <c r="K2" s="1">
        <f>CORREL(C2:C33,G2:G33)</f>
        <v>0.7982132603440445</v>
      </c>
    </row>
    <row r="3" spans="1:11">
      <c r="A3" s="1">
        <v>2128</v>
      </c>
      <c r="B3" s="1" t="s">
        <v>11</v>
      </c>
      <c r="C3" s="1">
        <v>5</v>
      </c>
      <c r="D3" s="1">
        <v>49</v>
      </c>
      <c r="E3" s="1" t="s">
        <v>10</v>
      </c>
      <c r="F3" s="1" t="s">
        <v>10</v>
      </c>
      <c r="G3" s="1">
        <f t="shared" ref="G3:H22" si="0">IF(E3="C2",5,IF(E3="C1",4,IF(E3="B2",3,IF(E3="B1",2,IF(E3="A2",1,0)))))</f>
        <v>5</v>
      </c>
      <c r="H3" s="1">
        <f t="shared" si="0"/>
        <v>5</v>
      </c>
      <c r="J3" t="s">
        <v>33</v>
      </c>
      <c r="K3" s="1">
        <f xml:space="preserve"> CORREL(C2:C33,H2:H33)</f>
        <v>0.69060688548647997</v>
      </c>
    </row>
    <row r="4" spans="1:11">
      <c r="A4" s="1">
        <v>2156</v>
      </c>
      <c r="B4" s="1" t="s">
        <v>11</v>
      </c>
      <c r="C4" s="1">
        <v>5</v>
      </c>
      <c r="D4" s="1">
        <v>43</v>
      </c>
      <c r="E4" s="1" t="s">
        <v>13</v>
      </c>
      <c r="F4" s="1" t="s">
        <v>10</v>
      </c>
      <c r="G4" s="1">
        <f t="shared" si="0"/>
        <v>4</v>
      </c>
      <c r="H4" s="1">
        <f t="shared" si="0"/>
        <v>5</v>
      </c>
      <c r="J4" t="s">
        <v>34</v>
      </c>
      <c r="K4" s="1">
        <f>CORREL(D2:D33,G2:G33)</f>
        <v>0.82990178803013004</v>
      </c>
    </row>
    <row r="5" spans="1:11">
      <c r="A5" s="1">
        <v>5492</v>
      </c>
      <c r="B5" s="1" t="s">
        <v>11</v>
      </c>
      <c r="C5" s="1">
        <v>5</v>
      </c>
      <c r="D5" s="1">
        <v>46</v>
      </c>
      <c r="E5" s="1" t="s">
        <v>10</v>
      </c>
      <c r="F5" s="1" t="s">
        <v>10</v>
      </c>
      <c r="G5" s="1">
        <f t="shared" si="0"/>
        <v>5</v>
      </c>
      <c r="H5" s="1">
        <f t="shared" si="0"/>
        <v>5</v>
      </c>
      <c r="J5" t="s">
        <v>35</v>
      </c>
      <c r="K5" s="1">
        <f>CORREL(D2:D33,H2:H33)</f>
        <v>0.744848839060957</v>
      </c>
    </row>
    <row r="6" spans="1:11">
      <c r="A6" s="1">
        <v>2899</v>
      </c>
      <c r="B6" s="1" t="s">
        <v>11</v>
      </c>
      <c r="C6" s="1">
        <v>3</v>
      </c>
      <c r="D6" s="1">
        <v>21</v>
      </c>
      <c r="E6" s="1" t="s">
        <v>14</v>
      </c>
      <c r="F6" s="1" t="s">
        <v>14</v>
      </c>
      <c r="G6" s="1">
        <f t="shared" si="0"/>
        <v>2</v>
      </c>
      <c r="H6" s="1">
        <f t="shared" si="0"/>
        <v>2</v>
      </c>
    </row>
    <row r="7" spans="1:11">
      <c r="A7" s="1">
        <v>6673</v>
      </c>
      <c r="B7" s="1" t="s">
        <v>11</v>
      </c>
      <c r="C7" s="1">
        <v>4</v>
      </c>
      <c r="D7" s="1">
        <v>43</v>
      </c>
      <c r="E7" s="1" t="s">
        <v>13</v>
      </c>
      <c r="F7" s="1" t="s">
        <v>9</v>
      </c>
      <c r="G7" s="1">
        <f t="shared" si="0"/>
        <v>4</v>
      </c>
      <c r="H7" s="1">
        <f t="shared" si="0"/>
        <v>3</v>
      </c>
    </row>
    <row r="8" spans="1:11">
      <c r="A8" s="1">
        <v>7734</v>
      </c>
      <c r="B8" s="1" t="s">
        <v>11</v>
      </c>
      <c r="C8" s="1">
        <v>4</v>
      </c>
      <c r="D8" s="1">
        <v>37</v>
      </c>
      <c r="E8" s="1" t="s">
        <v>13</v>
      </c>
      <c r="F8" s="1" t="s">
        <v>9</v>
      </c>
      <c r="G8" s="1">
        <f t="shared" si="0"/>
        <v>4</v>
      </c>
      <c r="H8" s="1">
        <f t="shared" si="0"/>
        <v>3</v>
      </c>
    </row>
    <row r="9" spans="1:11">
      <c r="A9" s="1">
        <v>6515</v>
      </c>
      <c r="B9" s="1" t="s">
        <v>11</v>
      </c>
      <c r="C9" s="1">
        <v>4</v>
      </c>
      <c r="D9" s="1">
        <v>34</v>
      </c>
      <c r="E9" s="1" t="s">
        <v>13</v>
      </c>
      <c r="F9" s="1" t="s">
        <v>14</v>
      </c>
      <c r="G9" s="1">
        <f t="shared" si="0"/>
        <v>4</v>
      </c>
      <c r="H9" s="1">
        <f t="shared" si="0"/>
        <v>2</v>
      </c>
    </row>
    <row r="10" spans="1:11">
      <c r="A10" s="1">
        <v>6965</v>
      </c>
      <c r="B10" s="1" t="s">
        <v>11</v>
      </c>
      <c r="C10" s="1">
        <v>4</v>
      </c>
      <c r="D10" s="1">
        <v>43</v>
      </c>
      <c r="E10" s="1" t="s">
        <v>9</v>
      </c>
      <c r="F10" s="1" t="s">
        <v>13</v>
      </c>
      <c r="G10" s="1">
        <f t="shared" si="0"/>
        <v>3</v>
      </c>
      <c r="H10" s="1">
        <f t="shared" si="0"/>
        <v>4</v>
      </c>
    </row>
    <row r="11" spans="1:11">
      <c r="A11" s="1">
        <v>3816</v>
      </c>
      <c r="B11" s="1" t="s">
        <v>11</v>
      </c>
      <c r="C11" s="1">
        <v>5</v>
      </c>
      <c r="D11" s="1">
        <v>34</v>
      </c>
      <c r="E11" s="1" t="s">
        <v>13</v>
      </c>
      <c r="F11" s="1" t="s">
        <v>9</v>
      </c>
      <c r="G11" s="1">
        <f t="shared" si="0"/>
        <v>4</v>
      </c>
      <c r="H11" s="1">
        <f t="shared" si="0"/>
        <v>3</v>
      </c>
    </row>
    <row r="12" spans="1:11">
      <c r="A12" s="1">
        <v>1855</v>
      </c>
      <c r="B12" s="1" t="s">
        <v>11</v>
      </c>
      <c r="C12" s="1">
        <v>4</v>
      </c>
      <c r="D12" s="1">
        <v>36</v>
      </c>
      <c r="E12" s="1" t="s">
        <v>9</v>
      </c>
      <c r="F12" s="1" t="s">
        <v>14</v>
      </c>
      <c r="G12" s="1">
        <f t="shared" si="0"/>
        <v>3</v>
      </c>
      <c r="H12" s="1">
        <f t="shared" si="0"/>
        <v>2</v>
      </c>
    </row>
    <row r="13" spans="1:11">
      <c r="A13" s="1">
        <v>1699</v>
      </c>
      <c r="B13" s="1" t="s">
        <v>11</v>
      </c>
      <c r="C13" s="1">
        <v>4</v>
      </c>
      <c r="D13" s="1">
        <v>36</v>
      </c>
      <c r="E13" s="1" t="s">
        <v>14</v>
      </c>
      <c r="F13" s="1" t="s">
        <v>14</v>
      </c>
      <c r="G13" s="1">
        <f t="shared" si="0"/>
        <v>2</v>
      </c>
      <c r="H13" s="1">
        <f t="shared" si="0"/>
        <v>2</v>
      </c>
    </row>
    <row r="14" spans="1:11">
      <c r="A14" s="1">
        <v>2934</v>
      </c>
      <c r="B14" s="1" t="s">
        <v>11</v>
      </c>
      <c r="C14" s="1">
        <v>4</v>
      </c>
      <c r="D14" s="1">
        <v>45</v>
      </c>
      <c r="E14" s="1" t="s">
        <v>13</v>
      </c>
      <c r="F14" s="1" t="s">
        <v>9</v>
      </c>
      <c r="G14" s="1">
        <f t="shared" si="0"/>
        <v>4</v>
      </c>
      <c r="H14" s="1">
        <f t="shared" si="0"/>
        <v>3</v>
      </c>
    </row>
    <row r="15" spans="1:11">
      <c r="A15" s="1">
        <v>4799</v>
      </c>
      <c r="B15" s="1" t="s">
        <v>11</v>
      </c>
      <c r="C15" s="1">
        <v>5</v>
      </c>
      <c r="D15" s="1">
        <v>42</v>
      </c>
      <c r="E15" s="1" t="s">
        <v>13</v>
      </c>
      <c r="F15" s="1" t="s">
        <v>13</v>
      </c>
      <c r="G15" s="1">
        <f t="shared" si="0"/>
        <v>4</v>
      </c>
      <c r="H15" s="1">
        <f t="shared" si="0"/>
        <v>4</v>
      </c>
    </row>
    <row r="16" spans="1:11">
      <c r="A16" s="1">
        <v>5689</v>
      </c>
      <c r="B16" s="1" t="s">
        <v>11</v>
      </c>
      <c r="C16" s="1">
        <v>5</v>
      </c>
      <c r="D16" s="1">
        <v>42</v>
      </c>
      <c r="E16" s="1" t="s">
        <v>10</v>
      </c>
      <c r="F16" s="1" t="s">
        <v>13</v>
      </c>
      <c r="G16" s="1">
        <f t="shared" si="0"/>
        <v>5</v>
      </c>
      <c r="H16" s="1">
        <f t="shared" si="0"/>
        <v>4</v>
      </c>
    </row>
    <row r="17" spans="1:8">
      <c r="A17" s="2">
        <v>1982</v>
      </c>
      <c r="B17" s="2" t="s">
        <v>11</v>
      </c>
      <c r="C17" s="1">
        <v>4</v>
      </c>
      <c r="D17" s="1">
        <v>43</v>
      </c>
      <c r="E17" s="1" t="s">
        <v>13</v>
      </c>
      <c r="F17" s="1" t="s">
        <v>9</v>
      </c>
      <c r="G17" s="1">
        <f t="shared" si="0"/>
        <v>4</v>
      </c>
      <c r="H17" s="1">
        <f t="shared" si="0"/>
        <v>3</v>
      </c>
    </row>
    <row r="18" spans="1:8">
      <c r="A18" s="1">
        <v>452</v>
      </c>
      <c r="B18" s="1" t="s">
        <v>11</v>
      </c>
      <c r="C18" s="1">
        <v>4</v>
      </c>
      <c r="D18" s="1">
        <v>35</v>
      </c>
      <c r="E18" s="1" t="s">
        <v>9</v>
      </c>
      <c r="F18" s="1" t="s">
        <v>14</v>
      </c>
      <c r="G18" s="1">
        <f t="shared" si="0"/>
        <v>3</v>
      </c>
      <c r="H18" s="1">
        <f t="shared" si="0"/>
        <v>2</v>
      </c>
    </row>
    <row r="19" spans="1:8">
      <c r="A19" s="1">
        <v>6853</v>
      </c>
      <c r="B19" s="1" t="s">
        <v>11</v>
      </c>
      <c r="C19" s="1">
        <v>4</v>
      </c>
      <c r="D19" s="1">
        <v>43</v>
      </c>
      <c r="E19" s="1" t="s">
        <v>10</v>
      </c>
      <c r="F19" s="1" t="s">
        <v>10</v>
      </c>
      <c r="G19" s="1">
        <f t="shared" si="0"/>
        <v>5</v>
      </c>
      <c r="H19" s="1">
        <f t="shared" si="0"/>
        <v>5</v>
      </c>
    </row>
    <row r="20" spans="1:8">
      <c r="A20" s="4">
        <v>2492</v>
      </c>
      <c r="B20" s="4" t="s">
        <v>11</v>
      </c>
      <c r="C20" s="1">
        <v>3</v>
      </c>
      <c r="D20" s="1">
        <v>27</v>
      </c>
      <c r="E20" s="1" t="s">
        <v>14</v>
      </c>
      <c r="F20" s="1" t="s">
        <v>9</v>
      </c>
      <c r="G20" s="1">
        <f t="shared" si="0"/>
        <v>2</v>
      </c>
      <c r="H20" s="1">
        <f t="shared" si="0"/>
        <v>3</v>
      </c>
    </row>
    <row r="21" spans="1:8">
      <c r="A21" s="1">
        <v>1572</v>
      </c>
      <c r="B21" s="1" t="s">
        <v>11</v>
      </c>
      <c r="C21" s="1">
        <v>4</v>
      </c>
      <c r="D21" s="1">
        <v>39</v>
      </c>
      <c r="E21" s="1" t="s">
        <v>9</v>
      </c>
      <c r="F21" s="1" t="s">
        <v>14</v>
      </c>
      <c r="G21" s="1">
        <f t="shared" si="0"/>
        <v>3</v>
      </c>
      <c r="H21" s="1">
        <f t="shared" si="0"/>
        <v>2</v>
      </c>
    </row>
    <row r="22" spans="1:8">
      <c r="A22" s="1">
        <v>2929</v>
      </c>
      <c r="B22" s="1" t="s">
        <v>11</v>
      </c>
      <c r="C22" s="1">
        <v>3</v>
      </c>
      <c r="D22" s="1">
        <v>30</v>
      </c>
      <c r="E22" s="1" t="s">
        <v>14</v>
      </c>
      <c r="F22" s="1" t="s">
        <v>14</v>
      </c>
      <c r="G22" s="1">
        <f t="shared" si="0"/>
        <v>2</v>
      </c>
      <c r="H22" s="1">
        <f t="shared" si="0"/>
        <v>2</v>
      </c>
    </row>
    <row r="23" spans="1:8">
      <c r="B23" s="1"/>
      <c r="G23" s="1"/>
      <c r="H23" s="1"/>
    </row>
    <row r="24" spans="1:8">
      <c r="B24" s="1"/>
      <c r="G24" s="1"/>
      <c r="H24" s="1"/>
    </row>
    <row r="25" spans="1:8">
      <c r="B25" s="1"/>
      <c r="E25" s="1"/>
      <c r="F25" s="1"/>
      <c r="G25" s="1"/>
    </row>
    <row r="26" spans="1:8">
      <c r="B26" s="1"/>
      <c r="E26" s="1"/>
      <c r="F26" s="1"/>
      <c r="G26" s="1"/>
    </row>
    <row r="27" spans="1:8">
      <c r="B27" s="1"/>
      <c r="E27" s="1"/>
      <c r="F27" s="1"/>
      <c r="G27" s="1"/>
    </row>
    <row r="28" spans="1:8">
      <c r="E28" s="1"/>
      <c r="F28" s="1"/>
      <c r="G28" s="1"/>
    </row>
    <row r="29" spans="1:8">
      <c r="E29" s="1"/>
      <c r="F29" s="1"/>
      <c r="G29" s="1"/>
    </row>
    <row r="30" spans="1:8">
      <c r="E30" s="1"/>
      <c r="F30" s="1"/>
      <c r="G30" s="1"/>
    </row>
    <row r="31" spans="1:8">
      <c r="E31" s="1"/>
      <c r="F31" s="1"/>
      <c r="G31" s="1"/>
    </row>
    <row r="32" spans="1:8">
      <c r="E32" s="1"/>
      <c r="F32" s="1"/>
      <c r="G32" s="1"/>
    </row>
    <row r="33" spans="5:7">
      <c r="E33" s="1"/>
      <c r="F33" s="1"/>
      <c r="G33" s="1"/>
    </row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03C8A-3801-E945-9863-AF47BA0B4F83}">
  <dimension ref="A1:K28"/>
  <sheetViews>
    <sheetView workbookViewId="0">
      <selection activeCell="E15" sqref="E15"/>
    </sheetView>
  </sheetViews>
  <sheetFormatPr baseColWidth="10" defaultRowHeight="16"/>
  <cols>
    <col min="10" max="10" width="17" bestFit="1" customWidth="1"/>
  </cols>
  <sheetData>
    <row r="1" spans="1:11">
      <c r="A1" s="1" t="s">
        <v>0</v>
      </c>
      <c r="B1" s="1" t="s">
        <v>1</v>
      </c>
      <c r="C1" s="1" t="s">
        <v>17</v>
      </c>
      <c r="D1" s="1" t="s">
        <v>3</v>
      </c>
      <c r="E1" s="1" t="s">
        <v>6</v>
      </c>
      <c r="F1" s="1" t="s">
        <v>7</v>
      </c>
      <c r="G1" s="1" t="s">
        <v>26</v>
      </c>
      <c r="H1" s="1" t="s">
        <v>27</v>
      </c>
    </row>
    <row r="2" spans="1:11">
      <c r="A2" s="1">
        <v>5890</v>
      </c>
      <c r="B2" s="1" t="s">
        <v>11</v>
      </c>
      <c r="C2" s="1">
        <v>3</v>
      </c>
      <c r="D2" s="1">
        <v>18</v>
      </c>
      <c r="E2" s="1" t="s">
        <v>12</v>
      </c>
      <c r="F2" s="1" t="s">
        <v>12</v>
      </c>
      <c r="G2" s="1">
        <f>IF(E2="C2",5,IF(E2="C1",4,IF(E2="B2",3,IF(E2="B1",2,IF(E2="A2",1,0)))))</f>
        <v>1</v>
      </c>
      <c r="H2" s="1">
        <f>IF(F2="C2",5,IF(F2="C1",4,IF(F2="B2",3,IF(F2="B1",2,IF(F2="A2",1,0)))))</f>
        <v>1</v>
      </c>
      <c r="J2" t="s">
        <v>44</v>
      </c>
      <c r="K2" t="s">
        <v>57</v>
      </c>
    </row>
    <row r="3" spans="1:11">
      <c r="A3" s="1">
        <v>2128</v>
      </c>
      <c r="B3" s="1" t="s">
        <v>11</v>
      </c>
      <c r="C3" s="1">
        <v>5</v>
      </c>
      <c r="D3" s="1">
        <v>49</v>
      </c>
      <c r="E3" s="1" t="s">
        <v>10</v>
      </c>
      <c r="F3" s="1" t="s">
        <v>10</v>
      </c>
      <c r="G3" s="1">
        <f t="shared" ref="G3:H22" si="0">IF(E3="C2",5,IF(E3="C1",4,IF(E3="B2",3,IF(E3="B1",2,IF(E3="A2",1,0)))))</f>
        <v>5</v>
      </c>
      <c r="H3" s="1">
        <f t="shared" si="0"/>
        <v>5</v>
      </c>
      <c r="J3" t="s">
        <v>45</v>
      </c>
      <c r="K3" t="s">
        <v>58</v>
      </c>
    </row>
    <row r="4" spans="1:11">
      <c r="A4" s="1">
        <v>2156</v>
      </c>
      <c r="B4" s="1" t="s">
        <v>11</v>
      </c>
      <c r="C4" s="1">
        <v>5</v>
      </c>
      <c r="D4" s="1">
        <v>43</v>
      </c>
      <c r="E4" s="1" t="s">
        <v>13</v>
      </c>
      <c r="F4" s="1" t="s">
        <v>10</v>
      </c>
      <c r="G4" s="1">
        <f t="shared" si="0"/>
        <v>4</v>
      </c>
      <c r="H4" s="1">
        <f t="shared" si="0"/>
        <v>5</v>
      </c>
    </row>
    <row r="5" spans="1:11">
      <c r="A5" s="1">
        <v>5492</v>
      </c>
      <c r="B5" s="1" t="s">
        <v>11</v>
      </c>
      <c r="C5" s="1">
        <v>5</v>
      </c>
      <c r="D5" s="1">
        <v>46</v>
      </c>
      <c r="E5" s="1" t="s">
        <v>10</v>
      </c>
      <c r="F5" s="1" t="s">
        <v>10</v>
      </c>
      <c r="G5" s="1">
        <f t="shared" si="0"/>
        <v>5</v>
      </c>
      <c r="H5" s="1">
        <f t="shared" si="0"/>
        <v>5</v>
      </c>
      <c r="J5" t="s">
        <v>46</v>
      </c>
      <c r="K5" t="s">
        <v>59</v>
      </c>
    </row>
    <row r="6" spans="1:11">
      <c r="A6" s="1">
        <v>2899</v>
      </c>
      <c r="B6" s="1" t="s">
        <v>11</v>
      </c>
      <c r="C6" s="1">
        <v>3</v>
      </c>
      <c r="D6" s="1">
        <v>21</v>
      </c>
      <c r="E6" s="1" t="s">
        <v>14</v>
      </c>
      <c r="F6" s="1" t="s">
        <v>14</v>
      </c>
      <c r="G6" s="1">
        <f t="shared" si="0"/>
        <v>2</v>
      </c>
      <c r="H6" s="1">
        <f t="shared" si="0"/>
        <v>2</v>
      </c>
      <c r="J6" t="s">
        <v>47</v>
      </c>
      <c r="K6" t="s">
        <v>60</v>
      </c>
    </row>
    <row r="7" spans="1:11">
      <c r="A7" s="1">
        <v>6673</v>
      </c>
      <c r="B7" s="1" t="s">
        <v>11</v>
      </c>
      <c r="C7" s="1">
        <v>4</v>
      </c>
      <c r="D7" s="1">
        <v>43</v>
      </c>
      <c r="E7" s="1" t="s">
        <v>13</v>
      </c>
      <c r="F7" s="1" t="s">
        <v>9</v>
      </c>
      <c r="G7" s="1">
        <f t="shared" si="0"/>
        <v>4</v>
      </c>
      <c r="H7" s="1">
        <f t="shared" si="0"/>
        <v>3</v>
      </c>
    </row>
    <row r="8" spans="1:11">
      <c r="A8" s="1">
        <v>7734</v>
      </c>
      <c r="B8" s="1" t="s">
        <v>11</v>
      </c>
      <c r="C8" s="1">
        <v>4</v>
      </c>
      <c r="D8" s="1">
        <v>37</v>
      </c>
      <c r="E8" s="1" t="s">
        <v>13</v>
      </c>
      <c r="F8" s="1" t="s">
        <v>9</v>
      </c>
      <c r="G8" s="1">
        <f t="shared" si="0"/>
        <v>4</v>
      </c>
      <c r="H8" s="1">
        <f t="shared" si="0"/>
        <v>3</v>
      </c>
      <c r="J8" t="s">
        <v>48</v>
      </c>
      <c r="K8" t="s">
        <v>61</v>
      </c>
    </row>
    <row r="9" spans="1:11">
      <c r="A9" s="1">
        <v>6515</v>
      </c>
      <c r="B9" s="1" t="s">
        <v>11</v>
      </c>
      <c r="C9" s="1">
        <v>4</v>
      </c>
      <c r="D9" s="1">
        <v>34</v>
      </c>
      <c r="E9" s="1" t="s">
        <v>13</v>
      </c>
      <c r="F9" s="1" t="s">
        <v>14</v>
      </c>
      <c r="G9" s="1">
        <f t="shared" si="0"/>
        <v>4</v>
      </c>
      <c r="H9" s="1">
        <f t="shared" si="0"/>
        <v>2</v>
      </c>
      <c r="J9" t="s">
        <v>49</v>
      </c>
      <c r="K9" t="s">
        <v>62</v>
      </c>
    </row>
    <row r="10" spans="1:11">
      <c r="A10" s="1">
        <v>6965</v>
      </c>
      <c r="B10" s="1" t="s">
        <v>11</v>
      </c>
      <c r="C10" s="1">
        <v>4</v>
      </c>
      <c r="D10" s="1">
        <v>43</v>
      </c>
      <c r="E10" s="1" t="s">
        <v>9</v>
      </c>
      <c r="F10" s="1" t="s">
        <v>13</v>
      </c>
      <c r="G10" s="1">
        <f t="shared" si="0"/>
        <v>3</v>
      </c>
      <c r="H10" s="1">
        <f t="shared" si="0"/>
        <v>4</v>
      </c>
    </row>
    <row r="11" spans="1:11">
      <c r="A11" s="1">
        <v>3816</v>
      </c>
      <c r="B11" s="1" t="s">
        <v>11</v>
      </c>
      <c r="C11" s="1">
        <v>5</v>
      </c>
      <c r="D11" s="1">
        <v>34</v>
      </c>
      <c r="E11" s="1" t="s">
        <v>13</v>
      </c>
      <c r="F11" s="1" t="s">
        <v>9</v>
      </c>
      <c r="G11" s="1">
        <f t="shared" si="0"/>
        <v>4</v>
      </c>
      <c r="H11" s="1">
        <f t="shared" si="0"/>
        <v>3</v>
      </c>
      <c r="J11" t="s">
        <v>50</v>
      </c>
      <c r="K11" t="s">
        <v>61</v>
      </c>
    </row>
    <row r="12" spans="1:11">
      <c r="A12" s="1">
        <v>1855</v>
      </c>
      <c r="B12" s="1" t="s">
        <v>11</v>
      </c>
      <c r="C12" s="1">
        <v>4</v>
      </c>
      <c r="D12" s="1">
        <v>36</v>
      </c>
      <c r="E12" s="1" t="s">
        <v>9</v>
      </c>
      <c r="F12" s="1" t="s">
        <v>14</v>
      </c>
      <c r="G12" s="1">
        <f t="shared" si="0"/>
        <v>3</v>
      </c>
      <c r="H12" s="1">
        <f t="shared" si="0"/>
        <v>2</v>
      </c>
      <c r="J12" t="s">
        <v>51</v>
      </c>
      <c r="K12" t="s">
        <v>62</v>
      </c>
    </row>
    <row r="13" spans="1:11">
      <c r="A13" s="1">
        <v>1699</v>
      </c>
      <c r="B13" s="1" t="s">
        <v>11</v>
      </c>
      <c r="C13" s="1">
        <v>4</v>
      </c>
      <c r="D13" s="1">
        <v>36</v>
      </c>
      <c r="E13" s="1" t="s">
        <v>14</v>
      </c>
      <c r="F13" s="1" t="s">
        <v>14</v>
      </c>
      <c r="G13" s="1">
        <f t="shared" si="0"/>
        <v>2</v>
      </c>
      <c r="H13" s="1">
        <f t="shared" si="0"/>
        <v>2</v>
      </c>
    </row>
    <row r="14" spans="1:11">
      <c r="A14" s="1">
        <v>2934</v>
      </c>
      <c r="B14" s="1" t="s">
        <v>11</v>
      </c>
      <c r="C14" s="1">
        <v>4</v>
      </c>
      <c r="D14" s="1">
        <v>45</v>
      </c>
      <c r="E14" s="1" t="s">
        <v>13</v>
      </c>
      <c r="F14" s="1" t="s">
        <v>9</v>
      </c>
      <c r="G14" s="1">
        <f t="shared" si="0"/>
        <v>4</v>
      </c>
      <c r="H14" s="1">
        <f t="shared" si="0"/>
        <v>3</v>
      </c>
    </row>
    <row r="15" spans="1:11">
      <c r="A15" s="1">
        <v>4799</v>
      </c>
      <c r="B15" s="1" t="s">
        <v>11</v>
      </c>
      <c r="C15" s="1">
        <v>5</v>
      </c>
      <c r="D15" s="1">
        <v>42</v>
      </c>
      <c r="E15" s="1" t="s">
        <v>13</v>
      </c>
      <c r="F15" s="1" t="s">
        <v>13</v>
      </c>
      <c r="G15" s="1">
        <f t="shared" si="0"/>
        <v>4</v>
      </c>
      <c r="H15" s="1">
        <f t="shared" si="0"/>
        <v>4</v>
      </c>
    </row>
    <row r="16" spans="1:11">
      <c r="A16" s="1">
        <v>5689</v>
      </c>
      <c r="B16" s="1" t="s">
        <v>11</v>
      </c>
      <c r="C16" s="1">
        <v>5</v>
      </c>
      <c r="D16" s="1">
        <v>42</v>
      </c>
      <c r="E16" s="1" t="s">
        <v>10</v>
      </c>
      <c r="F16" s="1" t="s">
        <v>13</v>
      </c>
      <c r="G16" s="1">
        <f t="shared" si="0"/>
        <v>5</v>
      </c>
      <c r="H16" s="1">
        <f t="shared" si="0"/>
        <v>4</v>
      </c>
    </row>
    <row r="17" spans="1:8">
      <c r="A17" s="2">
        <v>1982</v>
      </c>
      <c r="B17" s="2" t="s">
        <v>11</v>
      </c>
      <c r="C17" s="1"/>
      <c r="D17" s="1"/>
      <c r="E17" s="1" t="s">
        <v>13</v>
      </c>
      <c r="F17" s="1" t="s">
        <v>9</v>
      </c>
      <c r="G17" s="1"/>
      <c r="H17" s="1"/>
    </row>
    <row r="18" spans="1:8">
      <c r="A18" s="1">
        <v>452</v>
      </c>
      <c r="B18" s="1" t="s">
        <v>11</v>
      </c>
      <c r="C18" s="1">
        <v>4</v>
      </c>
      <c r="D18" s="1">
        <v>35</v>
      </c>
      <c r="E18" s="1" t="s">
        <v>9</v>
      </c>
      <c r="F18" s="1" t="s">
        <v>14</v>
      </c>
      <c r="G18" s="1">
        <f t="shared" si="0"/>
        <v>3</v>
      </c>
      <c r="H18" s="1">
        <f t="shared" si="0"/>
        <v>2</v>
      </c>
    </row>
    <row r="19" spans="1:8">
      <c r="A19" s="1">
        <v>6853</v>
      </c>
      <c r="B19" s="1" t="s">
        <v>11</v>
      </c>
      <c r="C19" s="1">
        <v>4</v>
      </c>
      <c r="D19" s="1">
        <v>43</v>
      </c>
      <c r="E19" s="1" t="s">
        <v>10</v>
      </c>
      <c r="F19" s="1" t="s">
        <v>10</v>
      </c>
      <c r="G19" s="1">
        <f t="shared" si="0"/>
        <v>5</v>
      </c>
      <c r="H19" s="1">
        <f t="shared" si="0"/>
        <v>5</v>
      </c>
    </row>
    <row r="20" spans="1:8">
      <c r="A20" s="4">
        <v>2492</v>
      </c>
      <c r="B20" s="4" t="s">
        <v>11</v>
      </c>
      <c r="C20" s="1"/>
      <c r="D20" s="1"/>
      <c r="E20" s="1" t="s">
        <v>14</v>
      </c>
      <c r="F20" s="1" t="s">
        <v>9</v>
      </c>
      <c r="G20" s="1"/>
      <c r="H20" s="1"/>
    </row>
    <row r="21" spans="1:8">
      <c r="A21" s="1">
        <v>1572</v>
      </c>
      <c r="B21" s="1" t="s">
        <v>11</v>
      </c>
      <c r="C21" s="1">
        <v>4</v>
      </c>
      <c r="D21" s="1">
        <v>39</v>
      </c>
      <c r="E21" s="1" t="s">
        <v>9</v>
      </c>
      <c r="F21" s="1" t="s">
        <v>14</v>
      </c>
      <c r="G21" s="1">
        <f t="shared" si="0"/>
        <v>3</v>
      </c>
      <c r="H21" s="1">
        <f t="shared" si="0"/>
        <v>2</v>
      </c>
    </row>
    <row r="22" spans="1:8">
      <c r="A22" s="1">
        <v>2929</v>
      </c>
      <c r="B22" s="1" t="s">
        <v>11</v>
      </c>
      <c r="C22" s="1">
        <v>3</v>
      </c>
      <c r="D22" s="1">
        <v>30</v>
      </c>
      <c r="E22" s="1" t="s">
        <v>14</v>
      </c>
      <c r="F22" s="1" t="s">
        <v>14</v>
      </c>
      <c r="G22" s="1">
        <f t="shared" si="0"/>
        <v>2</v>
      </c>
      <c r="H22" s="1">
        <f t="shared" si="0"/>
        <v>2</v>
      </c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B24" s="1" t="s">
        <v>11</v>
      </c>
      <c r="C24" t="s">
        <v>41</v>
      </c>
      <c r="D24" t="s">
        <v>42</v>
      </c>
      <c r="F24" s="1" t="s">
        <v>11</v>
      </c>
      <c r="G24" t="s">
        <v>52</v>
      </c>
    </row>
    <row r="25" spans="1:8">
      <c r="B25" s="1" t="s">
        <v>36</v>
      </c>
      <c r="C25">
        <f>MEDIAN(C2:C22)</f>
        <v>4</v>
      </c>
      <c r="D25">
        <f>MEDIAN(D2:D22)</f>
        <v>39</v>
      </c>
      <c r="F25" s="1" t="s">
        <v>36</v>
      </c>
      <c r="G25">
        <f>MEDIAN(G2:G22)</f>
        <v>4</v>
      </c>
    </row>
    <row r="26" spans="1:8">
      <c r="B26" s="1" t="s">
        <v>37</v>
      </c>
      <c r="C26">
        <f>COUNTIF(C2:C22,"&lt;" &amp; C25)</f>
        <v>3</v>
      </c>
      <c r="D26">
        <f>COUNTIF(D2:D22,"&lt;" &amp; D25)</f>
        <v>9</v>
      </c>
      <c r="F26" s="1" t="s">
        <v>37</v>
      </c>
      <c r="G26">
        <f>COUNTIF(G2:G22,"&lt;" &amp; G25)</f>
        <v>8</v>
      </c>
    </row>
    <row r="27" spans="1:8">
      <c r="B27" s="1" t="s">
        <v>38</v>
      </c>
      <c r="C27">
        <f>COUNTIF(C2:C22,"&gt;" &amp; C25)</f>
        <v>6</v>
      </c>
      <c r="D27">
        <f>COUNTIF(D2:D22,"&gt;" &amp; D25)</f>
        <v>9</v>
      </c>
      <c r="F27" s="1" t="s">
        <v>38</v>
      </c>
      <c r="G27">
        <f>COUNTIF(G2:G22,"&gt;" &amp; G25)</f>
        <v>4</v>
      </c>
    </row>
    <row r="28" spans="1:8">
      <c r="B28" s="1" t="s">
        <v>40</v>
      </c>
      <c r="C28">
        <f>COUNTIF(C2:C22,"=" &amp; C25)</f>
        <v>10</v>
      </c>
      <c r="D28">
        <f>COUNTIF(D2:D22,"=" &amp; D25)</f>
        <v>1</v>
      </c>
      <c r="F28" s="1" t="s">
        <v>40</v>
      </c>
      <c r="G28">
        <f>COUNTIF(G2:G22,"=" &amp; G25)</f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038A0-36A3-104B-94C4-F18465666FB9}">
  <dimension ref="A1:K25"/>
  <sheetViews>
    <sheetView workbookViewId="0">
      <selection activeCell="I5" sqref="I5"/>
    </sheetView>
  </sheetViews>
  <sheetFormatPr baseColWidth="10" defaultRowHeight="16"/>
  <cols>
    <col min="7" max="7" width="13.83203125" bestFit="1" customWidth="1"/>
    <col min="8" max="8" width="12.5" bestFit="1" customWidth="1"/>
    <col min="10" max="10" width="26.83203125" bestFit="1" customWidth="1"/>
  </cols>
  <sheetData>
    <row r="1" spans="1:11">
      <c r="A1" s="1" t="s">
        <v>0</v>
      </c>
      <c r="B1" s="1" t="s">
        <v>1</v>
      </c>
      <c r="C1" s="1" t="s">
        <v>17</v>
      </c>
      <c r="D1" s="1" t="s">
        <v>3</v>
      </c>
      <c r="E1" s="1" t="s">
        <v>6</v>
      </c>
      <c r="F1" s="1" t="s">
        <v>7</v>
      </c>
      <c r="G1" s="1" t="s">
        <v>24</v>
      </c>
      <c r="H1" s="1" t="s">
        <v>25</v>
      </c>
      <c r="J1" s="1" t="s">
        <v>18</v>
      </c>
      <c r="K1" s="1" t="s">
        <v>19</v>
      </c>
    </row>
    <row r="2" spans="1:11">
      <c r="A2" s="1">
        <v>3545</v>
      </c>
      <c r="B2" s="1" t="s">
        <v>8</v>
      </c>
      <c r="C2" s="1">
        <v>5</v>
      </c>
      <c r="D2" s="1">
        <v>22</v>
      </c>
      <c r="E2" s="1" t="s">
        <v>10</v>
      </c>
      <c r="F2" s="1" t="s">
        <v>10</v>
      </c>
      <c r="G2" s="1">
        <f>IF(E2="C2",6,IF(E2="C1",5,IF(E2="B2",4,IF(E2="B1",3,IF(E2="A2",2,1)))))</f>
        <v>6</v>
      </c>
      <c r="H2" s="1">
        <f>IF(F2="C2",5,IF(F2="C1",4,IF(F2="B2",3,IF(F2="B1",2,IF(F2="A2",1,0)))))</f>
        <v>5</v>
      </c>
      <c r="J2" t="s">
        <v>28</v>
      </c>
      <c r="K2" s="1">
        <f>CORREL(C2:C33,G2:G33)</f>
        <v>0.8543743665755037</v>
      </c>
    </row>
    <row r="3" spans="1:11">
      <c r="A3" s="2">
        <v>4458</v>
      </c>
      <c r="B3" s="2" t="s">
        <v>8</v>
      </c>
      <c r="C3" s="1">
        <v>5</v>
      </c>
      <c r="D3" s="1">
        <v>21</v>
      </c>
      <c r="E3" s="1" t="s">
        <v>13</v>
      </c>
      <c r="F3" s="1" t="s">
        <v>9</v>
      </c>
      <c r="G3" s="1">
        <f t="shared" ref="G3:H11" si="0">IF(E3="C2",5,IF(E3="C1",4,IF(E3="B2",3,IF(E3="B1",2,IF(E3="A2",1,0)))))</f>
        <v>4</v>
      </c>
      <c r="H3" s="1">
        <f t="shared" si="0"/>
        <v>3</v>
      </c>
      <c r="J3" t="s">
        <v>29</v>
      </c>
      <c r="K3" s="1">
        <f xml:space="preserve"> CORREL(C2:C33,H2:H33)</f>
        <v>0.86266218562750752</v>
      </c>
    </row>
    <row r="4" spans="1:11">
      <c r="A4" s="1">
        <v>132</v>
      </c>
      <c r="B4" s="1" t="s">
        <v>8</v>
      </c>
      <c r="C4" s="1">
        <v>5</v>
      </c>
      <c r="D4" s="1">
        <v>21</v>
      </c>
      <c r="E4" s="1" t="s">
        <v>10</v>
      </c>
      <c r="F4" s="1" t="s">
        <v>10</v>
      </c>
      <c r="G4" s="1">
        <f t="shared" si="0"/>
        <v>5</v>
      </c>
      <c r="H4" s="1">
        <f t="shared" si="0"/>
        <v>5</v>
      </c>
      <c r="J4" t="s">
        <v>30</v>
      </c>
      <c r="K4" s="1">
        <f>CORREL(D2:D12,G2:G12)</f>
        <v>0.85749866560215016</v>
      </c>
    </row>
    <row r="5" spans="1:11">
      <c r="A5" s="1">
        <v>1586</v>
      </c>
      <c r="B5" s="1" t="s">
        <v>8</v>
      </c>
      <c r="C5" s="1">
        <v>5</v>
      </c>
      <c r="D5" s="1">
        <v>21</v>
      </c>
      <c r="E5" s="1" t="s">
        <v>10</v>
      </c>
      <c r="F5" s="1" t="s">
        <v>10</v>
      </c>
      <c r="G5" s="1">
        <f t="shared" si="0"/>
        <v>5</v>
      </c>
      <c r="H5" s="1">
        <f t="shared" si="0"/>
        <v>5</v>
      </c>
      <c r="J5" t="s">
        <v>31</v>
      </c>
      <c r="K5" s="1">
        <f>CORREL(D2:D12,H2:H12)</f>
        <v>0.86013826532431903</v>
      </c>
    </row>
    <row r="6" spans="1:11">
      <c r="A6" s="1">
        <v>2068</v>
      </c>
      <c r="B6" s="1" t="s">
        <v>8</v>
      </c>
      <c r="C6" s="1">
        <v>5</v>
      </c>
      <c r="D6" s="1">
        <v>21</v>
      </c>
      <c r="E6" s="1" t="s">
        <v>10</v>
      </c>
      <c r="F6" s="1" t="s">
        <v>10</v>
      </c>
      <c r="G6" s="1">
        <f t="shared" si="0"/>
        <v>5</v>
      </c>
      <c r="H6" s="1">
        <f t="shared" si="0"/>
        <v>5</v>
      </c>
    </row>
    <row r="7" spans="1:11">
      <c r="A7" s="2">
        <v>2660</v>
      </c>
      <c r="B7" s="2" t="s">
        <v>8</v>
      </c>
      <c r="C7" s="1">
        <v>5</v>
      </c>
      <c r="D7" s="1">
        <v>21</v>
      </c>
      <c r="E7" s="1" t="s">
        <v>10</v>
      </c>
      <c r="F7" s="1" t="s">
        <v>10</v>
      </c>
      <c r="G7" s="1">
        <f t="shared" si="0"/>
        <v>5</v>
      </c>
      <c r="H7" s="1">
        <f t="shared" si="0"/>
        <v>5</v>
      </c>
    </row>
    <row r="8" spans="1:11">
      <c r="A8" s="1">
        <v>5385</v>
      </c>
      <c r="B8" s="1" t="s">
        <v>8</v>
      </c>
      <c r="C8" s="1">
        <v>2</v>
      </c>
      <c r="D8" s="1">
        <v>5</v>
      </c>
      <c r="E8" s="1" t="s">
        <v>15</v>
      </c>
      <c r="F8" s="1" t="s">
        <v>15</v>
      </c>
      <c r="G8" s="1">
        <f t="shared" si="0"/>
        <v>0</v>
      </c>
      <c r="H8" s="1">
        <f t="shared" si="0"/>
        <v>0</v>
      </c>
    </row>
    <row r="9" spans="1:11">
      <c r="A9" s="3">
        <v>1338</v>
      </c>
      <c r="B9" s="3" t="s">
        <v>8</v>
      </c>
      <c r="C9" s="1">
        <v>4</v>
      </c>
      <c r="D9" s="1">
        <v>4</v>
      </c>
      <c r="E9" s="1" t="s">
        <v>14</v>
      </c>
      <c r="F9" s="1" t="s">
        <v>12</v>
      </c>
      <c r="G9" s="1">
        <f t="shared" si="0"/>
        <v>2</v>
      </c>
      <c r="H9" s="1">
        <f t="shared" si="0"/>
        <v>1</v>
      </c>
    </row>
    <row r="10" spans="1:11">
      <c r="A10" s="1">
        <v>2591</v>
      </c>
      <c r="B10" s="1" t="s">
        <v>8</v>
      </c>
      <c r="C10" s="1">
        <v>5</v>
      </c>
      <c r="D10" s="1">
        <v>21</v>
      </c>
      <c r="E10" s="1" t="s">
        <v>9</v>
      </c>
      <c r="F10" s="1" t="s">
        <v>9</v>
      </c>
      <c r="G10" s="1">
        <f t="shared" si="0"/>
        <v>3</v>
      </c>
      <c r="H10" s="1">
        <f t="shared" si="0"/>
        <v>3</v>
      </c>
    </row>
    <row r="11" spans="1:11">
      <c r="A11" s="1">
        <v>671</v>
      </c>
      <c r="B11" s="1" t="s">
        <v>8</v>
      </c>
      <c r="C11" s="1">
        <v>3</v>
      </c>
      <c r="D11" s="1">
        <v>12</v>
      </c>
      <c r="E11" s="1" t="s">
        <v>14</v>
      </c>
      <c r="F11" s="1" t="s">
        <v>12</v>
      </c>
      <c r="G11" s="1">
        <f t="shared" si="0"/>
        <v>2</v>
      </c>
      <c r="H11" s="1">
        <f t="shared" si="0"/>
        <v>1</v>
      </c>
    </row>
    <row r="12" spans="1:11">
      <c r="A12" s="2">
        <v>2021</v>
      </c>
      <c r="B12" s="2" t="s">
        <v>8</v>
      </c>
      <c r="C12" s="1">
        <v>2</v>
      </c>
      <c r="D12" s="1">
        <v>15</v>
      </c>
      <c r="E12" s="1" t="s">
        <v>14</v>
      </c>
      <c r="F12" s="1" t="s">
        <v>12</v>
      </c>
      <c r="G12" s="1">
        <f t="shared" ref="G12" si="1">IF(E12="C2",5,IF(E12="C1",4,IF(E12="B2",3,IF(E12="B1",2,IF(E12="A2",1,0)))))</f>
        <v>2</v>
      </c>
      <c r="H12" s="1">
        <f t="shared" ref="H12" si="2">IF(F12="C2",5,IF(F12="C1",4,IF(F12="B2",3,IF(F12="B1",2,IF(F12="A2",1,0)))))</f>
        <v>1</v>
      </c>
    </row>
    <row r="13" spans="1:11">
      <c r="B13" s="1"/>
    </row>
    <row r="14" spans="1:11">
      <c r="B14" s="1"/>
    </row>
    <row r="15" spans="1:11">
      <c r="B15" s="1"/>
      <c r="E15" s="1"/>
      <c r="F15" s="1"/>
      <c r="G15" s="1"/>
    </row>
    <row r="16" spans="1:11">
      <c r="B16" s="1"/>
      <c r="E16" s="1"/>
      <c r="F16" s="1"/>
      <c r="G16" s="1"/>
    </row>
    <row r="17" spans="2:7">
      <c r="B17" s="1"/>
      <c r="E17" s="1"/>
      <c r="F17" s="1"/>
      <c r="G17" s="1"/>
    </row>
    <row r="18" spans="2:7">
      <c r="E18" s="1"/>
      <c r="F18" s="1"/>
      <c r="G18" s="1"/>
    </row>
    <row r="19" spans="2:7">
      <c r="E19" s="1"/>
      <c r="F19" s="1"/>
      <c r="G19" s="1"/>
    </row>
    <row r="20" spans="2:7">
      <c r="E20" s="1"/>
      <c r="F20" s="1"/>
      <c r="G20" s="1"/>
    </row>
    <row r="21" spans="2:7">
      <c r="E21" s="1"/>
      <c r="F21" s="1"/>
      <c r="G21" s="1"/>
    </row>
    <row r="22" spans="2:7">
      <c r="E22" s="1"/>
      <c r="F22" s="1"/>
      <c r="G22" s="1"/>
    </row>
    <row r="23" spans="2:7">
      <c r="E23" s="1"/>
      <c r="F23" s="1"/>
      <c r="G23" s="1"/>
    </row>
    <row r="24" spans="2:7">
      <c r="E24" s="1"/>
      <c r="F24" s="1"/>
      <c r="G24" s="1"/>
    </row>
    <row r="25" spans="2:7">
      <c r="E25" s="1"/>
      <c r="F25" s="1"/>
      <c r="G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3B74-1B15-F946-A612-4BCF2CDB452C}">
  <dimension ref="A1:K18"/>
  <sheetViews>
    <sheetView workbookViewId="0">
      <selection activeCell="N9" sqref="N9"/>
    </sheetView>
  </sheetViews>
  <sheetFormatPr baseColWidth="10" defaultRowHeight="16"/>
  <cols>
    <col min="10" max="10" width="17" bestFit="1" customWidth="1"/>
    <col min="11" max="11" width="24.1640625" bestFit="1" customWidth="1"/>
  </cols>
  <sheetData>
    <row r="1" spans="1:11">
      <c r="A1" s="1" t="s">
        <v>0</v>
      </c>
      <c r="B1" s="1" t="s">
        <v>1</v>
      </c>
      <c r="C1" s="1" t="s">
        <v>17</v>
      </c>
      <c r="D1" s="1" t="s">
        <v>3</v>
      </c>
      <c r="E1" s="1" t="s">
        <v>6</v>
      </c>
      <c r="F1" s="1" t="s">
        <v>7</v>
      </c>
      <c r="G1" s="1" t="s">
        <v>24</v>
      </c>
      <c r="H1" s="1" t="s">
        <v>25</v>
      </c>
    </row>
    <row r="2" spans="1:11">
      <c r="A2" s="1">
        <v>3545</v>
      </c>
      <c r="B2" s="1" t="s">
        <v>8</v>
      </c>
      <c r="C2" s="1">
        <v>5</v>
      </c>
      <c r="D2" s="1">
        <v>22</v>
      </c>
      <c r="E2" s="1" t="s">
        <v>10</v>
      </c>
      <c r="F2" s="1" t="s">
        <v>10</v>
      </c>
      <c r="G2" s="1">
        <f>IF(E2="C2",6,IF(E2="C1",5,IF(E2="B2",4,IF(E2="B1",3,IF(E2="A2",2,1)))))</f>
        <v>6</v>
      </c>
      <c r="H2" s="1">
        <f>IF(F2="C2",5,IF(F2="C1",4,IF(F2="B2",3,IF(F2="B1",2,IF(F2="A2",1,0)))))</f>
        <v>5</v>
      </c>
      <c r="J2" t="s">
        <v>44</v>
      </c>
      <c r="K2" s="7" t="s">
        <v>53</v>
      </c>
    </row>
    <row r="3" spans="1:11">
      <c r="A3" s="2">
        <v>4458</v>
      </c>
      <c r="B3" s="2" t="s">
        <v>8</v>
      </c>
      <c r="C3" s="1"/>
      <c r="D3" s="1"/>
      <c r="E3" s="1" t="s">
        <v>13</v>
      </c>
      <c r="F3" s="1" t="s">
        <v>9</v>
      </c>
      <c r="G3" s="1"/>
      <c r="H3" s="1"/>
      <c r="J3" t="s">
        <v>45</v>
      </c>
      <c r="K3" s="7" t="s">
        <v>54</v>
      </c>
    </row>
    <row r="4" spans="1:11">
      <c r="A4" s="1">
        <v>132</v>
      </c>
      <c r="B4" s="1" t="s">
        <v>8</v>
      </c>
      <c r="C4" s="1">
        <v>5</v>
      </c>
      <c r="D4" s="1">
        <v>21</v>
      </c>
      <c r="E4" s="1" t="s">
        <v>10</v>
      </c>
      <c r="F4" s="1" t="s">
        <v>10</v>
      </c>
      <c r="G4" s="1">
        <f t="shared" ref="G4:H11" si="0">IF(E4="C2",5,IF(E4="C1",4,IF(E4="B2",3,IF(E4="B1",2,IF(E4="A2",1,0)))))</f>
        <v>5</v>
      </c>
      <c r="H4" s="1">
        <f t="shared" si="0"/>
        <v>5</v>
      </c>
    </row>
    <row r="5" spans="1:11">
      <c r="A5" s="1">
        <v>1586</v>
      </c>
      <c r="B5" s="1" t="s">
        <v>8</v>
      </c>
      <c r="C5" s="1">
        <v>5</v>
      </c>
      <c r="D5" s="1">
        <v>21</v>
      </c>
      <c r="E5" s="1" t="s">
        <v>10</v>
      </c>
      <c r="F5" s="1" t="s">
        <v>10</v>
      </c>
      <c r="G5" s="1">
        <f t="shared" si="0"/>
        <v>5</v>
      </c>
      <c r="H5" s="1">
        <f t="shared" si="0"/>
        <v>5</v>
      </c>
      <c r="J5" t="s">
        <v>46</v>
      </c>
      <c r="K5" s="7" t="s">
        <v>53</v>
      </c>
    </row>
    <row r="6" spans="1:11">
      <c r="A6" s="1">
        <v>2068</v>
      </c>
      <c r="B6" s="1" t="s">
        <v>8</v>
      </c>
      <c r="C6" s="1">
        <v>5</v>
      </c>
      <c r="D6" s="1">
        <v>21</v>
      </c>
      <c r="E6" s="1" t="s">
        <v>10</v>
      </c>
      <c r="F6" s="1" t="s">
        <v>10</v>
      </c>
      <c r="G6" s="1">
        <f t="shared" si="0"/>
        <v>5</v>
      </c>
      <c r="H6" s="1">
        <f t="shared" si="0"/>
        <v>5</v>
      </c>
      <c r="J6" t="s">
        <v>47</v>
      </c>
      <c r="K6" s="7" t="s">
        <v>71</v>
      </c>
    </row>
    <row r="7" spans="1:11">
      <c r="A7" s="2">
        <v>2660</v>
      </c>
      <c r="B7" s="2" t="s">
        <v>8</v>
      </c>
      <c r="C7" s="1"/>
      <c r="D7" s="1"/>
      <c r="E7" s="1" t="s">
        <v>10</v>
      </c>
      <c r="F7" s="1" t="s">
        <v>10</v>
      </c>
      <c r="G7" s="1"/>
      <c r="H7" s="1"/>
    </row>
    <row r="8" spans="1:11">
      <c r="A8" s="1">
        <v>5385</v>
      </c>
      <c r="B8" s="1" t="s">
        <v>8</v>
      </c>
      <c r="C8" s="1">
        <v>2</v>
      </c>
      <c r="D8" s="1">
        <v>5</v>
      </c>
      <c r="E8" s="1" t="s">
        <v>15</v>
      </c>
      <c r="F8" s="1" t="s">
        <v>15</v>
      </c>
      <c r="G8" s="1">
        <f t="shared" si="0"/>
        <v>0</v>
      </c>
      <c r="H8" s="1">
        <f t="shared" si="0"/>
        <v>0</v>
      </c>
      <c r="J8" t="s">
        <v>48</v>
      </c>
      <c r="K8" s="7" t="s">
        <v>56</v>
      </c>
    </row>
    <row r="9" spans="1:11">
      <c r="A9" s="3">
        <v>1338</v>
      </c>
      <c r="B9" s="3" t="s">
        <v>8</v>
      </c>
      <c r="C9" s="1">
        <v>4</v>
      </c>
      <c r="D9" s="1">
        <v>4</v>
      </c>
      <c r="E9" s="1" t="s">
        <v>14</v>
      </c>
      <c r="F9" s="1" t="s">
        <v>12</v>
      </c>
      <c r="G9" s="1">
        <f t="shared" si="0"/>
        <v>2</v>
      </c>
      <c r="H9" s="1">
        <f t="shared" si="0"/>
        <v>1</v>
      </c>
      <c r="J9" t="s">
        <v>49</v>
      </c>
      <c r="K9" s="7" t="s">
        <v>55</v>
      </c>
    </row>
    <row r="10" spans="1:11">
      <c r="A10" s="1">
        <v>2591</v>
      </c>
      <c r="B10" s="1" t="s">
        <v>8</v>
      </c>
      <c r="C10" s="1">
        <v>5</v>
      </c>
      <c r="D10" s="1">
        <v>21</v>
      </c>
      <c r="E10" s="1" t="s">
        <v>9</v>
      </c>
      <c r="F10" s="1" t="s">
        <v>9</v>
      </c>
      <c r="G10" s="1">
        <f t="shared" si="0"/>
        <v>3</v>
      </c>
      <c r="H10" s="1">
        <f t="shared" si="0"/>
        <v>3</v>
      </c>
    </row>
    <row r="11" spans="1:11">
      <c r="A11" s="1">
        <v>671</v>
      </c>
      <c r="B11" s="1" t="s">
        <v>8</v>
      </c>
      <c r="C11" s="1">
        <v>3</v>
      </c>
      <c r="D11" s="1">
        <v>12</v>
      </c>
      <c r="E11" s="1" t="s">
        <v>14</v>
      </c>
      <c r="F11" s="1" t="s">
        <v>12</v>
      </c>
      <c r="G11" s="1">
        <f t="shared" si="0"/>
        <v>2</v>
      </c>
      <c r="H11" s="1">
        <f t="shared" si="0"/>
        <v>1</v>
      </c>
      <c r="J11" t="s">
        <v>50</v>
      </c>
      <c r="K11" s="7" t="s">
        <v>56</v>
      </c>
    </row>
    <row r="12" spans="1:11">
      <c r="A12" s="2">
        <v>2021</v>
      </c>
      <c r="B12" s="2" t="s">
        <v>8</v>
      </c>
      <c r="C12" s="1"/>
      <c r="D12" s="1"/>
      <c r="E12" s="1" t="s">
        <v>14</v>
      </c>
      <c r="F12" s="1" t="s">
        <v>12</v>
      </c>
      <c r="G12" s="1"/>
      <c r="H12" s="1"/>
      <c r="J12" t="s">
        <v>51</v>
      </c>
      <c r="K12" t="s">
        <v>55</v>
      </c>
    </row>
    <row r="13" spans="1:11">
      <c r="A13" s="2"/>
      <c r="B13" s="2"/>
      <c r="C13" s="1"/>
      <c r="D13" s="1"/>
      <c r="E13" s="1"/>
      <c r="F13" s="1"/>
      <c r="G13" s="1"/>
      <c r="H13" s="1"/>
    </row>
    <row r="14" spans="1:11">
      <c r="B14" s="1" t="s">
        <v>8</v>
      </c>
      <c r="C14" t="s">
        <v>41</v>
      </c>
      <c r="D14" t="s">
        <v>42</v>
      </c>
      <c r="F14" s="1" t="s">
        <v>8</v>
      </c>
      <c r="G14" t="s">
        <v>41</v>
      </c>
    </row>
    <row r="15" spans="1:11">
      <c r="B15" s="1" t="s">
        <v>36</v>
      </c>
      <c r="C15">
        <f>MEDIAN(C2:C12)</f>
        <v>5</v>
      </c>
      <c r="D15">
        <f>MEDIAN(D2:D12)</f>
        <v>21</v>
      </c>
      <c r="F15" s="1" t="s">
        <v>36</v>
      </c>
      <c r="G15">
        <f>MEDIAN(G2:G12)</f>
        <v>4</v>
      </c>
    </row>
    <row r="16" spans="1:11">
      <c r="B16" s="1" t="s">
        <v>37</v>
      </c>
      <c r="C16">
        <f>COUNTIF(C2:C12,"&lt;" &amp; C15)</f>
        <v>3</v>
      </c>
      <c r="D16">
        <f>COUNTIF(D2:D12,"&lt;" &amp; D15)</f>
        <v>3</v>
      </c>
      <c r="F16" s="1" t="s">
        <v>37</v>
      </c>
      <c r="G16">
        <f>COUNTIF(G2:G12,"&lt;" &amp; G15)</f>
        <v>4</v>
      </c>
    </row>
    <row r="17" spans="2:7">
      <c r="B17" s="1" t="s">
        <v>38</v>
      </c>
      <c r="C17">
        <f>COUNTIF(C2:C12,"&gt;" &amp; C15)</f>
        <v>0</v>
      </c>
      <c r="D17">
        <f>COUNTIF(D2:D12,"&gt;" &amp; D15)</f>
        <v>1</v>
      </c>
      <c r="F17" s="1" t="s">
        <v>38</v>
      </c>
      <c r="G17">
        <f>COUNTIF(G2:G12,"&gt;" &amp; G15)</f>
        <v>4</v>
      </c>
    </row>
    <row r="18" spans="2:7">
      <c r="B18" s="1" t="s">
        <v>40</v>
      </c>
      <c r="C18">
        <f>COUNTIF(C2:C12,"=" &amp; C15)</f>
        <v>5</v>
      </c>
      <c r="D18">
        <f>COUNTIF(D2:D12,"=" &amp; D15)</f>
        <v>4</v>
      </c>
      <c r="F18" s="1" t="s">
        <v>40</v>
      </c>
      <c r="G18">
        <f>COUNTIF(G2:G12,"=" &amp; G15)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self vs test</vt:lpstr>
      <vt:lpstr>English(Cor)</vt:lpstr>
      <vt:lpstr>English (Med)</vt:lpstr>
      <vt:lpstr>Spanish (Cor)</vt:lpstr>
      <vt:lpstr>Spanish (Med)</vt:lpstr>
      <vt:lpstr>Chinese (Cor)</vt:lpstr>
      <vt:lpstr>Chinese (Med)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2020-04-17T21:52:59Z</dcterms:created>
  <dcterms:modified xsi:type="dcterms:W3CDTF">2020-06-10T15:58:37Z</dcterms:modified>
</cp:coreProperties>
</file>