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5600" windowHeight="160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3" l="1"/>
  <c r="C25" i="3"/>
  <c r="C2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B24" i="3"/>
  <c r="B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M5" i="3" a="1"/>
  <c r="M5" i="3"/>
  <c r="M4" i="3"/>
  <c r="E5" i="3" a="1"/>
  <c r="E5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D5" i="3" a="1"/>
  <c r="D5" i="3"/>
  <c r="E4" i="3"/>
  <c r="F4" i="3"/>
  <c r="G4" i="3"/>
  <c r="H4" i="3"/>
  <c r="I4" i="3"/>
  <c r="J4" i="3"/>
  <c r="K4" i="3"/>
  <c r="L4" i="3"/>
  <c r="E2" i="3" a="1"/>
  <c r="E1" i="3"/>
  <c r="E2" i="3"/>
  <c r="F2" i="3" a="1"/>
  <c r="F1" i="3"/>
  <c r="F2" i="3"/>
  <c r="G2" i="3" a="1"/>
  <c r="G1" i="3"/>
  <c r="G2" i="3"/>
  <c r="H2" i="3" a="1"/>
  <c r="H1" i="3"/>
  <c r="H2" i="3"/>
  <c r="I2" i="3" a="1"/>
  <c r="I1" i="3"/>
  <c r="I2" i="3"/>
  <c r="J2" i="3" a="1"/>
  <c r="J1" i="3"/>
  <c r="J2" i="3"/>
  <c r="K2" i="3" a="1"/>
  <c r="K1" i="3"/>
  <c r="K2" i="3"/>
  <c r="L2" i="3" a="1"/>
  <c r="L1" i="3"/>
  <c r="L2" i="3"/>
  <c r="M2" i="3" a="1"/>
  <c r="M1" i="3"/>
  <c r="M2" i="3"/>
  <c r="D2" i="3" a="1"/>
  <c r="D2" i="3"/>
  <c r="A23" i="3"/>
  <c r="A22" i="3"/>
  <c r="B24" i="2"/>
  <c r="C24" i="2"/>
  <c r="D24" i="2"/>
  <c r="A24" i="2"/>
  <c r="D23" i="2"/>
  <c r="D22" i="2"/>
  <c r="C23" i="2"/>
  <c r="C22" i="2"/>
  <c r="B23" i="2"/>
  <c r="B22" i="2"/>
  <c r="A23" i="2"/>
  <c r="A22" i="2"/>
  <c r="H13" i="1"/>
  <c r="H12" i="1"/>
  <c r="G15" i="1"/>
  <c r="G14" i="1"/>
  <c r="G13" i="1"/>
  <c r="G12" i="1"/>
  <c r="F15" i="1"/>
  <c r="F14" i="1"/>
  <c r="F13" i="1"/>
  <c r="F12" i="1"/>
  <c r="H2" i="1"/>
  <c r="H3" i="1"/>
  <c r="H4" i="1"/>
  <c r="H5" i="1"/>
  <c r="H6" i="1"/>
  <c r="H7" i="1"/>
  <c r="H8" i="1"/>
  <c r="H9" i="1"/>
  <c r="H1" i="1"/>
  <c r="G1" i="1" a="1"/>
  <c r="G1" i="1"/>
  <c r="G2" i="1"/>
  <c r="G3" i="1"/>
  <c r="G4" i="1"/>
  <c r="G5" i="1"/>
  <c r="G6" i="1"/>
  <c r="G7" i="1"/>
  <c r="G8" i="1"/>
  <c r="G9" i="1"/>
  <c r="D108" i="1"/>
  <c r="D107" i="1"/>
  <c r="D106" i="1"/>
  <c r="D105" i="1"/>
  <c r="D104" i="1"/>
  <c r="D103" i="1"/>
  <c r="D10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C3" i="1"/>
  <c r="C4" i="1"/>
  <c r="C5" i="1"/>
  <c r="C6" i="1"/>
  <c r="C7" i="1"/>
  <c r="C8" i="1"/>
  <c r="C9" i="1"/>
  <c r="C10" i="1"/>
  <c r="C11" i="1"/>
  <c r="C12" i="1"/>
  <c r="C13" i="1"/>
  <c r="C1" i="1"/>
  <c r="A10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haredStrings.xml><?xml version="1.0" encoding="utf-8"?>
<sst xmlns="http://schemas.openxmlformats.org/spreadsheetml/2006/main" count="28" uniqueCount="26">
  <si>
    <t xml:space="preserve">Standard Deviation - </t>
  </si>
  <si>
    <t xml:space="preserve">Population Variance - </t>
  </si>
  <si>
    <t>Maximum Value -</t>
  </si>
  <si>
    <t xml:space="preserve">Minimum Value - </t>
  </si>
  <si>
    <t xml:space="preserve">Range - </t>
  </si>
  <si>
    <t xml:space="preserve">First Quartile &amp; 25th Percentile- </t>
  </si>
  <si>
    <t xml:space="preserve">Second Quartile &amp; 50th Percentile - </t>
  </si>
  <si>
    <t xml:space="preserve">Third Quartile&amp; 75th Percentile - </t>
  </si>
  <si>
    <t>Median &amp; 1st Percentile-</t>
  </si>
  <si>
    <t>Set 1</t>
  </si>
  <si>
    <t>Set 2</t>
  </si>
  <si>
    <t>Set 3</t>
  </si>
  <si>
    <t>Set 4</t>
  </si>
  <si>
    <t>Skewness</t>
  </si>
  <si>
    <t xml:space="preserve">Kurtosis </t>
  </si>
  <si>
    <t xml:space="preserve">Alternative Skewness Measure </t>
  </si>
  <si>
    <t>Mean</t>
  </si>
  <si>
    <t>Median</t>
  </si>
  <si>
    <t>C</t>
  </si>
  <si>
    <t>1/X</t>
  </si>
  <si>
    <t>Minimizing Function 1</t>
  </si>
  <si>
    <t>Minimizing Function 2</t>
  </si>
  <si>
    <t>log Scores</t>
  </si>
  <si>
    <t xml:space="preserve">Harmonic Mean </t>
  </si>
  <si>
    <t>Exponential of Mean</t>
  </si>
  <si>
    <t xml:space="preserve">Geometric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</si>
</sst>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Frequency</c:v>
          </c:tx>
          <c:spPr>
            <a:solidFill>
              <a:schemeClr val="tx1"/>
            </a:solidFill>
          </c:spPr>
          <c:invertIfNegative val="0"/>
          <c:cat>
            <c:numRef>
              <c:f>Sheet1!$F$1:$F$9</c:f>
              <c:numCache>
                <c:formatCode>General</c:formatCode>
                <c:ptCount val="9"/>
                <c:pt idx="0">
                  <c:v>60.0</c:v>
                </c:pt>
                <c:pt idx="1">
                  <c:v>70.0</c:v>
                </c:pt>
                <c:pt idx="2">
                  <c:v>80.0</c:v>
                </c:pt>
                <c:pt idx="3">
                  <c:v>90.0</c:v>
                </c:pt>
                <c:pt idx="4">
                  <c:v>100.0</c:v>
                </c:pt>
                <c:pt idx="5">
                  <c:v>110.0</c:v>
                </c:pt>
                <c:pt idx="6">
                  <c:v>120.0</c:v>
                </c:pt>
                <c:pt idx="7">
                  <c:v>130.0</c:v>
                </c:pt>
                <c:pt idx="8">
                  <c:v>140.0</c:v>
                </c:pt>
              </c:numCache>
            </c:numRef>
          </c:cat>
          <c:val>
            <c:numRef>
              <c:f>Sheet1!$G$1:$G$9</c:f>
              <c:numCache>
                <c:formatCode>General</c:formatCode>
                <c:ptCount val="9"/>
                <c:pt idx="0">
                  <c:v>1.0</c:v>
                </c:pt>
                <c:pt idx="1">
                  <c:v>0.0</c:v>
                </c:pt>
                <c:pt idx="2">
                  <c:v>5.0</c:v>
                </c:pt>
                <c:pt idx="3">
                  <c:v>18.0</c:v>
                </c:pt>
                <c:pt idx="4">
                  <c:v>32.0</c:v>
                </c:pt>
                <c:pt idx="5">
                  <c:v>20.0</c:v>
                </c:pt>
                <c:pt idx="6">
                  <c:v>20.0</c:v>
                </c:pt>
                <c:pt idx="7">
                  <c:v>3.0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651480"/>
        <c:axId val="2145184840"/>
      </c:barChart>
      <c:catAx>
        <c:axId val="2146651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184840"/>
        <c:crosses val="autoZero"/>
        <c:auto val="1"/>
        <c:lblAlgn val="ctr"/>
        <c:lblOffset val="100"/>
        <c:noMultiLvlLbl val="0"/>
      </c:catAx>
      <c:valAx>
        <c:axId val="2145184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6514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</c:spPr>
          <c:invertIfNegative val="0"/>
          <c:cat>
            <c:numRef>
              <c:f>Sheet1!$F$1:$F$9</c:f>
              <c:numCache>
                <c:formatCode>General</c:formatCode>
                <c:ptCount val="9"/>
                <c:pt idx="0">
                  <c:v>60.0</c:v>
                </c:pt>
                <c:pt idx="1">
                  <c:v>70.0</c:v>
                </c:pt>
                <c:pt idx="2">
                  <c:v>80.0</c:v>
                </c:pt>
                <c:pt idx="3">
                  <c:v>90.0</c:v>
                </c:pt>
                <c:pt idx="4">
                  <c:v>100.0</c:v>
                </c:pt>
                <c:pt idx="5">
                  <c:v>110.0</c:v>
                </c:pt>
                <c:pt idx="6">
                  <c:v>120.0</c:v>
                </c:pt>
                <c:pt idx="7">
                  <c:v>130.0</c:v>
                </c:pt>
                <c:pt idx="8">
                  <c:v>140.0</c:v>
                </c:pt>
              </c:numCache>
            </c:numRef>
          </c:cat>
          <c:val>
            <c:numRef>
              <c:f>Sheet1!$H$1:$H$9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6.0</c:v>
                </c:pt>
                <c:pt idx="3">
                  <c:v>24.0</c:v>
                </c:pt>
                <c:pt idx="4">
                  <c:v>56.0</c:v>
                </c:pt>
                <c:pt idx="5">
                  <c:v>76.0</c:v>
                </c:pt>
                <c:pt idx="6">
                  <c:v>96.0</c:v>
                </c:pt>
                <c:pt idx="7">
                  <c:v>99.0</c:v>
                </c:pt>
                <c:pt idx="8">
                  <c:v>100.0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458824"/>
        <c:axId val="2145122568"/>
      </c:barChart>
      <c:catAx>
        <c:axId val="214045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122568"/>
        <c:crosses val="autoZero"/>
        <c:auto val="1"/>
        <c:lblAlgn val="ctr"/>
        <c:lblOffset val="100"/>
        <c:noMultiLvlLbl val="0"/>
      </c:catAx>
      <c:valAx>
        <c:axId val="2145122568"/>
        <c:scaling>
          <c:orientation val="minMax"/>
          <c:max val="100.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Observed Values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045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5"/>
    </mc:Choice>
    <mc:Fallback>
      <c:style val="2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Minimizing Function</a:t>
            </a:r>
            <a:r>
              <a:rPr lang="en-US" baseline="0"/>
              <a:t> for </a:t>
            </a:r>
            <a:r>
              <a:rPr lang="en-US"/>
              <a:t>Deviations</a:t>
            </a:r>
            <a:r>
              <a:rPr lang="en-US" baseline="0"/>
              <a:t> from Central Value with </a:t>
            </a:r>
            <a:r>
              <a:rPr lang="el-GR" baseline="0"/>
              <a:t>Σ</a:t>
            </a:r>
            <a:r>
              <a:rPr lang="en-US" baseline="0"/>
              <a:t>(</a:t>
            </a:r>
            <a:r>
              <a:rPr lang="en-US" i="1" baseline="0"/>
              <a:t>X</a:t>
            </a:r>
            <a:r>
              <a:rPr lang="en-US" i="0" baseline="0"/>
              <a:t>-C)</a:t>
            </a:r>
            <a:r>
              <a:rPr lang="en-US" i="0" baseline="30000"/>
              <a:t>2</a:t>
            </a:r>
            <a:r>
              <a:rPr lang="en-US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Sheet3!$D$1:$M$1</c:f>
              <c:numCache>
                <c:formatCode>General</c:formatCode>
                <c:ptCount val="10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</c:numCache>
            </c:numRef>
          </c:cat>
          <c:val>
            <c:numRef>
              <c:f>Sheet3!$D$2:$M$2</c:f>
              <c:numCache>
                <c:formatCode>General</c:formatCode>
                <c:ptCount val="10"/>
                <c:pt idx="0">
                  <c:v>3658.0</c:v>
                </c:pt>
                <c:pt idx="1">
                  <c:v>2994.0</c:v>
                </c:pt>
                <c:pt idx="2">
                  <c:v>2490.0</c:v>
                </c:pt>
                <c:pt idx="3">
                  <c:v>2146.0</c:v>
                </c:pt>
                <c:pt idx="4">
                  <c:v>1962.0</c:v>
                </c:pt>
                <c:pt idx="5">
                  <c:v>1938.0</c:v>
                </c:pt>
                <c:pt idx="6">
                  <c:v>2074.0</c:v>
                </c:pt>
                <c:pt idx="7">
                  <c:v>2370.0</c:v>
                </c:pt>
                <c:pt idx="8">
                  <c:v>2826.0</c:v>
                </c:pt>
                <c:pt idx="9">
                  <c:v>3442.0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45801352"/>
        <c:axId val="2145124472"/>
      </c:lineChart>
      <c:catAx>
        <c:axId val="-2145801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124472"/>
        <c:crosses val="autoZero"/>
        <c:auto val="1"/>
        <c:lblAlgn val="ctr"/>
        <c:lblOffset val="100"/>
        <c:noMultiLvlLbl val="0"/>
      </c:catAx>
      <c:valAx>
        <c:axId val="2145124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Σ</a:t>
                </a:r>
                <a:r>
                  <a:rPr lang="en-US"/>
                  <a:t>(</a:t>
                </a:r>
                <a:r>
                  <a:rPr lang="en-US" i="1"/>
                  <a:t>X</a:t>
                </a:r>
                <a:r>
                  <a:rPr lang="en-US" i="0"/>
                  <a:t>-C)</a:t>
                </a:r>
                <a:r>
                  <a:rPr lang="en-US" sz="1000" i="0" baseline="30000"/>
                  <a:t>2</a:t>
                </a:r>
                <a:endParaRPr lang="en-US" baseline="30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80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Minimizing</a:t>
            </a:r>
            <a:r>
              <a:rPr lang="en-US" baseline="0"/>
              <a:t> Function for Deviations from Central Value with </a:t>
            </a:r>
            <a:r>
              <a:rPr lang="pt-BR" sz="1800" b="1" i="0" u="none" strike="noStrike" baseline="0">
                <a:effectLst/>
              </a:rPr>
              <a:t>Σ|</a:t>
            </a:r>
            <a:r>
              <a:rPr lang="pt-BR" sz="1800" b="1" i="1" u="none" strike="noStrike" baseline="0">
                <a:effectLst/>
              </a:rPr>
              <a:t>X</a:t>
            </a:r>
            <a:r>
              <a:rPr lang="pt-BR" sz="1800" b="1" i="0" u="none" strike="noStrike" baseline="0">
                <a:effectLst/>
              </a:rPr>
              <a:t>-C|</a:t>
            </a:r>
            <a:r>
              <a:rPr lang="pt-BR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Σ|X-C|</c:v>
          </c:tx>
          <c:marker>
            <c:symbol val="none"/>
          </c:marker>
          <c:cat>
            <c:numRef>
              <c:f>Sheet3!$D$4:$M$4</c:f>
              <c:numCache>
                <c:formatCode>General</c:formatCode>
                <c:ptCount val="10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  <c:pt idx="7">
                  <c:v>24.0</c:v>
                </c:pt>
                <c:pt idx="8">
                  <c:v>26.0</c:v>
                </c:pt>
                <c:pt idx="9">
                  <c:v>28.0</c:v>
                </c:pt>
              </c:numCache>
            </c:numRef>
          </c:cat>
          <c:val>
            <c:numRef>
              <c:f>Sheet3!$D$5:$M$5</c:f>
              <c:numCache>
                <c:formatCode>General</c:formatCode>
                <c:ptCount val="10"/>
                <c:pt idx="0">
                  <c:v>186.0</c:v>
                </c:pt>
                <c:pt idx="1">
                  <c:v>158.0</c:v>
                </c:pt>
                <c:pt idx="2">
                  <c:v>140.0</c:v>
                </c:pt>
                <c:pt idx="3">
                  <c:v>136.0</c:v>
                </c:pt>
                <c:pt idx="4">
                  <c:v>150.0</c:v>
                </c:pt>
                <c:pt idx="5">
                  <c:v>166.0</c:v>
                </c:pt>
                <c:pt idx="6">
                  <c:v>182.0</c:v>
                </c:pt>
                <c:pt idx="7">
                  <c:v>204.0</c:v>
                </c:pt>
                <c:pt idx="8">
                  <c:v>228.0</c:v>
                </c:pt>
                <c:pt idx="9">
                  <c:v>252.0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46891576"/>
        <c:axId val="2145424136"/>
      </c:lineChart>
      <c:catAx>
        <c:axId val="-214689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424136"/>
        <c:crosses val="autoZero"/>
        <c:auto val="1"/>
        <c:lblAlgn val="ctr"/>
        <c:lblOffset val="100"/>
        <c:noMultiLvlLbl val="0"/>
      </c:catAx>
      <c:valAx>
        <c:axId val="2145424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Σ</a:t>
                </a:r>
                <a:r>
                  <a:rPr lang="en-CA"/>
                  <a:t>|X-C|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6891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57150</xdr:rowOff>
    </xdr:from>
    <xdr:to>
      <xdr:col>16</xdr:col>
      <xdr:colOff>0</xdr:colOff>
      <xdr:row>20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26</xdr:row>
      <xdr:rowOff>31750</xdr:rowOff>
    </xdr:from>
    <xdr:to>
      <xdr:col>16</xdr:col>
      <xdr:colOff>114300</xdr:colOff>
      <xdr:row>46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46</xdr:row>
      <xdr:rowOff>12700</xdr:rowOff>
    </xdr:from>
    <xdr:to>
      <xdr:col>16</xdr:col>
      <xdr:colOff>127000</xdr:colOff>
      <xdr:row>47</xdr:row>
      <xdr:rowOff>165100</xdr:rowOff>
    </xdr:to>
    <xdr:sp macro="" textlink="">
      <xdr:nvSpPr>
        <xdr:cNvPr id="8" name="TextBox 7"/>
        <xdr:cNvSpPr txBox="1"/>
      </xdr:nvSpPr>
      <xdr:spPr>
        <a:xfrm>
          <a:off x="10312400" y="8775700"/>
          <a:ext cx="5080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Figure 2. A cumulative frequency distribution for a normally distributed data set.  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127000</xdr:colOff>
      <xdr:row>17</xdr:row>
      <xdr:rowOff>127000</xdr:rowOff>
    </xdr:from>
    <xdr:to>
      <xdr:col>8</xdr:col>
      <xdr:colOff>546100</xdr:colOff>
      <xdr:row>40</xdr:row>
      <xdr:rowOff>152400</xdr:rowOff>
    </xdr:to>
    <xdr:sp macro="" textlink="">
      <xdr:nvSpPr>
        <xdr:cNvPr id="9" name="TextBox 8"/>
        <xdr:cNvSpPr txBox="1"/>
      </xdr:nvSpPr>
      <xdr:spPr>
        <a:xfrm>
          <a:off x="4000500" y="3365500"/>
          <a:ext cx="5207000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Question 10 - </a:t>
          </a:r>
        </a:p>
        <a:p>
          <a:r>
            <a:rPr lang="en-US" sz="1100" b="0"/>
            <a:t>The data appears to be fairly normally distributed, with a mean of 100 (Fig.</a:t>
          </a:r>
          <a:r>
            <a:rPr lang="en-US" sz="1100" b="0" baseline="0"/>
            <a:t> 1)</a:t>
          </a:r>
          <a:r>
            <a:rPr lang="en-US" sz="1100" b="0"/>
            <a:t>. Also, there are few values observed that are greater than two standard deviations from the mean (i.e., greater than 130, or less than 70). </a:t>
          </a:r>
        </a:p>
        <a:p>
          <a:endParaRPr lang="en-US" sz="1100" b="1"/>
        </a:p>
        <a:p>
          <a:r>
            <a:rPr lang="en-US" sz="1100" b="1"/>
            <a:t>Question 13 - </a:t>
          </a:r>
        </a:p>
        <a:p>
          <a:r>
            <a:rPr lang="en-US" sz="1100" b="0"/>
            <a:t>The following are my estimations for the percentile</a:t>
          </a:r>
          <a:r>
            <a:rPr lang="en-US" sz="1100" b="0" baseline="0"/>
            <a:t> values based on figure 2:</a:t>
          </a:r>
          <a:endParaRPr lang="en-US" sz="1100" b="0"/>
        </a:p>
        <a:p>
          <a:r>
            <a:rPr lang="en-US" sz="1100" b="0"/>
            <a:t>25th percentile = 90</a:t>
          </a:r>
        </a:p>
        <a:p>
          <a:r>
            <a:rPr lang="en-US" sz="1100" b="0"/>
            <a:t>50th percentile = 100</a:t>
          </a:r>
        </a:p>
        <a:p>
          <a:r>
            <a:rPr lang="en-US" sz="1100" b="0"/>
            <a:t>75th percentile = 110</a:t>
          </a:r>
        </a:p>
        <a:p>
          <a:endParaRPr lang="en-US" sz="1100" b="1"/>
        </a:p>
        <a:p>
          <a:r>
            <a:rPr lang="en-US" sz="1100" b="1"/>
            <a:t>Question</a:t>
          </a:r>
          <a:r>
            <a:rPr lang="en-US" sz="1100" b="1" baseline="0"/>
            <a:t> 14 - </a:t>
          </a:r>
        </a:p>
        <a:p>
          <a:r>
            <a:rPr lang="en-US" sz="1100" baseline="0"/>
            <a:t>The median represents the value that splits the data set in half (i.e., 50% of the data falls above, and 50% falls below this value). The median is also the second quartile, or the 50% percentile. </a:t>
          </a:r>
        </a:p>
        <a:p>
          <a:endParaRPr lang="en-US" sz="1100" baseline="0"/>
        </a:p>
        <a:p>
          <a:r>
            <a:rPr lang="en-US" sz="1100" b="1" baseline="0"/>
            <a:t>Question 15 -</a:t>
          </a:r>
        </a:p>
        <a:p>
          <a:r>
            <a:rPr lang="en-US" sz="1100" baseline="0"/>
            <a:t>The value of 54 (i.e., the 0.5 quartile) corresponds to the 1st percentile, or the minimum value observed in the data.</a:t>
          </a:r>
        </a:p>
        <a:p>
          <a:endParaRPr lang="en-US" sz="1100" baseline="0"/>
        </a:p>
        <a:p>
          <a:r>
            <a:rPr lang="en-US" sz="1100" b="1" baseline="0"/>
            <a:t>Question 16 -</a:t>
          </a:r>
        </a:p>
        <a:p>
          <a:r>
            <a:rPr lang="en-US" sz="1100" baseline="0"/>
            <a:t>The value for skewness (-0.255) is close to zero because this is a normally distributed data set that is highly symmetric. A similar notion can be applied to the near-zero value for kurtosis (0.486), in that there are few outliers in this data set.</a:t>
          </a:r>
        </a:p>
      </xdr:txBody>
    </xdr:sp>
    <xdr:clientData/>
  </xdr:twoCellAnchor>
  <xdr:twoCellAnchor>
    <xdr:from>
      <xdr:col>10</xdr:col>
      <xdr:colOff>12700</xdr:colOff>
      <xdr:row>20</xdr:row>
      <xdr:rowOff>101600</xdr:rowOff>
    </xdr:from>
    <xdr:to>
      <xdr:col>16</xdr:col>
      <xdr:colOff>12700</xdr:colOff>
      <xdr:row>22</xdr:row>
      <xdr:rowOff>165100</xdr:rowOff>
    </xdr:to>
    <xdr:sp macro="" textlink="">
      <xdr:nvSpPr>
        <xdr:cNvPr id="10" name="TextBox 9"/>
        <xdr:cNvSpPr txBox="1"/>
      </xdr:nvSpPr>
      <xdr:spPr>
        <a:xfrm>
          <a:off x="10325100" y="3911600"/>
          <a:ext cx="49530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Figure 1. A grouped frequency distribution histogram for a normally distributed data set.  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0</xdr:rowOff>
    </xdr:from>
    <xdr:to>
      <xdr:col>13</xdr:col>
      <xdr:colOff>304800</xdr:colOff>
      <xdr:row>11</xdr:row>
      <xdr:rowOff>165100</xdr:rowOff>
    </xdr:to>
    <xdr:sp macro="" textlink="">
      <xdr:nvSpPr>
        <xdr:cNvPr id="2" name="TextBox 1"/>
        <xdr:cNvSpPr txBox="1"/>
      </xdr:nvSpPr>
      <xdr:spPr>
        <a:xfrm>
          <a:off x="5346700" y="381000"/>
          <a:ext cx="6896100" cy="187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</a:t>
          </a:r>
          <a:r>
            <a:rPr lang="en-US" sz="1100" baseline="0"/>
            <a:t> 17 -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Question</a:t>
          </a:r>
          <a:r>
            <a:rPr lang="en-US" sz="1100" baseline="0"/>
            <a:t> 18 - 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6</xdr:row>
      <xdr:rowOff>12700</xdr:rowOff>
    </xdr:from>
    <xdr:to>
      <xdr:col>13</xdr:col>
      <xdr:colOff>774700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27</xdr:row>
      <xdr:rowOff>0</xdr:rowOff>
    </xdr:from>
    <xdr:to>
      <xdr:col>5</xdr:col>
      <xdr:colOff>647700</xdr:colOff>
      <xdr:row>40</xdr:row>
      <xdr:rowOff>139700</xdr:rowOff>
    </xdr:to>
    <xdr:sp macro="" textlink="">
      <xdr:nvSpPr>
        <xdr:cNvPr id="3" name="TextBox 2"/>
        <xdr:cNvSpPr txBox="1"/>
      </xdr:nvSpPr>
      <xdr:spPr>
        <a:xfrm>
          <a:off x="139700" y="5143500"/>
          <a:ext cx="5753100" cy="261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 19e</a:t>
          </a:r>
          <a:r>
            <a:rPr lang="en-US" sz="1100" baseline="0"/>
            <a:t> -</a:t>
          </a:r>
        </a:p>
        <a:p>
          <a:r>
            <a:rPr lang="en-US" sz="1100" baseline="0"/>
            <a:t>A value of C equal to 20 minimizing the function </a:t>
          </a:r>
          <a:r>
            <a:rPr lang="hr-HR" sz="1100" baseline="0"/>
            <a:t> Σ(X-C)</a:t>
          </a:r>
          <a:r>
            <a:rPr lang="hr-HR" sz="1100" baseline="30000"/>
            <a:t>2</a:t>
          </a:r>
          <a:r>
            <a:rPr lang="hr-HR" sz="1100" baseline="0"/>
            <a:t> </a:t>
          </a:r>
          <a:r>
            <a:rPr lang="en-US" sz="1100" baseline="0"/>
            <a:t>for this data set. </a:t>
          </a:r>
        </a:p>
        <a:p>
          <a:endParaRPr lang="en-US" sz="1100"/>
        </a:p>
        <a:p>
          <a:r>
            <a:rPr lang="en-US" sz="1100"/>
            <a:t>Question 20 -</a:t>
          </a:r>
        </a:p>
        <a:p>
          <a:r>
            <a:rPr lang="en-US" sz="1100"/>
            <a:t>A</a:t>
          </a:r>
          <a:r>
            <a:rPr lang="en-US" sz="1100" baseline="0"/>
            <a:t> value of C equal to 16 minimzing the function </a:t>
          </a:r>
          <a:r>
            <a:rPr lang="el-GR" sz="1100" baseline="0"/>
            <a:t>Σ</a:t>
          </a:r>
          <a:r>
            <a:rPr lang="en-CA" sz="1100" baseline="0"/>
            <a:t>|</a:t>
          </a:r>
          <a:r>
            <a:rPr lang="en-CA" sz="1100" i="1" baseline="0"/>
            <a:t>X</a:t>
          </a:r>
          <a:r>
            <a:rPr lang="en-CA" sz="1100" i="0" baseline="0"/>
            <a:t>-C| </a:t>
          </a:r>
          <a:r>
            <a:rPr lang="en-US" sz="1100" baseline="0"/>
            <a:t>for this data set. </a:t>
          </a:r>
        </a:p>
        <a:p>
          <a:endParaRPr lang="en-US" sz="1100" baseline="0"/>
        </a:p>
        <a:p>
          <a:r>
            <a:rPr lang="en-US" sz="1100" baseline="0"/>
            <a:t>Question 21 -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Question 24 -</a:t>
          </a:r>
        </a:p>
        <a:p>
          <a:endParaRPr lang="en-US" sz="1100" baseline="0"/>
        </a:p>
      </xdr:txBody>
    </xdr:sp>
    <xdr:clientData/>
  </xdr:twoCellAnchor>
  <xdr:twoCellAnchor>
    <xdr:from>
      <xdr:col>6</xdr:col>
      <xdr:colOff>0</xdr:colOff>
      <xdr:row>31</xdr:row>
      <xdr:rowOff>19050</xdr:rowOff>
    </xdr:from>
    <xdr:to>
      <xdr:col>13</xdr:col>
      <xdr:colOff>774700</xdr:colOff>
      <xdr:row>55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4" workbookViewId="0">
      <selection activeCell="I37" sqref="I37"/>
    </sheetView>
  </sheetViews>
  <sheetFormatPr baseColWidth="10" defaultRowHeight="15" x14ac:dyDescent="0"/>
  <cols>
    <col min="3" max="3" width="18.33203125" bestFit="1" customWidth="1"/>
    <col min="5" max="5" width="30.33203125" bestFit="1" customWidth="1"/>
  </cols>
  <sheetData>
    <row r="1" spans="1:8">
      <c r="A1">
        <v>128</v>
      </c>
      <c r="B1">
        <f>$A$102-A1</f>
        <v>-28.409999999999997</v>
      </c>
      <c r="C1">
        <f>ABS(B1)</f>
        <v>28.409999999999997</v>
      </c>
      <c r="D1">
        <f>C1^2</f>
        <v>807.12809999999979</v>
      </c>
      <c r="F1">
        <v>60</v>
      </c>
      <c r="G1">
        <f t="array" ref="G1:G9">FREQUENCY(A1:A100,F1:F9)</f>
        <v>1</v>
      </c>
      <c r="H1">
        <f>FREQUENCY($A$1:$A$100,F1)</f>
        <v>1</v>
      </c>
    </row>
    <row r="2" spans="1:8">
      <c r="A2">
        <v>95</v>
      </c>
      <c r="B2">
        <f t="shared" ref="B2:B65" si="0">$A$102-A2</f>
        <v>4.5900000000000034</v>
      </c>
      <c r="C2">
        <f t="shared" ref="C2:C65" si="1">ABS(B2)</f>
        <v>4.5900000000000034</v>
      </c>
      <c r="D2">
        <f t="shared" ref="D2:D65" si="2">C2^2</f>
        <v>21.06810000000003</v>
      </c>
      <c r="F2">
        <v>70</v>
      </c>
      <c r="G2">
        <v>0</v>
      </c>
      <c r="H2">
        <f t="shared" ref="H2:H9" si="3">FREQUENCY($A$1:$A$100,F2)</f>
        <v>1</v>
      </c>
    </row>
    <row r="3" spans="1:8">
      <c r="A3">
        <v>112</v>
      </c>
      <c r="B3">
        <f t="shared" si="0"/>
        <v>-12.409999999999997</v>
      </c>
      <c r="C3">
        <f t="shared" si="1"/>
        <v>12.409999999999997</v>
      </c>
      <c r="D3">
        <f t="shared" si="2"/>
        <v>154.00809999999993</v>
      </c>
      <c r="F3">
        <v>80</v>
      </c>
      <c r="G3">
        <v>5</v>
      </c>
      <c r="H3">
        <f t="shared" si="3"/>
        <v>6</v>
      </c>
    </row>
    <row r="4" spans="1:8">
      <c r="A4">
        <v>112</v>
      </c>
      <c r="B4">
        <f t="shared" si="0"/>
        <v>-12.409999999999997</v>
      </c>
      <c r="C4">
        <f t="shared" si="1"/>
        <v>12.409999999999997</v>
      </c>
      <c r="D4">
        <f t="shared" si="2"/>
        <v>154.00809999999993</v>
      </c>
      <c r="F4">
        <v>90</v>
      </c>
      <c r="G4">
        <v>18</v>
      </c>
      <c r="H4">
        <f t="shared" si="3"/>
        <v>24</v>
      </c>
    </row>
    <row r="5" spans="1:8">
      <c r="A5">
        <v>95</v>
      </c>
      <c r="B5">
        <f t="shared" si="0"/>
        <v>4.5900000000000034</v>
      </c>
      <c r="C5">
        <f t="shared" si="1"/>
        <v>4.5900000000000034</v>
      </c>
      <c r="D5">
        <f t="shared" si="2"/>
        <v>21.06810000000003</v>
      </c>
      <c r="F5">
        <v>100</v>
      </c>
      <c r="G5">
        <v>32</v>
      </c>
      <c r="H5">
        <f t="shared" si="3"/>
        <v>56</v>
      </c>
    </row>
    <row r="6" spans="1:8">
      <c r="A6">
        <v>95</v>
      </c>
      <c r="B6">
        <f t="shared" si="0"/>
        <v>4.5900000000000034</v>
      </c>
      <c r="C6">
        <f t="shared" si="1"/>
        <v>4.5900000000000034</v>
      </c>
      <c r="D6">
        <f t="shared" si="2"/>
        <v>21.06810000000003</v>
      </c>
      <c r="F6">
        <v>110</v>
      </c>
      <c r="G6">
        <v>20</v>
      </c>
      <c r="H6">
        <f t="shared" si="3"/>
        <v>76</v>
      </c>
    </row>
    <row r="7" spans="1:8">
      <c r="A7">
        <v>83</v>
      </c>
      <c r="B7">
        <f t="shared" si="0"/>
        <v>16.590000000000003</v>
      </c>
      <c r="C7">
        <f t="shared" si="1"/>
        <v>16.590000000000003</v>
      </c>
      <c r="D7">
        <f t="shared" si="2"/>
        <v>275.2281000000001</v>
      </c>
      <c r="F7">
        <v>120</v>
      </c>
      <c r="G7">
        <v>20</v>
      </c>
      <c r="H7">
        <f t="shared" si="3"/>
        <v>96</v>
      </c>
    </row>
    <row r="8" spans="1:8">
      <c r="A8">
        <v>136</v>
      </c>
      <c r="B8">
        <f t="shared" si="0"/>
        <v>-36.409999999999997</v>
      </c>
      <c r="C8">
        <f t="shared" si="1"/>
        <v>36.409999999999997</v>
      </c>
      <c r="D8">
        <f t="shared" si="2"/>
        <v>1325.6880999999998</v>
      </c>
      <c r="F8">
        <v>130</v>
      </c>
      <c r="G8">
        <v>3</v>
      </c>
      <c r="H8">
        <f t="shared" si="3"/>
        <v>99</v>
      </c>
    </row>
    <row r="9" spans="1:8">
      <c r="A9">
        <v>104</v>
      </c>
      <c r="B9">
        <f t="shared" si="0"/>
        <v>-4.4099999999999966</v>
      </c>
      <c r="C9">
        <f t="shared" si="1"/>
        <v>4.4099999999999966</v>
      </c>
      <c r="D9">
        <f t="shared" si="2"/>
        <v>19.448099999999968</v>
      </c>
      <c r="F9">
        <v>140</v>
      </c>
      <c r="G9">
        <v>1</v>
      </c>
      <c r="H9">
        <f t="shared" si="3"/>
        <v>100</v>
      </c>
    </row>
    <row r="10" spans="1:8">
      <c r="A10">
        <v>111</v>
      </c>
      <c r="B10">
        <f t="shared" si="0"/>
        <v>-11.409999999999997</v>
      </c>
      <c r="C10">
        <f t="shared" si="1"/>
        <v>11.409999999999997</v>
      </c>
      <c r="D10">
        <f t="shared" si="2"/>
        <v>130.18809999999993</v>
      </c>
    </row>
    <row r="11" spans="1:8">
      <c r="A11">
        <v>78</v>
      </c>
      <c r="B11">
        <f t="shared" si="0"/>
        <v>21.590000000000003</v>
      </c>
      <c r="C11">
        <f t="shared" si="1"/>
        <v>21.590000000000003</v>
      </c>
      <c r="D11">
        <f t="shared" si="2"/>
        <v>466.12810000000013</v>
      </c>
    </row>
    <row r="12" spans="1:8">
      <c r="A12">
        <v>95</v>
      </c>
      <c r="B12">
        <f t="shared" si="0"/>
        <v>4.5900000000000034</v>
      </c>
      <c r="C12">
        <f t="shared" si="1"/>
        <v>4.5900000000000034</v>
      </c>
      <c r="D12">
        <f t="shared" si="2"/>
        <v>21.06810000000003</v>
      </c>
      <c r="E12" t="s">
        <v>5</v>
      </c>
      <c r="F12">
        <f>QUARTILE(A1:A100,1)</f>
        <v>91</v>
      </c>
      <c r="G12">
        <f>PERCENTILE(A1:A100,0.25)</f>
        <v>91</v>
      </c>
      <c r="H12">
        <f>SKEW(A1:A100)</f>
        <v>-0.25537524103016973</v>
      </c>
    </row>
    <row r="13" spans="1:8">
      <c r="A13">
        <v>86</v>
      </c>
      <c r="B13">
        <f t="shared" si="0"/>
        <v>13.590000000000003</v>
      </c>
      <c r="C13">
        <f t="shared" si="1"/>
        <v>13.590000000000003</v>
      </c>
      <c r="D13">
        <f t="shared" si="2"/>
        <v>184.68810000000011</v>
      </c>
      <c r="E13" t="s">
        <v>6</v>
      </c>
      <c r="F13">
        <f>QUARTILE(A1:A100,2)</f>
        <v>99</v>
      </c>
      <c r="G13">
        <f>PERCENTILE(A1:A100,0.5)</f>
        <v>99</v>
      </c>
      <c r="H13">
        <f>KURT(A1:A100)</f>
        <v>0.48643454050559765</v>
      </c>
    </row>
    <row r="14" spans="1:8">
      <c r="A14">
        <v>101</v>
      </c>
      <c r="B14">
        <f t="shared" si="0"/>
        <v>-1.4099999999999966</v>
      </c>
      <c r="C14">
        <f t="shared" si="1"/>
        <v>1.4099999999999966</v>
      </c>
      <c r="D14">
        <f t="shared" si="2"/>
        <v>1.9880999999999904</v>
      </c>
      <c r="E14" t="s">
        <v>7</v>
      </c>
      <c r="F14">
        <f>QUARTILE(A1:A100,3)</f>
        <v>110</v>
      </c>
      <c r="G14">
        <f>PERCENTILE(A1:A100,0.75)</f>
        <v>110</v>
      </c>
    </row>
    <row r="15" spans="1:8">
      <c r="A15">
        <v>118</v>
      </c>
      <c r="B15">
        <f t="shared" si="0"/>
        <v>-18.409999999999997</v>
      </c>
      <c r="C15">
        <f t="shared" si="1"/>
        <v>18.409999999999997</v>
      </c>
      <c r="D15">
        <f t="shared" si="2"/>
        <v>338.92809999999986</v>
      </c>
      <c r="E15" t="s">
        <v>8</v>
      </c>
      <c r="F15">
        <f>MEDIAN(A1:A100)</f>
        <v>99</v>
      </c>
      <c r="G15">
        <f>QUARTILE(A1:A100,0.5)</f>
        <v>54</v>
      </c>
    </row>
    <row r="16" spans="1:8">
      <c r="A16">
        <v>96</v>
      </c>
      <c r="B16">
        <f t="shared" si="0"/>
        <v>3.5900000000000034</v>
      </c>
      <c r="C16">
        <f t="shared" si="1"/>
        <v>3.5900000000000034</v>
      </c>
      <c r="D16">
        <f t="shared" si="2"/>
        <v>12.888100000000025</v>
      </c>
    </row>
    <row r="17" spans="1:4">
      <c r="A17">
        <v>82</v>
      </c>
      <c r="B17">
        <f t="shared" si="0"/>
        <v>17.590000000000003</v>
      </c>
      <c r="C17">
        <f t="shared" si="1"/>
        <v>17.590000000000003</v>
      </c>
      <c r="D17">
        <f t="shared" si="2"/>
        <v>309.4081000000001</v>
      </c>
    </row>
    <row r="18" spans="1:4">
      <c r="A18">
        <v>125</v>
      </c>
      <c r="B18">
        <f t="shared" si="0"/>
        <v>-25.409999999999997</v>
      </c>
      <c r="C18">
        <f t="shared" si="1"/>
        <v>25.409999999999997</v>
      </c>
      <c r="D18">
        <f t="shared" si="2"/>
        <v>645.66809999999987</v>
      </c>
    </row>
    <row r="19" spans="1:4">
      <c r="A19">
        <v>98</v>
      </c>
      <c r="B19">
        <f t="shared" si="0"/>
        <v>1.5900000000000034</v>
      </c>
      <c r="C19">
        <f t="shared" si="1"/>
        <v>1.5900000000000034</v>
      </c>
      <c r="D19">
        <f t="shared" si="2"/>
        <v>2.5281000000000109</v>
      </c>
    </row>
    <row r="20" spans="1:4">
      <c r="A20">
        <v>98</v>
      </c>
      <c r="B20">
        <f t="shared" si="0"/>
        <v>1.5900000000000034</v>
      </c>
      <c r="C20">
        <f t="shared" si="1"/>
        <v>1.5900000000000034</v>
      </c>
      <c r="D20">
        <f t="shared" si="2"/>
        <v>2.5281000000000109</v>
      </c>
    </row>
    <row r="21" spans="1:4">
      <c r="A21">
        <v>72</v>
      </c>
      <c r="B21">
        <f t="shared" si="0"/>
        <v>27.590000000000003</v>
      </c>
      <c r="C21">
        <f t="shared" si="1"/>
        <v>27.590000000000003</v>
      </c>
      <c r="D21">
        <f t="shared" si="2"/>
        <v>761.20810000000017</v>
      </c>
    </row>
    <row r="22" spans="1:4">
      <c r="A22">
        <v>102</v>
      </c>
      <c r="B22">
        <f t="shared" si="0"/>
        <v>-2.4099999999999966</v>
      </c>
      <c r="C22">
        <f t="shared" si="1"/>
        <v>2.4099999999999966</v>
      </c>
      <c r="D22">
        <f t="shared" si="2"/>
        <v>5.8080999999999836</v>
      </c>
    </row>
    <row r="23" spans="1:4">
      <c r="A23">
        <v>100</v>
      </c>
      <c r="B23">
        <f t="shared" si="0"/>
        <v>-0.40999999999999659</v>
      </c>
      <c r="C23">
        <f t="shared" si="1"/>
        <v>0.40999999999999659</v>
      </c>
      <c r="D23">
        <f t="shared" si="2"/>
        <v>0.1680999999999972</v>
      </c>
    </row>
    <row r="24" spans="1:4">
      <c r="A24">
        <v>104</v>
      </c>
      <c r="B24">
        <f t="shared" si="0"/>
        <v>-4.4099999999999966</v>
      </c>
      <c r="C24">
        <f t="shared" si="1"/>
        <v>4.4099999999999966</v>
      </c>
      <c r="D24">
        <f t="shared" si="2"/>
        <v>19.448099999999968</v>
      </c>
    </row>
    <row r="25" spans="1:4">
      <c r="A25">
        <v>107</v>
      </c>
      <c r="B25">
        <f t="shared" si="0"/>
        <v>-7.4099999999999966</v>
      </c>
      <c r="C25">
        <f t="shared" si="1"/>
        <v>7.4099999999999966</v>
      </c>
      <c r="D25">
        <f t="shared" si="2"/>
        <v>54.908099999999948</v>
      </c>
    </row>
    <row r="26" spans="1:4">
      <c r="A26">
        <v>83</v>
      </c>
      <c r="B26">
        <f t="shared" si="0"/>
        <v>16.590000000000003</v>
      </c>
      <c r="C26">
        <f t="shared" si="1"/>
        <v>16.590000000000003</v>
      </c>
      <c r="D26">
        <f t="shared" si="2"/>
        <v>275.2281000000001</v>
      </c>
    </row>
    <row r="27" spans="1:4">
      <c r="A27">
        <v>98</v>
      </c>
      <c r="B27">
        <f t="shared" si="0"/>
        <v>1.5900000000000034</v>
      </c>
      <c r="C27">
        <f t="shared" si="1"/>
        <v>1.5900000000000034</v>
      </c>
      <c r="D27">
        <f t="shared" si="2"/>
        <v>2.5281000000000109</v>
      </c>
    </row>
    <row r="28" spans="1:4">
      <c r="A28">
        <v>118</v>
      </c>
      <c r="B28">
        <f t="shared" si="0"/>
        <v>-18.409999999999997</v>
      </c>
      <c r="C28">
        <f t="shared" si="1"/>
        <v>18.409999999999997</v>
      </c>
      <c r="D28">
        <f t="shared" si="2"/>
        <v>338.92809999999986</v>
      </c>
    </row>
    <row r="29" spans="1:4">
      <c r="A29">
        <v>89</v>
      </c>
      <c r="B29">
        <f t="shared" si="0"/>
        <v>10.590000000000003</v>
      </c>
      <c r="C29">
        <f t="shared" si="1"/>
        <v>10.590000000000003</v>
      </c>
      <c r="D29">
        <f t="shared" si="2"/>
        <v>112.14810000000007</v>
      </c>
    </row>
    <row r="30" spans="1:4">
      <c r="A30">
        <v>85</v>
      </c>
      <c r="B30">
        <f t="shared" si="0"/>
        <v>14.590000000000003</v>
      </c>
      <c r="C30">
        <f t="shared" si="1"/>
        <v>14.590000000000003</v>
      </c>
      <c r="D30">
        <f t="shared" si="2"/>
        <v>212.86810000000011</v>
      </c>
    </row>
    <row r="31" spans="1:4">
      <c r="A31">
        <v>82</v>
      </c>
      <c r="B31">
        <f t="shared" si="0"/>
        <v>17.590000000000003</v>
      </c>
      <c r="C31">
        <f t="shared" si="1"/>
        <v>17.590000000000003</v>
      </c>
      <c r="D31">
        <f t="shared" si="2"/>
        <v>309.4081000000001</v>
      </c>
    </row>
    <row r="32" spans="1:4">
      <c r="A32">
        <v>109</v>
      </c>
      <c r="B32">
        <f t="shared" si="0"/>
        <v>-9.4099999999999966</v>
      </c>
      <c r="C32">
        <f t="shared" si="1"/>
        <v>9.4099999999999966</v>
      </c>
      <c r="D32">
        <f t="shared" si="2"/>
        <v>88.548099999999934</v>
      </c>
    </row>
    <row r="33" spans="1:4">
      <c r="A33">
        <v>98</v>
      </c>
      <c r="B33">
        <f t="shared" si="0"/>
        <v>1.5900000000000034</v>
      </c>
      <c r="C33">
        <f t="shared" si="1"/>
        <v>1.5900000000000034</v>
      </c>
      <c r="D33">
        <f t="shared" si="2"/>
        <v>2.5281000000000109</v>
      </c>
    </row>
    <row r="34" spans="1:4">
      <c r="A34">
        <v>97</v>
      </c>
      <c r="B34">
        <f t="shared" si="0"/>
        <v>2.5900000000000034</v>
      </c>
      <c r="C34">
        <f t="shared" si="1"/>
        <v>2.5900000000000034</v>
      </c>
      <c r="D34">
        <f t="shared" si="2"/>
        <v>6.7081000000000177</v>
      </c>
    </row>
    <row r="35" spans="1:4">
      <c r="A35">
        <v>115</v>
      </c>
      <c r="B35">
        <f t="shared" si="0"/>
        <v>-15.409999999999997</v>
      </c>
      <c r="C35">
        <f t="shared" si="1"/>
        <v>15.409999999999997</v>
      </c>
      <c r="D35">
        <f t="shared" si="2"/>
        <v>237.46809999999991</v>
      </c>
    </row>
    <row r="36" spans="1:4">
      <c r="A36">
        <v>86</v>
      </c>
      <c r="B36">
        <f t="shared" si="0"/>
        <v>13.590000000000003</v>
      </c>
      <c r="C36">
        <f t="shared" si="1"/>
        <v>13.590000000000003</v>
      </c>
      <c r="D36">
        <f t="shared" si="2"/>
        <v>184.68810000000011</v>
      </c>
    </row>
    <row r="37" spans="1:4">
      <c r="A37">
        <v>115</v>
      </c>
      <c r="B37">
        <f t="shared" si="0"/>
        <v>-15.409999999999997</v>
      </c>
      <c r="C37">
        <f t="shared" si="1"/>
        <v>15.409999999999997</v>
      </c>
      <c r="D37">
        <f t="shared" si="2"/>
        <v>237.46809999999991</v>
      </c>
    </row>
    <row r="38" spans="1:4">
      <c r="A38">
        <v>91</v>
      </c>
      <c r="B38">
        <f t="shared" si="0"/>
        <v>8.5900000000000034</v>
      </c>
      <c r="C38">
        <f t="shared" si="1"/>
        <v>8.5900000000000034</v>
      </c>
      <c r="D38">
        <f t="shared" si="2"/>
        <v>73.788100000000057</v>
      </c>
    </row>
    <row r="39" spans="1:4">
      <c r="A39">
        <v>107</v>
      </c>
      <c r="B39">
        <f t="shared" si="0"/>
        <v>-7.4099999999999966</v>
      </c>
      <c r="C39">
        <f t="shared" si="1"/>
        <v>7.4099999999999966</v>
      </c>
      <c r="D39">
        <f t="shared" si="2"/>
        <v>54.908099999999948</v>
      </c>
    </row>
    <row r="40" spans="1:4">
      <c r="A40">
        <v>119</v>
      </c>
      <c r="B40">
        <f t="shared" si="0"/>
        <v>-19.409999999999997</v>
      </c>
      <c r="C40">
        <f t="shared" si="1"/>
        <v>19.409999999999997</v>
      </c>
      <c r="D40">
        <f t="shared" si="2"/>
        <v>376.74809999999985</v>
      </c>
    </row>
    <row r="41" spans="1:4">
      <c r="A41">
        <v>88</v>
      </c>
      <c r="B41">
        <f t="shared" si="0"/>
        <v>11.590000000000003</v>
      </c>
      <c r="C41">
        <f t="shared" si="1"/>
        <v>11.590000000000003</v>
      </c>
      <c r="D41">
        <f t="shared" si="2"/>
        <v>134.32810000000009</v>
      </c>
    </row>
    <row r="42" spans="1:4">
      <c r="A42">
        <v>75</v>
      </c>
      <c r="B42">
        <f t="shared" si="0"/>
        <v>24.590000000000003</v>
      </c>
      <c r="C42">
        <f t="shared" si="1"/>
        <v>24.590000000000003</v>
      </c>
      <c r="D42">
        <f t="shared" si="2"/>
        <v>604.66810000000021</v>
      </c>
    </row>
    <row r="43" spans="1:4">
      <c r="A43">
        <v>87</v>
      </c>
      <c r="B43">
        <f t="shared" si="0"/>
        <v>12.590000000000003</v>
      </c>
      <c r="C43">
        <f t="shared" si="1"/>
        <v>12.590000000000003</v>
      </c>
      <c r="D43">
        <f t="shared" si="2"/>
        <v>158.5081000000001</v>
      </c>
    </row>
    <row r="44" spans="1:4">
      <c r="A44">
        <v>106</v>
      </c>
      <c r="B44">
        <f t="shared" si="0"/>
        <v>-6.4099999999999966</v>
      </c>
      <c r="C44">
        <f t="shared" si="1"/>
        <v>6.4099999999999966</v>
      </c>
      <c r="D44">
        <f t="shared" si="2"/>
        <v>41.088099999999955</v>
      </c>
    </row>
    <row r="45" spans="1:4">
      <c r="A45">
        <v>114</v>
      </c>
      <c r="B45">
        <f t="shared" si="0"/>
        <v>-14.409999999999997</v>
      </c>
      <c r="C45">
        <f t="shared" si="1"/>
        <v>14.409999999999997</v>
      </c>
      <c r="D45">
        <f t="shared" si="2"/>
        <v>207.64809999999991</v>
      </c>
    </row>
    <row r="46" spans="1:4">
      <c r="A46">
        <v>105</v>
      </c>
      <c r="B46">
        <f t="shared" si="0"/>
        <v>-5.4099999999999966</v>
      </c>
      <c r="C46">
        <f t="shared" si="1"/>
        <v>5.4099999999999966</v>
      </c>
      <c r="D46">
        <f t="shared" si="2"/>
        <v>29.268099999999961</v>
      </c>
    </row>
    <row r="47" spans="1:4">
      <c r="A47">
        <v>86</v>
      </c>
      <c r="B47">
        <f t="shared" si="0"/>
        <v>13.590000000000003</v>
      </c>
      <c r="C47">
        <f t="shared" si="1"/>
        <v>13.590000000000003</v>
      </c>
      <c r="D47">
        <f t="shared" si="2"/>
        <v>184.68810000000011</v>
      </c>
    </row>
    <row r="48" spans="1:4">
      <c r="A48">
        <v>82</v>
      </c>
      <c r="B48">
        <f t="shared" si="0"/>
        <v>17.590000000000003</v>
      </c>
      <c r="C48">
        <f t="shared" si="1"/>
        <v>17.590000000000003</v>
      </c>
      <c r="D48">
        <f t="shared" si="2"/>
        <v>309.4081000000001</v>
      </c>
    </row>
    <row r="49" spans="1:4">
      <c r="A49">
        <v>115</v>
      </c>
      <c r="B49">
        <f t="shared" si="0"/>
        <v>-15.409999999999997</v>
      </c>
      <c r="C49">
        <f t="shared" si="1"/>
        <v>15.409999999999997</v>
      </c>
      <c r="D49">
        <f t="shared" si="2"/>
        <v>237.46809999999991</v>
      </c>
    </row>
    <row r="50" spans="1:4">
      <c r="A50">
        <v>109</v>
      </c>
      <c r="B50">
        <f t="shared" si="0"/>
        <v>-9.4099999999999966</v>
      </c>
      <c r="C50">
        <f t="shared" si="1"/>
        <v>9.4099999999999966</v>
      </c>
      <c r="D50">
        <f t="shared" si="2"/>
        <v>88.548099999999934</v>
      </c>
    </row>
    <row r="51" spans="1:4">
      <c r="A51">
        <v>99</v>
      </c>
      <c r="B51">
        <f t="shared" si="0"/>
        <v>0.59000000000000341</v>
      </c>
      <c r="C51">
        <f t="shared" si="1"/>
        <v>0.59000000000000341</v>
      </c>
      <c r="D51">
        <f t="shared" si="2"/>
        <v>0.34810000000000402</v>
      </c>
    </row>
    <row r="52" spans="1:4">
      <c r="A52">
        <v>113</v>
      </c>
      <c r="B52">
        <f t="shared" si="0"/>
        <v>-13.409999999999997</v>
      </c>
      <c r="C52">
        <f t="shared" si="1"/>
        <v>13.409999999999997</v>
      </c>
      <c r="D52">
        <f t="shared" si="2"/>
        <v>179.82809999999992</v>
      </c>
    </row>
    <row r="53" spans="1:4">
      <c r="A53">
        <v>122</v>
      </c>
      <c r="B53">
        <f t="shared" si="0"/>
        <v>-22.409999999999997</v>
      </c>
      <c r="C53">
        <f t="shared" si="1"/>
        <v>22.409999999999997</v>
      </c>
      <c r="D53">
        <f t="shared" si="2"/>
        <v>502.20809999999983</v>
      </c>
    </row>
    <row r="54" spans="1:4">
      <c r="A54">
        <v>108</v>
      </c>
      <c r="B54">
        <f t="shared" si="0"/>
        <v>-8.4099999999999966</v>
      </c>
      <c r="C54">
        <f t="shared" si="1"/>
        <v>8.4099999999999966</v>
      </c>
      <c r="D54">
        <f t="shared" si="2"/>
        <v>70.728099999999941</v>
      </c>
    </row>
    <row r="55" spans="1:4">
      <c r="A55">
        <v>93</v>
      </c>
      <c r="B55">
        <f t="shared" si="0"/>
        <v>6.5900000000000034</v>
      </c>
      <c r="C55">
        <f t="shared" si="1"/>
        <v>6.5900000000000034</v>
      </c>
      <c r="D55">
        <f t="shared" si="2"/>
        <v>43.428100000000043</v>
      </c>
    </row>
    <row r="56" spans="1:4">
      <c r="A56">
        <v>99</v>
      </c>
      <c r="B56">
        <f t="shared" si="0"/>
        <v>0.59000000000000341</v>
      </c>
      <c r="C56">
        <f t="shared" si="1"/>
        <v>0.59000000000000341</v>
      </c>
      <c r="D56">
        <f t="shared" si="2"/>
        <v>0.34810000000000402</v>
      </c>
    </row>
    <row r="57" spans="1:4">
      <c r="A57">
        <v>97</v>
      </c>
      <c r="B57">
        <f t="shared" si="0"/>
        <v>2.5900000000000034</v>
      </c>
      <c r="C57">
        <f t="shared" si="1"/>
        <v>2.5900000000000034</v>
      </c>
      <c r="D57">
        <f t="shared" si="2"/>
        <v>6.7081000000000177</v>
      </c>
    </row>
    <row r="58" spans="1:4">
      <c r="A58">
        <v>97</v>
      </c>
      <c r="B58">
        <f t="shared" si="0"/>
        <v>2.5900000000000034</v>
      </c>
      <c r="C58">
        <f t="shared" si="1"/>
        <v>2.5900000000000034</v>
      </c>
      <c r="D58">
        <f t="shared" si="2"/>
        <v>6.7081000000000177</v>
      </c>
    </row>
    <row r="59" spans="1:4">
      <c r="A59">
        <v>104</v>
      </c>
      <c r="B59">
        <f t="shared" si="0"/>
        <v>-4.4099999999999966</v>
      </c>
      <c r="C59">
        <f t="shared" si="1"/>
        <v>4.4099999999999966</v>
      </c>
      <c r="D59">
        <f t="shared" si="2"/>
        <v>19.448099999999968</v>
      </c>
    </row>
    <row r="60" spans="1:4">
      <c r="A60">
        <v>90</v>
      </c>
      <c r="B60">
        <f t="shared" si="0"/>
        <v>9.5900000000000034</v>
      </c>
      <c r="C60">
        <f t="shared" si="1"/>
        <v>9.5900000000000034</v>
      </c>
      <c r="D60">
        <f t="shared" si="2"/>
        <v>91.968100000000064</v>
      </c>
    </row>
    <row r="61" spans="1:4">
      <c r="A61">
        <v>118</v>
      </c>
      <c r="B61">
        <f t="shared" si="0"/>
        <v>-18.409999999999997</v>
      </c>
      <c r="C61">
        <f t="shared" si="1"/>
        <v>18.409999999999997</v>
      </c>
      <c r="D61">
        <f t="shared" si="2"/>
        <v>338.92809999999986</v>
      </c>
    </row>
    <row r="62" spans="1:4">
      <c r="A62">
        <v>96</v>
      </c>
      <c r="B62">
        <f t="shared" si="0"/>
        <v>3.5900000000000034</v>
      </c>
      <c r="C62">
        <f t="shared" si="1"/>
        <v>3.5900000000000034</v>
      </c>
      <c r="D62">
        <f t="shared" si="2"/>
        <v>12.888100000000025</v>
      </c>
    </row>
    <row r="63" spans="1:4">
      <c r="A63">
        <v>99</v>
      </c>
      <c r="B63">
        <f t="shared" si="0"/>
        <v>0.59000000000000341</v>
      </c>
      <c r="C63">
        <f t="shared" si="1"/>
        <v>0.59000000000000341</v>
      </c>
      <c r="D63">
        <f t="shared" si="2"/>
        <v>0.34810000000000402</v>
      </c>
    </row>
    <row r="64" spans="1:4">
      <c r="A64">
        <v>96</v>
      </c>
      <c r="B64">
        <f t="shared" si="0"/>
        <v>3.5900000000000034</v>
      </c>
      <c r="C64">
        <f t="shared" si="1"/>
        <v>3.5900000000000034</v>
      </c>
      <c r="D64">
        <f t="shared" si="2"/>
        <v>12.888100000000025</v>
      </c>
    </row>
    <row r="65" spans="1:4">
      <c r="A65">
        <v>81</v>
      </c>
      <c r="B65">
        <f t="shared" si="0"/>
        <v>18.590000000000003</v>
      </c>
      <c r="C65">
        <f t="shared" si="1"/>
        <v>18.590000000000003</v>
      </c>
      <c r="D65">
        <f t="shared" si="2"/>
        <v>345.58810000000011</v>
      </c>
    </row>
    <row r="66" spans="1:4">
      <c r="A66">
        <v>102</v>
      </c>
      <c r="B66">
        <f t="shared" ref="B66:B100" si="4">$A$102-A66</f>
        <v>-2.4099999999999966</v>
      </c>
      <c r="C66">
        <f t="shared" ref="C66:C100" si="5">ABS(B66)</f>
        <v>2.4099999999999966</v>
      </c>
      <c r="D66">
        <f t="shared" ref="D66:D100" si="6">C66^2</f>
        <v>5.8080999999999836</v>
      </c>
    </row>
    <row r="67" spans="1:4">
      <c r="A67">
        <v>107</v>
      </c>
      <c r="B67">
        <f t="shared" si="4"/>
        <v>-7.4099999999999966</v>
      </c>
      <c r="C67">
        <f t="shared" si="5"/>
        <v>7.4099999999999966</v>
      </c>
      <c r="D67">
        <f t="shared" si="6"/>
        <v>54.908099999999948</v>
      </c>
    </row>
    <row r="68" spans="1:4">
      <c r="A68">
        <v>107</v>
      </c>
      <c r="B68">
        <f t="shared" si="4"/>
        <v>-7.4099999999999966</v>
      </c>
      <c r="C68">
        <f t="shared" si="5"/>
        <v>7.4099999999999966</v>
      </c>
      <c r="D68">
        <f t="shared" si="6"/>
        <v>54.908099999999948</v>
      </c>
    </row>
    <row r="69" spans="1:4">
      <c r="A69">
        <v>95</v>
      </c>
      <c r="B69">
        <f t="shared" si="4"/>
        <v>4.5900000000000034</v>
      </c>
      <c r="C69">
        <f t="shared" si="5"/>
        <v>4.5900000000000034</v>
      </c>
      <c r="D69">
        <f t="shared" si="6"/>
        <v>21.06810000000003</v>
      </c>
    </row>
    <row r="70" spans="1:4">
      <c r="A70">
        <v>115</v>
      </c>
      <c r="B70">
        <f t="shared" si="4"/>
        <v>-15.409999999999997</v>
      </c>
      <c r="C70">
        <f t="shared" si="5"/>
        <v>15.409999999999997</v>
      </c>
      <c r="D70">
        <f t="shared" si="6"/>
        <v>237.46809999999991</v>
      </c>
    </row>
    <row r="71" spans="1:4">
      <c r="A71">
        <v>85</v>
      </c>
      <c r="B71">
        <f t="shared" si="4"/>
        <v>14.590000000000003</v>
      </c>
      <c r="C71">
        <f t="shared" si="5"/>
        <v>14.590000000000003</v>
      </c>
      <c r="D71">
        <f t="shared" si="6"/>
        <v>212.86810000000011</v>
      </c>
    </row>
    <row r="72" spans="1:4">
      <c r="A72">
        <v>116</v>
      </c>
      <c r="B72">
        <f t="shared" si="4"/>
        <v>-16.409999999999997</v>
      </c>
      <c r="C72">
        <f t="shared" si="5"/>
        <v>16.409999999999997</v>
      </c>
      <c r="D72">
        <f t="shared" si="6"/>
        <v>269.28809999999987</v>
      </c>
    </row>
    <row r="73" spans="1:4">
      <c r="A73">
        <v>110</v>
      </c>
      <c r="B73">
        <f t="shared" si="4"/>
        <v>-10.409999999999997</v>
      </c>
      <c r="C73">
        <f t="shared" si="5"/>
        <v>10.409999999999997</v>
      </c>
      <c r="D73">
        <f t="shared" si="6"/>
        <v>108.36809999999993</v>
      </c>
    </row>
    <row r="74" spans="1:4">
      <c r="A74">
        <v>104</v>
      </c>
      <c r="B74">
        <f t="shared" si="4"/>
        <v>-4.4099999999999966</v>
      </c>
      <c r="C74">
        <f t="shared" si="5"/>
        <v>4.4099999999999966</v>
      </c>
      <c r="D74">
        <f t="shared" si="6"/>
        <v>19.448099999999968</v>
      </c>
    </row>
    <row r="75" spans="1:4">
      <c r="A75">
        <v>99</v>
      </c>
      <c r="B75">
        <f t="shared" si="4"/>
        <v>0.59000000000000341</v>
      </c>
      <c r="C75">
        <f t="shared" si="5"/>
        <v>0.59000000000000341</v>
      </c>
      <c r="D75">
        <f t="shared" si="6"/>
        <v>0.34810000000000402</v>
      </c>
    </row>
    <row r="76" spans="1:4">
      <c r="A76">
        <v>98</v>
      </c>
      <c r="B76">
        <f t="shared" si="4"/>
        <v>1.5900000000000034</v>
      </c>
      <c r="C76">
        <f t="shared" si="5"/>
        <v>1.5900000000000034</v>
      </c>
      <c r="D76">
        <f t="shared" si="6"/>
        <v>2.5281000000000109</v>
      </c>
    </row>
    <row r="77" spans="1:4">
      <c r="A77">
        <v>100</v>
      </c>
      <c r="B77">
        <f t="shared" si="4"/>
        <v>-0.40999999999999659</v>
      </c>
      <c r="C77">
        <f t="shared" si="5"/>
        <v>0.40999999999999659</v>
      </c>
      <c r="D77">
        <f t="shared" si="6"/>
        <v>0.1680999999999972</v>
      </c>
    </row>
    <row r="78" spans="1:4">
      <c r="A78">
        <v>114</v>
      </c>
      <c r="B78">
        <f t="shared" si="4"/>
        <v>-14.409999999999997</v>
      </c>
      <c r="C78">
        <f t="shared" si="5"/>
        <v>14.409999999999997</v>
      </c>
      <c r="D78">
        <f t="shared" si="6"/>
        <v>207.64809999999991</v>
      </c>
    </row>
    <row r="79" spans="1:4">
      <c r="A79">
        <v>97</v>
      </c>
      <c r="B79">
        <f t="shared" si="4"/>
        <v>2.5900000000000034</v>
      </c>
      <c r="C79">
        <f t="shared" si="5"/>
        <v>2.5900000000000034</v>
      </c>
      <c r="D79">
        <f t="shared" si="6"/>
        <v>6.7081000000000177</v>
      </c>
    </row>
    <row r="80" spans="1:4">
      <c r="A80">
        <v>54</v>
      </c>
      <c r="B80">
        <f t="shared" si="4"/>
        <v>45.59</v>
      </c>
      <c r="C80">
        <f t="shared" si="5"/>
        <v>45.59</v>
      </c>
      <c r="D80">
        <f t="shared" si="6"/>
        <v>2078.4481000000005</v>
      </c>
    </row>
    <row r="81" spans="1:4">
      <c r="A81">
        <v>73</v>
      </c>
      <c r="B81">
        <f t="shared" si="4"/>
        <v>26.590000000000003</v>
      </c>
      <c r="C81">
        <f t="shared" si="5"/>
        <v>26.590000000000003</v>
      </c>
      <c r="D81">
        <f t="shared" si="6"/>
        <v>707.02810000000022</v>
      </c>
    </row>
    <row r="82" spans="1:4">
      <c r="A82">
        <v>74</v>
      </c>
      <c r="B82">
        <f t="shared" si="4"/>
        <v>25.590000000000003</v>
      </c>
      <c r="C82">
        <f t="shared" si="5"/>
        <v>25.590000000000003</v>
      </c>
      <c r="D82">
        <f t="shared" si="6"/>
        <v>654.84810000000016</v>
      </c>
    </row>
    <row r="83" spans="1:4">
      <c r="A83">
        <v>93</v>
      </c>
      <c r="B83">
        <f t="shared" si="4"/>
        <v>6.5900000000000034</v>
      </c>
      <c r="C83">
        <f t="shared" si="5"/>
        <v>6.5900000000000034</v>
      </c>
      <c r="D83">
        <f t="shared" si="6"/>
        <v>43.428100000000043</v>
      </c>
    </row>
    <row r="84" spans="1:4">
      <c r="A84">
        <v>98</v>
      </c>
      <c r="B84">
        <f t="shared" si="4"/>
        <v>1.5900000000000034</v>
      </c>
      <c r="C84">
        <f t="shared" si="5"/>
        <v>1.5900000000000034</v>
      </c>
      <c r="D84">
        <f t="shared" si="6"/>
        <v>2.5281000000000109</v>
      </c>
    </row>
    <row r="85" spans="1:4">
      <c r="A85">
        <v>111</v>
      </c>
      <c r="B85">
        <f t="shared" si="4"/>
        <v>-11.409999999999997</v>
      </c>
      <c r="C85">
        <f t="shared" si="5"/>
        <v>11.409999999999997</v>
      </c>
      <c r="D85">
        <f t="shared" si="6"/>
        <v>130.18809999999993</v>
      </c>
    </row>
    <row r="86" spans="1:4">
      <c r="A86">
        <v>100</v>
      </c>
      <c r="B86">
        <f t="shared" si="4"/>
        <v>-0.40999999999999659</v>
      </c>
      <c r="C86">
        <f t="shared" si="5"/>
        <v>0.40999999999999659</v>
      </c>
      <c r="D86">
        <f t="shared" si="6"/>
        <v>0.1680999999999972</v>
      </c>
    </row>
    <row r="87" spans="1:4">
      <c r="A87">
        <v>110</v>
      </c>
      <c r="B87">
        <f t="shared" si="4"/>
        <v>-10.409999999999997</v>
      </c>
      <c r="C87">
        <f t="shared" si="5"/>
        <v>10.409999999999997</v>
      </c>
      <c r="D87">
        <f t="shared" si="6"/>
        <v>108.36809999999993</v>
      </c>
    </row>
    <row r="88" spans="1:4">
      <c r="A88">
        <v>92</v>
      </c>
      <c r="B88">
        <f t="shared" si="4"/>
        <v>7.5900000000000034</v>
      </c>
      <c r="C88">
        <f t="shared" si="5"/>
        <v>7.5900000000000034</v>
      </c>
      <c r="D88">
        <f t="shared" si="6"/>
        <v>57.60810000000005</v>
      </c>
    </row>
    <row r="89" spans="1:4">
      <c r="A89">
        <v>100</v>
      </c>
      <c r="B89">
        <f t="shared" si="4"/>
        <v>-0.40999999999999659</v>
      </c>
      <c r="C89">
        <f t="shared" si="5"/>
        <v>0.40999999999999659</v>
      </c>
      <c r="D89">
        <f t="shared" si="6"/>
        <v>0.1680999999999972</v>
      </c>
    </row>
    <row r="90" spans="1:4">
      <c r="A90">
        <v>103</v>
      </c>
      <c r="B90">
        <f t="shared" si="4"/>
        <v>-3.4099999999999966</v>
      </c>
      <c r="C90">
        <f t="shared" si="5"/>
        <v>3.4099999999999966</v>
      </c>
      <c r="D90">
        <f t="shared" si="6"/>
        <v>11.628099999999977</v>
      </c>
    </row>
    <row r="91" spans="1:4">
      <c r="A91">
        <v>92</v>
      </c>
      <c r="B91">
        <f t="shared" si="4"/>
        <v>7.5900000000000034</v>
      </c>
      <c r="C91">
        <f t="shared" si="5"/>
        <v>7.5900000000000034</v>
      </c>
      <c r="D91">
        <f t="shared" si="6"/>
        <v>57.60810000000005</v>
      </c>
    </row>
    <row r="92" spans="1:4">
      <c r="A92">
        <v>117</v>
      </c>
      <c r="B92">
        <f t="shared" si="4"/>
        <v>-17.409999999999997</v>
      </c>
      <c r="C92">
        <f t="shared" si="5"/>
        <v>17.409999999999997</v>
      </c>
      <c r="D92">
        <f t="shared" si="6"/>
        <v>303.10809999999987</v>
      </c>
    </row>
    <row r="93" spans="1:4">
      <c r="A93">
        <v>88</v>
      </c>
      <c r="B93">
        <f t="shared" si="4"/>
        <v>11.590000000000003</v>
      </c>
      <c r="C93">
        <f t="shared" si="5"/>
        <v>11.590000000000003</v>
      </c>
      <c r="D93">
        <f t="shared" si="6"/>
        <v>134.32810000000009</v>
      </c>
    </row>
    <row r="94" spans="1:4">
      <c r="A94">
        <v>83</v>
      </c>
      <c r="B94">
        <f t="shared" si="4"/>
        <v>16.590000000000003</v>
      </c>
      <c r="C94">
        <f t="shared" si="5"/>
        <v>16.590000000000003</v>
      </c>
      <c r="D94">
        <f t="shared" si="6"/>
        <v>275.2281000000001</v>
      </c>
    </row>
    <row r="95" spans="1:4">
      <c r="A95">
        <v>107</v>
      </c>
      <c r="B95">
        <f t="shared" si="4"/>
        <v>-7.4099999999999966</v>
      </c>
      <c r="C95">
        <f t="shared" si="5"/>
        <v>7.4099999999999966</v>
      </c>
      <c r="D95">
        <f t="shared" si="6"/>
        <v>54.908099999999948</v>
      </c>
    </row>
    <row r="96" spans="1:4">
      <c r="A96">
        <v>112</v>
      </c>
      <c r="B96">
        <f t="shared" si="4"/>
        <v>-12.409999999999997</v>
      </c>
      <c r="C96">
        <f t="shared" si="5"/>
        <v>12.409999999999997</v>
      </c>
      <c r="D96">
        <f t="shared" si="6"/>
        <v>154.00809999999993</v>
      </c>
    </row>
    <row r="97" spans="1:4">
      <c r="A97">
        <v>113</v>
      </c>
      <c r="B97">
        <f t="shared" si="4"/>
        <v>-13.409999999999997</v>
      </c>
      <c r="C97">
        <f t="shared" si="5"/>
        <v>13.409999999999997</v>
      </c>
      <c r="D97">
        <f t="shared" si="6"/>
        <v>179.82809999999992</v>
      </c>
    </row>
    <row r="98" spans="1:4">
      <c r="A98">
        <v>112</v>
      </c>
      <c r="B98">
        <f t="shared" si="4"/>
        <v>-12.409999999999997</v>
      </c>
      <c r="C98">
        <f t="shared" si="5"/>
        <v>12.409999999999997</v>
      </c>
      <c r="D98">
        <f t="shared" si="6"/>
        <v>154.00809999999993</v>
      </c>
    </row>
    <row r="99" spans="1:4">
      <c r="A99">
        <v>83</v>
      </c>
      <c r="B99">
        <f t="shared" si="4"/>
        <v>16.590000000000003</v>
      </c>
      <c r="C99">
        <f t="shared" si="5"/>
        <v>16.590000000000003</v>
      </c>
      <c r="D99">
        <f t="shared" si="6"/>
        <v>275.2281000000001</v>
      </c>
    </row>
    <row r="100" spans="1:4">
      <c r="A100">
        <v>91</v>
      </c>
      <c r="B100">
        <f t="shared" si="4"/>
        <v>8.5900000000000034</v>
      </c>
      <c r="C100">
        <f t="shared" si="5"/>
        <v>8.5900000000000034</v>
      </c>
      <c r="D100">
        <f t="shared" si="6"/>
        <v>73.788100000000057</v>
      </c>
    </row>
    <row r="102" spans="1:4">
      <c r="A102">
        <f>AVERAGE(A1:A100)</f>
        <v>99.59</v>
      </c>
      <c r="C102" t="s">
        <v>1</v>
      </c>
      <c r="D102">
        <f>AVERAGE(D1:D100)</f>
        <v>185.56190000000004</v>
      </c>
    </row>
    <row r="103" spans="1:4">
      <c r="C103" t="s">
        <v>0</v>
      </c>
      <c r="D103">
        <f>SQRT(D102)</f>
        <v>13.622110702824289</v>
      </c>
    </row>
    <row r="104" spans="1:4">
      <c r="D104">
        <f>STDEV(A1:A100)</f>
        <v>13.69073637998563</v>
      </c>
    </row>
    <row r="105" spans="1:4">
      <c r="D105">
        <f>STDEVP(A1:A100)</f>
        <v>13.622110702824287</v>
      </c>
    </row>
    <row r="106" spans="1:4">
      <c r="C106" t="s">
        <v>2</v>
      </c>
      <c r="D106">
        <f>MAX(A1:A100)</f>
        <v>136</v>
      </c>
    </row>
    <row r="107" spans="1:4">
      <c r="C107" t="s">
        <v>3</v>
      </c>
      <c r="D107">
        <f>MIN(A1:A100)</f>
        <v>54</v>
      </c>
    </row>
    <row r="108" spans="1:4">
      <c r="C108" t="s">
        <v>4</v>
      </c>
      <c r="D108">
        <f>D106-D107</f>
        <v>82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11" sqref="H11"/>
    </sheetView>
  </sheetViews>
  <sheetFormatPr baseColWidth="10" defaultRowHeight="15" x14ac:dyDescent="0"/>
  <cols>
    <col min="5" max="5" width="26.66406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16</v>
      </c>
      <c r="B2">
        <v>11</v>
      </c>
      <c r="C2">
        <v>11</v>
      </c>
      <c r="D2">
        <v>16</v>
      </c>
    </row>
    <row r="3" spans="1:4">
      <c r="A3">
        <v>13</v>
      </c>
      <c r="B3">
        <v>14</v>
      </c>
      <c r="C3">
        <v>10</v>
      </c>
      <c r="D3">
        <v>19</v>
      </c>
    </row>
    <row r="4" spans="1:4">
      <c r="A4">
        <v>16</v>
      </c>
      <c r="B4">
        <v>16</v>
      </c>
      <c r="C4">
        <v>18</v>
      </c>
      <c r="D4">
        <v>19</v>
      </c>
    </row>
    <row r="5" spans="1:4">
      <c r="A5">
        <v>13</v>
      </c>
      <c r="B5">
        <v>17</v>
      </c>
      <c r="C5">
        <v>20</v>
      </c>
      <c r="D5">
        <v>19</v>
      </c>
    </row>
    <row r="6" spans="1:4">
      <c r="A6">
        <v>15</v>
      </c>
      <c r="B6">
        <v>18</v>
      </c>
      <c r="C6">
        <v>14</v>
      </c>
      <c r="D6">
        <v>20</v>
      </c>
    </row>
    <row r="7" spans="1:4">
      <c r="A7">
        <v>13</v>
      </c>
      <c r="B7">
        <v>16</v>
      </c>
      <c r="C7">
        <v>12</v>
      </c>
      <c r="D7">
        <v>18</v>
      </c>
    </row>
    <row r="8" spans="1:4">
      <c r="A8">
        <v>10</v>
      </c>
      <c r="B8">
        <v>16</v>
      </c>
      <c r="C8">
        <v>28</v>
      </c>
      <c r="D8">
        <v>18</v>
      </c>
    </row>
    <row r="9" spans="1:4">
      <c r="A9">
        <v>12</v>
      </c>
      <c r="B9">
        <v>16</v>
      </c>
      <c r="C9">
        <v>17</v>
      </c>
      <c r="D9">
        <v>15</v>
      </c>
    </row>
    <row r="10" spans="1:4">
      <c r="A10">
        <v>10</v>
      </c>
      <c r="B10">
        <v>17</v>
      </c>
      <c r="C10">
        <v>8</v>
      </c>
      <c r="D10">
        <v>19</v>
      </c>
    </row>
    <row r="11" spans="1:4">
      <c r="A11">
        <v>10</v>
      </c>
      <c r="B11">
        <v>17</v>
      </c>
      <c r="C11">
        <v>11</v>
      </c>
      <c r="D11">
        <v>15</v>
      </c>
    </row>
    <row r="12" spans="1:4">
      <c r="A12">
        <v>14</v>
      </c>
      <c r="B12">
        <v>17</v>
      </c>
      <c r="C12">
        <v>11</v>
      </c>
      <c r="D12">
        <v>17</v>
      </c>
    </row>
    <row r="13" spans="1:4">
      <c r="A13">
        <v>17</v>
      </c>
      <c r="B13">
        <v>17</v>
      </c>
      <c r="C13">
        <v>13</v>
      </c>
      <c r="D13">
        <v>16</v>
      </c>
    </row>
    <row r="14" spans="1:4">
      <c r="A14">
        <v>15</v>
      </c>
      <c r="B14">
        <v>16</v>
      </c>
      <c r="C14">
        <v>17</v>
      </c>
      <c r="D14">
        <v>17</v>
      </c>
    </row>
    <row r="15" spans="1:4">
      <c r="A15">
        <v>16</v>
      </c>
      <c r="B15">
        <v>13</v>
      </c>
      <c r="C15">
        <v>18</v>
      </c>
      <c r="D15">
        <v>19</v>
      </c>
    </row>
    <row r="16" spans="1:4">
      <c r="A16">
        <v>22</v>
      </c>
      <c r="B16">
        <v>13</v>
      </c>
      <c r="C16">
        <v>15</v>
      </c>
      <c r="D16">
        <v>16</v>
      </c>
    </row>
    <row r="17" spans="1:5">
      <c r="A17">
        <v>39</v>
      </c>
      <c r="B17">
        <v>17</v>
      </c>
      <c r="C17">
        <v>13</v>
      </c>
      <c r="D17">
        <v>16</v>
      </c>
    </row>
    <row r="18" spans="1:5">
      <c r="A18">
        <v>35</v>
      </c>
      <c r="B18">
        <v>22</v>
      </c>
      <c r="C18">
        <v>9</v>
      </c>
      <c r="D18">
        <v>15</v>
      </c>
    </row>
    <row r="19" spans="1:5">
      <c r="A19">
        <v>39</v>
      </c>
      <c r="B19">
        <v>15</v>
      </c>
      <c r="C19">
        <v>15</v>
      </c>
      <c r="D19">
        <v>18</v>
      </c>
    </row>
    <row r="20" spans="1:5">
      <c r="A20">
        <v>23</v>
      </c>
      <c r="B20">
        <v>16</v>
      </c>
      <c r="C20">
        <v>15</v>
      </c>
      <c r="D20">
        <v>16</v>
      </c>
    </row>
    <row r="21" spans="1:5">
      <c r="A21">
        <v>38</v>
      </c>
      <c r="B21">
        <v>13</v>
      </c>
      <c r="C21">
        <v>15</v>
      </c>
      <c r="D21">
        <v>20</v>
      </c>
    </row>
    <row r="22" spans="1:5">
      <c r="A22">
        <f>SKEW(A1:A21)</f>
        <v>1.2464216901687948</v>
      </c>
      <c r="B22">
        <f>SKEW(B1:B21)</f>
        <v>0.28548851909827982</v>
      </c>
      <c r="C22">
        <f>SKEW(C1:C21)</f>
        <v>1.2910621428626252</v>
      </c>
      <c r="D22">
        <f>SKEW(D1:D21)</f>
        <v>1.1461321270746632E-2</v>
      </c>
      <c r="E22" t="s">
        <v>13</v>
      </c>
    </row>
    <row r="23" spans="1:5">
      <c r="A23">
        <f>KURT(A1:A21)</f>
        <v>8.2717419359006339E-2</v>
      </c>
      <c r="B23">
        <f>KURT(B1:B21)</f>
        <v>1.980425340004027</v>
      </c>
      <c r="C23">
        <f>KURT(C1:C21)</f>
        <v>2.9629930032727003</v>
      </c>
      <c r="D23">
        <f>KURT(D1:D21)</f>
        <v>-1.4260137962159121</v>
      </c>
      <c r="E23" t="s">
        <v>14</v>
      </c>
    </row>
    <row r="24" spans="1:5">
      <c r="A24">
        <f>(AVERAGE(A2:A21)-MEDIAN(A2:A21))/STDEV(A2:A21)</f>
        <v>0.37721100777066779</v>
      </c>
      <c r="B24">
        <f t="shared" ref="B24:D24" si="0">(AVERAGE(B2:B21)-MEDIAN(B2:B21))/STDEV(B2:B21)</f>
        <v>-6.4565456677715544E-2</v>
      </c>
      <c r="C24">
        <f t="shared" si="0"/>
        <v>0</v>
      </c>
      <c r="D24">
        <f t="shared" si="0"/>
        <v>-5.8882538028448062E-2</v>
      </c>
      <c r="E24" t="s"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O30" sqref="O30"/>
    </sheetView>
  </sheetViews>
  <sheetFormatPr baseColWidth="10" defaultRowHeight="15" x14ac:dyDescent="0"/>
  <cols>
    <col min="3" max="4" width="18.1640625" bestFit="1" customWidth="1"/>
    <col min="14" max="14" width="19.1640625" bestFit="1" customWidth="1"/>
  </cols>
  <sheetData>
    <row r="1" spans="1:14">
      <c r="A1" t="s">
        <v>9</v>
      </c>
      <c r="B1" t="s">
        <v>19</v>
      </c>
      <c r="C1" t="s">
        <v>22</v>
      </c>
      <c r="D1">
        <v>10</v>
      </c>
      <c r="E1">
        <f>D1+2</f>
        <v>12</v>
      </c>
      <c r="F1">
        <f t="shared" ref="F1:M1" si="0">E1+2</f>
        <v>14</v>
      </c>
      <c r="G1">
        <f t="shared" si="0"/>
        <v>16</v>
      </c>
      <c r="H1">
        <f t="shared" si="0"/>
        <v>18</v>
      </c>
      <c r="I1">
        <f t="shared" si="0"/>
        <v>20</v>
      </c>
      <c r="J1">
        <f t="shared" si="0"/>
        <v>22</v>
      </c>
      <c r="K1">
        <f t="shared" si="0"/>
        <v>24</v>
      </c>
      <c r="L1">
        <f t="shared" si="0"/>
        <v>26</v>
      </c>
      <c r="M1">
        <f t="shared" si="0"/>
        <v>28</v>
      </c>
      <c r="N1" t="s">
        <v>18</v>
      </c>
    </row>
    <row r="2" spans="1:14">
      <c r="A2">
        <v>16</v>
      </c>
      <c r="B2">
        <f>1/A2</f>
        <v>6.25E-2</v>
      </c>
      <c r="C2">
        <f>LN(A2)</f>
        <v>2.7725887222397811</v>
      </c>
      <c r="D2">
        <f t="array" ref="D2">SUM(($A$2:$A$21-D$1)^2)</f>
        <v>3658</v>
      </c>
      <c r="E2">
        <f t="array" ref="E2">SUM(($A$2:$A$21-E$1)^2)</f>
        <v>2994</v>
      </c>
      <c r="F2">
        <f t="array" ref="F2">SUM(($A$2:$A$21-F$1)^2)</f>
        <v>2490</v>
      </c>
      <c r="G2">
        <f t="array" ref="G2">SUM(($A$2:$A$21-G$1)^2)</f>
        <v>2146</v>
      </c>
      <c r="H2">
        <f t="array" ref="H2">SUM(($A$2:$A$21-H$1)^2)</f>
        <v>1962</v>
      </c>
      <c r="I2">
        <f t="array" ref="I2">SUM(($A$2:$A$21-I$1)^2)</f>
        <v>1938</v>
      </c>
      <c r="J2">
        <f t="array" ref="J2">SUM(($A$2:$A$21-J$1)^2)</f>
        <v>2074</v>
      </c>
      <c r="K2">
        <f t="array" ref="K2">SUM(($A$2:$A$21-K$1)^2)</f>
        <v>2370</v>
      </c>
      <c r="L2">
        <f t="array" ref="L2">SUM(($A$2:$A$21-L$1)^2)</f>
        <v>2826</v>
      </c>
      <c r="M2">
        <f t="array" ref="M2">SUM(($A$2:$A$21-M$1)^2)</f>
        <v>3442</v>
      </c>
      <c r="N2" t="s">
        <v>20</v>
      </c>
    </row>
    <row r="3" spans="1:14">
      <c r="A3">
        <v>13</v>
      </c>
      <c r="B3">
        <f t="shared" ref="B3:B21" si="1">1/A3</f>
        <v>7.6923076923076927E-2</v>
      </c>
      <c r="C3">
        <f t="shared" ref="C3:C21" si="2">LN(A3)</f>
        <v>2.5649493574615367</v>
      </c>
    </row>
    <row r="4" spans="1:14">
      <c r="A4">
        <v>16</v>
      </c>
      <c r="B4">
        <f t="shared" si="1"/>
        <v>6.25E-2</v>
      </c>
      <c r="C4">
        <f t="shared" si="2"/>
        <v>2.7725887222397811</v>
      </c>
      <c r="D4">
        <v>10</v>
      </c>
      <c r="E4">
        <f>D4+2</f>
        <v>12</v>
      </c>
      <c r="F4">
        <f t="shared" ref="F4:M4" si="3">E4+2</f>
        <v>14</v>
      </c>
      <c r="G4">
        <f t="shared" si="3"/>
        <v>16</v>
      </c>
      <c r="H4">
        <f t="shared" si="3"/>
        <v>18</v>
      </c>
      <c r="I4">
        <f t="shared" si="3"/>
        <v>20</v>
      </c>
      <c r="J4">
        <f t="shared" si="3"/>
        <v>22</v>
      </c>
      <c r="K4">
        <f t="shared" si="3"/>
        <v>24</v>
      </c>
      <c r="L4">
        <f t="shared" si="3"/>
        <v>26</v>
      </c>
      <c r="M4">
        <f t="shared" si="3"/>
        <v>28</v>
      </c>
      <c r="N4" t="s">
        <v>18</v>
      </c>
    </row>
    <row r="5" spans="1:14">
      <c r="A5">
        <v>13</v>
      </c>
      <c r="B5">
        <f t="shared" si="1"/>
        <v>7.6923076923076927E-2</v>
      </c>
      <c r="C5">
        <f t="shared" si="2"/>
        <v>2.5649493574615367</v>
      </c>
      <c r="D5">
        <f t="array" ref="D5">SUM(ABS($A$2:$A$21-D$4))</f>
        <v>186</v>
      </c>
      <c r="E5">
        <f t="array" ref="E5">SUM(ABS($A$2:$A$21-E$4))</f>
        <v>158</v>
      </c>
      <c r="F5">
        <f t="array" ref="F5">SUM(ABS($A$2:$A$21-F$4))</f>
        <v>140</v>
      </c>
      <c r="G5">
        <f t="array" ref="G5">SUM(ABS($A$2:$A$21-G$4))</f>
        <v>136</v>
      </c>
      <c r="H5">
        <f t="array" ref="H5">SUM(ABS($A$2:$A$21-H$4))</f>
        <v>150</v>
      </c>
      <c r="I5">
        <f t="array" ref="I5">SUM(ABS($A$2:$A$21-I$4))</f>
        <v>166</v>
      </c>
      <c r="J5">
        <f t="array" ref="J5">SUM(ABS($A$2:$A$21-J$4))</f>
        <v>182</v>
      </c>
      <c r="K5">
        <f t="array" ref="K5">SUM(ABS($A$2:$A$21-K$4))</f>
        <v>204</v>
      </c>
      <c r="L5">
        <f t="array" ref="L5">SUM(ABS($A$2:$A$21-L$4))</f>
        <v>228</v>
      </c>
      <c r="M5">
        <f t="array" ref="M5">SUM(ABS($A$2:$A$21-M$4))</f>
        <v>252</v>
      </c>
      <c r="N5" t="s">
        <v>21</v>
      </c>
    </row>
    <row r="6" spans="1:14">
      <c r="A6">
        <v>15</v>
      </c>
      <c r="B6">
        <f t="shared" si="1"/>
        <v>6.6666666666666666E-2</v>
      </c>
      <c r="C6">
        <f t="shared" si="2"/>
        <v>2.7080502011022101</v>
      </c>
    </row>
    <row r="7" spans="1:14">
      <c r="A7">
        <v>13</v>
      </c>
      <c r="B7">
        <f t="shared" si="1"/>
        <v>7.6923076923076927E-2</v>
      </c>
      <c r="C7">
        <f t="shared" si="2"/>
        <v>2.5649493574615367</v>
      </c>
    </row>
    <row r="8" spans="1:14">
      <c r="A8">
        <v>10</v>
      </c>
      <c r="B8">
        <f t="shared" si="1"/>
        <v>0.1</v>
      </c>
      <c r="C8">
        <f t="shared" si="2"/>
        <v>2.3025850929940459</v>
      </c>
    </row>
    <row r="9" spans="1:14">
      <c r="A9">
        <v>12</v>
      </c>
      <c r="B9">
        <f t="shared" si="1"/>
        <v>8.3333333333333329E-2</v>
      </c>
      <c r="C9">
        <f t="shared" si="2"/>
        <v>2.4849066497880004</v>
      </c>
    </row>
    <row r="10" spans="1:14">
      <c r="A10">
        <v>10</v>
      </c>
      <c r="B10">
        <f t="shared" si="1"/>
        <v>0.1</v>
      </c>
      <c r="C10">
        <f t="shared" si="2"/>
        <v>2.3025850929940459</v>
      </c>
    </row>
    <row r="11" spans="1:14">
      <c r="A11">
        <v>10</v>
      </c>
      <c r="B11">
        <f t="shared" si="1"/>
        <v>0.1</v>
      </c>
      <c r="C11">
        <f t="shared" si="2"/>
        <v>2.3025850929940459</v>
      </c>
    </row>
    <row r="12" spans="1:14">
      <c r="A12">
        <v>14</v>
      </c>
      <c r="B12">
        <f t="shared" si="1"/>
        <v>7.1428571428571425E-2</v>
      </c>
      <c r="C12">
        <f t="shared" si="2"/>
        <v>2.6390573296152584</v>
      </c>
    </row>
    <row r="13" spans="1:14">
      <c r="A13">
        <v>17</v>
      </c>
      <c r="B13">
        <f t="shared" si="1"/>
        <v>5.8823529411764705E-2</v>
      </c>
      <c r="C13">
        <f t="shared" si="2"/>
        <v>2.8332133440562162</v>
      </c>
    </row>
    <row r="14" spans="1:14">
      <c r="A14">
        <v>15</v>
      </c>
      <c r="B14">
        <f t="shared" si="1"/>
        <v>6.6666666666666666E-2</v>
      </c>
      <c r="C14">
        <f t="shared" si="2"/>
        <v>2.7080502011022101</v>
      </c>
    </row>
    <row r="15" spans="1:14">
      <c r="A15">
        <v>16</v>
      </c>
      <c r="B15">
        <f t="shared" si="1"/>
        <v>6.25E-2</v>
      </c>
      <c r="C15">
        <f t="shared" si="2"/>
        <v>2.7725887222397811</v>
      </c>
    </row>
    <row r="16" spans="1:14">
      <c r="A16">
        <v>22</v>
      </c>
      <c r="B16">
        <f t="shared" si="1"/>
        <v>4.5454545454545456E-2</v>
      </c>
      <c r="C16">
        <f t="shared" si="2"/>
        <v>3.0910424533583161</v>
      </c>
    </row>
    <row r="17" spans="1:4">
      <c r="A17">
        <v>39</v>
      </c>
      <c r="B17">
        <f t="shared" si="1"/>
        <v>2.564102564102564E-2</v>
      </c>
      <c r="C17">
        <f t="shared" si="2"/>
        <v>3.6635616461296463</v>
      </c>
    </row>
    <row r="18" spans="1:4">
      <c r="A18">
        <v>35</v>
      </c>
      <c r="B18">
        <f t="shared" si="1"/>
        <v>2.8571428571428571E-2</v>
      </c>
      <c r="C18">
        <f t="shared" si="2"/>
        <v>3.5553480614894135</v>
      </c>
    </row>
    <row r="19" spans="1:4">
      <c r="A19">
        <v>39</v>
      </c>
      <c r="B19">
        <f t="shared" si="1"/>
        <v>2.564102564102564E-2</v>
      </c>
      <c r="C19">
        <f t="shared" si="2"/>
        <v>3.6635616461296463</v>
      </c>
    </row>
    <row r="20" spans="1:4">
      <c r="A20">
        <v>23</v>
      </c>
      <c r="B20">
        <f t="shared" si="1"/>
        <v>4.3478260869565216E-2</v>
      </c>
      <c r="C20">
        <f t="shared" si="2"/>
        <v>3.1354942159291497</v>
      </c>
    </row>
    <row r="21" spans="1:4">
      <c r="A21">
        <v>38</v>
      </c>
      <c r="B21">
        <f t="shared" si="1"/>
        <v>2.6315789473684209E-2</v>
      </c>
      <c r="C21">
        <f t="shared" si="2"/>
        <v>3.6375861597263857</v>
      </c>
    </row>
    <row r="22" spans="1:4">
      <c r="A22">
        <f>AVERAGE(A2:A21)</f>
        <v>19.3</v>
      </c>
      <c r="B22">
        <f>1/AVERAGE(B2:B21)</f>
        <v>15.86936246960428</v>
      </c>
      <c r="C22">
        <f>AVERAGE(C2:C21)</f>
        <v>2.852012071325627</v>
      </c>
      <c r="D22" t="s">
        <v>16</v>
      </c>
    </row>
    <row r="23" spans="1:4">
      <c r="A23">
        <f>MEDIAN(A2:A21)</f>
        <v>15.5</v>
      </c>
      <c r="D23" t="s">
        <v>17</v>
      </c>
    </row>
    <row r="24" spans="1:4">
      <c r="B24">
        <f>HARMEAN(A2:A21)</f>
        <v>15.86936246960428</v>
      </c>
      <c r="D24" t="s">
        <v>23</v>
      </c>
    </row>
    <row r="25" spans="1:4">
      <c r="C25">
        <f>EXP(C22)</f>
        <v>17.322601108370954</v>
      </c>
      <c r="D25" t="s">
        <v>24</v>
      </c>
    </row>
    <row r="26" spans="1:4">
      <c r="C26">
        <f>GEOMEAN(A2:A21)</f>
        <v>17.322601108370957</v>
      </c>
      <c r="D26" t="s">
        <v>25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Caidence Paleske</dc:creator>
  <cp:lastModifiedBy>Caidence Paleske</cp:lastModifiedBy>
  <dcterms:created xsi:type="dcterms:W3CDTF">2017-09-14T14:20:12Z</dcterms:created>
  <dcterms:modified xsi:type="dcterms:W3CDTF">2017-09-17T19:08:08Z</dcterms:modified>
</cp:coreProperties>
</file>