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18460" yWindow="0" windowWidth="15140" windowHeight="20480"/>
  </bookViews>
  <sheets>
    <sheet name="Current" sheetId="1" r:id="rId1"/>
  </sheets>
  <definedNames>
    <definedName name="_xlnm.Print_Area" localSheetId="0">Current!$B$3:$G$406</definedName>
    <definedName name="_xlnm.Print_Titles" localSheetId="0">Current!$1:$2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2" i="1" l="1"/>
  <c r="BL92" i="1"/>
  <c r="BL264" i="1"/>
  <c r="F93" i="1"/>
  <c r="BG93" i="1"/>
  <c r="F94" i="1"/>
  <c r="BG94" i="1"/>
  <c r="F258" i="1"/>
  <c r="BG258" i="1"/>
  <c r="BG264" i="1"/>
  <c r="F95" i="1"/>
  <c r="BD95" i="1"/>
  <c r="F259" i="1"/>
  <c r="BD259" i="1"/>
  <c r="F87" i="1"/>
  <c r="BD87" i="1"/>
  <c r="BD264" i="1"/>
  <c r="F256" i="1"/>
  <c r="BC256" i="1"/>
  <c r="F257" i="1"/>
  <c r="BC257" i="1"/>
  <c r="F88" i="1"/>
  <c r="BC88" i="1"/>
  <c r="F261" i="1"/>
  <c r="BC261" i="1"/>
  <c r="BC264" i="1"/>
  <c r="F260" i="1"/>
  <c r="BI260" i="1"/>
  <c r="BI264" i="1"/>
  <c r="BP264" i="1"/>
  <c r="BN264" i="1"/>
  <c r="F99" i="1"/>
  <c r="BE99" i="1"/>
  <c r="F105" i="1"/>
  <c r="BE105" i="1"/>
  <c r="BE264" i="1"/>
  <c r="D362" i="1"/>
  <c r="F98" i="1"/>
  <c r="BD98" i="1"/>
  <c r="F102" i="1"/>
  <c r="BD102" i="1"/>
  <c r="D361" i="1"/>
  <c r="F84" i="1"/>
  <c r="BC84" i="1"/>
  <c r="F85" i="1"/>
  <c r="BC85" i="1"/>
  <c r="F86" i="1"/>
  <c r="BC86" i="1"/>
  <c r="F254" i="1"/>
  <c r="BC254" i="1"/>
  <c r="F263" i="1"/>
  <c r="BC263" i="1"/>
  <c r="D360" i="1"/>
  <c r="F255" i="1"/>
  <c r="BB255" i="1"/>
  <c r="BB264" i="1"/>
  <c r="D359" i="1"/>
  <c r="F100" i="1"/>
  <c r="BA100" i="1"/>
  <c r="F101" i="1"/>
  <c r="BA101" i="1"/>
  <c r="F103" i="1"/>
  <c r="BA103" i="1"/>
  <c r="F251" i="1"/>
  <c r="BA251" i="1"/>
  <c r="BA264" i="1"/>
  <c r="D358" i="1"/>
  <c r="F96" i="1"/>
  <c r="AZ96" i="1"/>
  <c r="AZ264" i="1"/>
  <c r="D357" i="1"/>
  <c r="BF264" i="1"/>
  <c r="D369" i="1"/>
  <c r="F107" i="1"/>
  <c r="BM107" i="1"/>
  <c r="F108" i="1"/>
  <c r="BM108" i="1"/>
  <c r="BM264" i="1"/>
  <c r="D368" i="1"/>
  <c r="F79" i="1"/>
  <c r="BL79" i="1"/>
  <c r="F89" i="1"/>
  <c r="BL89" i="1"/>
  <c r="F90" i="1"/>
  <c r="BL90" i="1"/>
  <c r="F91" i="1"/>
  <c r="BL91" i="1"/>
  <c r="F253" i="1"/>
  <c r="BL253" i="1"/>
  <c r="D367" i="1"/>
  <c r="F82" i="1"/>
  <c r="BK82" i="1"/>
  <c r="F262" i="1"/>
  <c r="BK262" i="1"/>
  <c r="BK264" i="1"/>
  <c r="D366" i="1"/>
  <c r="F81" i="1"/>
  <c r="BJ81" i="1"/>
  <c r="F250" i="1"/>
  <c r="BJ250" i="1"/>
  <c r="BJ264" i="1"/>
  <c r="D365" i="1"/>
  <c r="F80" i="1"/>
  <c r="BH80" i="1"/>
  <c r="F97" i="1"/>
  <c r="BH97" i="1"/>
  <c r="F106" i="1"/>
  <c r="BH106" i="1"/>
  <c r="F252" i="1"/>
  <c r="BH252" i="1"/>
  <c r="BH264" i="1"/>
  <c r="D364" i="1"/>
  <c r="F78" i="1"/>
  <c r="BG78" i="1"/>
  <c r="F104" i="1"/>
  <c r="BG104" i="1"/>
  <c r="D363" i="1"/>
  <c r="F109" i="1"/>
  <c r="BN109" i="1"/>
  <c r="F110" i="1"/>
  <c r="BN110" i="1"/>
  <c r="F111" i="1"/>
  <c r="BN111" i="1"/>
  <c r="F112" i="1"/>
  <c r="BN112" i="1"/>
  <c r="F83" i="1"/>
  <c r="BI83" i="1"/>
  <c r="F217" i="1"/>
  <c r="H217" i="1"/>
  <c r="F218" i="1"/>
  <c r="H218" i="1"/>
  <c r="F219" i="1"/>
  <c r="H219" i="1"/>
  <c r="F220" i="1"/>
  <c r="H220" i="1"/>
  <c r="F221" i="1"/>
  <c r="H221" i="1"/>
  <c r="F222" i="1"/>
  <c r="H222" i="1"/>
  <c r="F155" i="1"/>
  <c r="H155" i="1"/>
  <c r="F156" i="1"/>
  <c r="H156" i="1"/>
  <c r="F157" i="1"/>
  <c r="H157" i="1"/>
  <c r="F158" i="1"/>
  <c r="H158" i="1"/>
  <c r="F159" i="1"/>
  <c r="H159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C395" i="1"/>
  <c r="C284" i="1"/>
  <c r="F9" i="1"/>
  <c r="AM9" i="1"/>
  <c r="F203" i="1"/>
  <c r="AM203" i="1"/>
  <c r="AM206" i="1"/>
  <c r="D340" i="1"/>
  <c r="F13" i="1"/>
  <c r="AN13" i="1"/>
  <c r="AN206" i="1"/>
  <c r="D341" i="1"/>
  <c r="F17" i="1"/>
  <c r="AX17" i="1"/>
  <c r="AX206" i="1"/>
  <c r="D344" i="1"/>
  <c r="F197" i="1"/>
  <c r="AJ197" i="1"/>
  <c r="F194" i="1"/>
  <c r="AJ194" i="1"/>
  <c r="F124" i="1"/>
  <c r="AJ124" i="1"/>
  <c r="F201" i="1"/>
  <c r="AJ201" i="1"/>
  <c r="AJ206" i="1"/>
  <c r="D339" i="1"/>
  <c r="F20" i="1"/>
  <c r="AC20" i="1"/>
  <c r="AC206" i="1"/>
  <c r="D338" i="1"/>
  <c r="F22" i="1"/>
  <c r="AS22" i="1"/>
  <c r="AS206" i="1"/>
  <c r="D342" i="1"/>
  <c r="AW135" i="1"/>
  <c r="AW137" i="1"/>
  <c r="AW141" i="1"/>
  <c r="AW206" i="1"/>
  <c r="D343" i="1"/>
  <c r="D337" i="1"/>
  <c r="C277" i="1"/>
  <c r="F5" i="1"/>
  <c r="AG5" i="1"/>
  <c r="F6" i="1"/>
  <c r="AG6" i="1"/>
  <c r="AG206" i="1"/>
  <c r="D332" i="1"/>
  <c r="F8" i="1"/>
  <c r="AP8" i="1"/>
  <c r="F14" i="1"/>
  <c r="AP14" i="1"/>
  <c r="AP206" i="1"/>
  <c r="D334" i="1"/>
  <c r="F16" i="1"/>
  <c r="AF16" i="1"/>
  <c r="F131" i="1"/>
  <c r="AF131" i="1"/>
  <c r="AF206" i="1"/>
  <c r="D331" i="1"/>
  <c r="F195" i="1"/>
  <c r="AL195" i="1"/>
  <c r="F127" i="1"/>
  <c r="AL127" i="1"/>
  <c r="AL206" i="1"/>
  <c r="D333" i="1"/>
  <c r="F200" i="1"/>
  <c r="AE200" i="1"/>
  <c r="AE206" i="1"/>
  <c r="D330" i="1"/>
  <c r="D329" i="1"/>
  <c r="C276" i="1"/>
  <c r="F7" i="1"/>
  <c r="AT7" i="1"/>
  <c r="F196" i="1"/>
  <c r="AT196" i="1"/>
  <c r="F198" i="1"/>
  <c r="AT198" i="1"/>
  <c r="F21" i="1"/>
  <c r="AT21" i="1"/>
  <c r="F125" i="1"/>
  <c r="AT125" i="1"/>
  <c r="AT132" i="1"/>
  <c r="AT134" i="1"/>
  <c r="AT138" i="1"/>
  <c r="AT140" i="1"/>
  <c r="F192" i="1"/>
  <c r="AT192" i="1"/>
  <c r="F193" i="1"/>
  <c r="AT193" i="1"/>
  <c r="F204" i="1"/>
  <c r="AT204" i="1"/>
  <c r="AT206" i="1"/>
  <c r="D323" i="1"/>
  <c r="F15" i="1"/>
  <c r="AQ15" i="1"/>
  <c r="F19" i="1"/>
  <c r="AQ19" i="1"/>
  <c r="AQ206" i="1"/>
  <c r="D321" i="1"/>
  <c r="F18" i="1"/>
  <c r="AR18" i="1"/>
  <c r="AR206" i="1"/>
  <c r="D322" i="1"/>
  <c r="F129" i="1"/>
  <c r="AI129" i="1"/>
  <c r="AI133" i="1"/>
  <c r="AI206" i="1"/>
  <c r="D320" i="1"/>
  <c r="F130" i="1"/>
  <c r="AV130" i="1"/>
  <c r="F12" i="1"/>
  <c r="AV12" i="1"/>
  <c r="F11" i="1"/>
  <c r="AV11" i="1"/>
  <c r="F190" i="1"/>
  <c r="AV190" i="1"/>
  <c r="AV206" i="1"/>
  <c r="D325" i="1"/>
  <c r="F126" i="1"/>
  <c r="AH126" i="1"/>
  <c r="F202" i="1"/>
  <c r="AH202" i="1"/>
  <c r="AH206" i="1"/>
  <c r="D319" i="1"/>
  <c r="F23" i="1"/>
  <c r="AU23" i="1"/>
  <c r="AU206" i="1"/>
  <c r="D324" i="1"/>
  <c r="D317" i="1"/>
  <c r="C275" i="1"/>
  <c r="F10" i="1"/>
  <c r="AD10" i="1"/>
  <c r="F128" i="1"/>
  <c r="AD128" i="1"/>
  <c r="AD136" i="1"/>
  <c r="F199" i="1"/>
  <c r="AD199" i="1"/>
  <c r="F205" i="1"/>
  <c r="AD205" i="1"/>
  <c r="AD206" i="1"/>
  <c r="D347" i="1"/>
  <c r="AK139" i="1"/>
  <c r="F191" i="1"/>
  <c r="AK191" i="1"/>
  <c r="AK206" i="1"/>
  <c r="D348" i="1"/>
  <c r="F24" i="1"/>
  <c r="AO24" i="1"/>
  <c r="AO206" i="1"/>
  <c r="D349" i="1"/>
  <c r="D346" i="1"/>
  <c r="F349" i="1"/>
  <c r="F344" i="1"/>
  <c r="F341" i="1"/>
  <c r="F332" i="1"/>
  <c r="F334" i="1"/>
  <c r="H334" i="1"/>
  <c r="F223" i="1"/>
  <c r="H223" i="1"/>
  <c r="F224" i="1"/>
  <c r="H224" i="1"/>
  <c r="F225" i="1"/>
  <c r="H225" i="1"/>
  <c r="F226" i="1"/>
  <c r="H226" i="1"/>
  <c r="F227" i="1"/>
  <c r="H227" i="1"/>
  <c r="F228" i="1"/>
  <c r="H228" i="1"/>
  <c r="F229" i="1"/>
  <c r="H229" i="1"/>
  <c r="F230" i="1"/>
  <c r="H230" i="1"/>
  <c r="F231" i="1"/>
  <c r="H231" i="1"/>
  <c r="F232" i="1"/>
  <c r="H232" i="1"/>
  <c r="F233" i="1"/>
  <c r="H233" i="1"/>
  <c r="F234" i="1"/>
  <c r="H234" i="1"/>
  <c r="F235" i="1"/>
  <c r="H235" i="1"/>
  <c r="C398" i="1"/>
  <c r="F164" i="1"/>
  <c r="H164" i="1"/>
  <c r="F165" i="1"/>
  <c r="H165" i="1"/>
  <c r="F166" i="1"/>
  <c r="H166" i="1"/>
  <c r="F167" i="1"/>
  <c r="H167" i="1"/>
  <c r="F168" i="1"/>
  <c r="H168" i="1"/>
  <c r="F169" i="1"/>
  <c r="H169" i="1"/>
  <c r="F170" i="1"/>
  <c r="H170" i="1"/>
  <c r="F171" i="1"/>
  <c r="H171" i="1"/>
  <c r="F172" i="1"/>
  <c r="H172" i="1"/>
  <c r="F173" i="1"/>
  <c r="H173" i="1"/>
  <c r="F174" i="1"/>
  <c r="H174" i="1"/>
  <c r="F175" i="1"/>
  <c r="H175" i="1"/>
  <c r="F176" i="1"/>
  <c r="H176" i="1"/>
  <c r="F177" i="1"/>
  <c r="H177" i="1"/>
  <c r="F178" i="1"/>
  <c r="H178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C397" i="1"/>
  <c r="F49" i="1"/>
  <c r="H49" i="1"/>
  <c r="F50" i="1"/>
  <c r="H50" i="1"/>
  <c r="F51" i="1"/>
  <c r="H51" i="1"/>
  <c r="F52" i="1"/>
  <c r="H52" i="1"/>
  <c r="F160" i="1"/>
  <c r="H160" i="1"/>
  <c r="F161" i="1"/>
  <c r="H161" i="1"/>
  <c r="F162" i="1"/>
  <c r="H162" i="1"/>
  <c r="F163" i="1"/>
  <c r="H163" i="1"/>
  <c r="C396" i="1"/>
  <c r="V161" i="1"/>
  <c r="U162" i="1"/>
  <c r="U160" i="1"/>
  <c r="X64" i="1"/>
  <c r="V63" i="1"/>
  <c r="V62" i="1"/>
  <c r="V61" i="1"/>
  <c r="V60" i="1"/>
  <c r="V59" i="1"/>
  <c r="V58" i="1"/>
  <c r="Z57" i="1"/>
  <c r="Z56" i="1"/>
  <c r="V55" i="1"/>
  <c r="W54" i="1"/>
  <c r="V53" i="1"/>
  <c r="X52" i="1"/>
  <c r="V51" i="1"/>
  <c r="X50" i="1"/>
  <c r="W49" i="1"/>
  <c r="V178" i="1"/>
  <c r="Z177" i="1"/>
  <c r="Z176" i="1"/>
  <c r="V175" i="1"/>
  <c r="V174" i="1"/>
  <c r="Y173" i="1"/>
  <c r="Z172" i="1"/>
  <c r="V171" i="1"/>
  <c r="W170" i="1"/>
  <c r="Y169" i="1"/>
  <c r="V168" i="1"/>
  <c r="V167" i="1"/>
  <c r="V166" i="1"/>
  <c r="V165" i="1"/>
  <c r="X164" i="1"/>
  <c r="U163" i="1"/>
  <c r="U235" i="1"/>
  <c r="X234" i="1"/>
  <c r="V233" i="1"/>
  <c r="U232" i="1"/>
  <c r="U231" i="1"/>
  <c r="V230" i="1"/>
  <c r="U229" i="1"/>
  <c r="V228" i="1"/>
  <c r="Z227" i="1"/>
  <c r="V226" i="1"/>
  <c r="Z225" i="1"/>
  <c r="V224" i="1"/>
  <c r="U223" i="1"/>
  <c r="C67" i="1"/>
  <c r="E67" i="1"/>
  <c r="C68" i="1"/>
  <c r="E68" i="1"/>
  <c r="C69" i="1"/>
  <c r="E69" i="1"/>
  <c r="C70" i="1"/>
  <c r="E70" i="1"/>
  <c r="L42" i="1"/>
  <c r="M46" i="1"/>
  <c r="L49" i="1"/>
  <c r="L53" i="1"/>
  <c r="L58" i="1"/>
  <c r="L41" i="1"/>
  <c r="L43" i="1"/>
  <c r="L65" i="1"/>
  <c r="C72" i="1"/>
  <c r="E72" i="1"/>
  <c r="M44" i="1"/>
  <c r="N47" i="1"/>
  <c r="N48" i="1"/>
  <c r="M50" i="1"/>
  <c r="M51" i="1"/>
  <c r="M52" i="1"/>
  <c r="M54" i="1"/>
  <c r="M56" i="1"/>
  <c r="M60" i="1"/>
  <c r="M62" i="1"/>
  <c r="M45" i="1"/>
  <c r="M65" i="1"/>
  <c r="C73" i="1"/>
  <c r="E73" i="1"/>
  <c r="N64" i="1"/>
  <c r="N55" i="1"/>
  <c r="N57" i="1"/>
  <c r="N59" i="1"/>
  <c r="N61" i="1"/>
  <c r="N63" i="1"/>
  <c r="N65" i="1"/>
  <c r="C74" i="1"/>
  <c r="E74" i="1"/>
  <c r="J45" i="1"/>
  <c r="P42" i="1"/>
  <c r="Q46" i="1"/>
  <c r="S48" i="1"/>
  <c r="J50" i="1"/>
  <c r="J52" i="1"/>
  <c r="I54" i="1"/>
  <c r="J56" i="1"/>
  <c r="I58" i="1"/>
  <c r="J60" i="1"/>
  <c r="I62" i="1"/>
  <c r="J64" i="1"/>
  <c r="I44" i="1"/>
  <c r="I41" i="1"/>
  <c r="I43" i="1"/>
  <c r="I47" i="1"/>
  <c r="J218" i="1"/>
  <c r="J220" i="1"/>
  <c r="J224" i="1"/>
  <c r="M226" i="1"/>
  <c r="J228" i="1"/>
  <c r="M230" i="1"/>
  <c r="I233" i="1"/>
  <c r="J234" i="1"/>
  <c r="I218" i="1"/>
  <c r="I221" i="1"/>
  <c r="I225" i="1"/>
  <c r="J156" i="1"/>
  <c r="Q158" i="1"/>
  <c r="S160" i="1"/>
  <c r="J162" i="1"/>
  <c r="L164" i="1"/>
  <c r="Q166" i="1"/>
  <c r="M168" i="1"/>
  <c r="Q170" i="1"/>
  <c r="N172" i="1"/>
  <c r="J176" i="1"/>
  <c r="I155" i="1"/>
  <c r="J5" i="1"/>
  <c r="L190" i="1"/>
  <c r="L191" i="1"/>
  <c r="L192" i="1"/>
  <c r="I193" i="1"/>
  <c r="L194" i="1"/>
  <c r="L195" i="1"/>
  <c r="L124" i="1"/>
  <c r="L125" i="1"/>
  <c r="M127" i="1"/>
  <c r="L132" i="1"/>
  <c r="L133" i="1"/>
  <c r="L134" i="1"/>
  <c r="L135" i="1"/>
  <c r="N221" i="1"/>
  <c r="N177" i="1"/>
  <c r="M223" i="1"/>
  <c r="M229" i="1"/>
  <c r="L251" i="1"/>
  <c r="H253" i="1"/>
  <c r="J257" i="1"/>
  <c r="M258" i="1"/>
  <c r="N262" i="1"/>
  <c r="I79" i="1"/>
  <c r="J80" i="1"/>
  <c r="J81" i="1"/>
  <c r="N88" i="1"/>
  <c r="J89" i="1"/>
  <c r="I94" i="1"/>
  <c r="J97" i="1"/>
  <c r="I98" i="1"/>
  <c r="J102" i="1"/>
  <c r="I103" i="1"/>
  <c r="N104" i="1"/>
  <c r="J105" i="1"/>
  <c r="H106" i="1"/>
  <c r="J110" i="1"/>
  <c r="I111" i="1"/>
  <c r="H112" i="1"/>
  <c r="F359" i="1"/>
  <c r="F338" i="1"/>
  <c r="H339" i="1"/>
  <c r="J10" i="1"/>
  <c r="J128" i="1"/>
  <c r="J196" i="1"/>
  <c r="H203" i="1"/>
  <c r="L11" i="1"/>
  <c r="I8" i="1"/>
  <c r="N204" i="1"/>
  <c r="M19" i="1"/>
  <c r="J130" i="1"/>
  <c r="F333" i="1"/>
  <c r="H333" i="1"/>
  <c r="I12" i="1"/>
  <c r="J199" i="1"/>
  <c r="J202" i="1"/>
  <c r="I20" i="1"/>
  <c r="J205" i="1"/>
  <c r="N198" i="1"/>
  <c r="N139" i="1"/>
  <c r="N140" i="1"/>
  <c r="N141" i="1"/>
  <c r="M136" i="1"/>
  <c r="M137" i="1"/>
  <c r="M138" i="1"/>
  <c r="L8" i="1"/>
  <c r="M260" i="1"/>
  <c r="H132" i="1"/>
  <c r="H133" i="1"/>
  <c r="H134" i="1"/>
  <c r="H135" i="1"/>
  <c r="H136" i="1"/>
  <c r="H137" i="1"/>
  <c r="H138" i="1"/>
  <c r="H139" i="1"/>
  <c r="H140" i="1"/>
  <c r="H141" i="1"/>
  <c r="H124" i="1"/>
  <c r="H126" i="1"/>
  <c r="H127" i="1"/>
  <c r="H128" i="1"/>
  <c r="M94" i="1"/>
  <c r="M107" i="1"/>
  <c r="M110" i="1"/>
  <c r="M111" i="1"/>
  <c r="L78" i="1"/>
  <c r="L79" i="1"/>
  <c r="L82" i="1"/>
  <c r="L89" i="1"/>
  <c r="L90" i="1"/>
  <c r="L91" i="1"/>
  <c r="N98" i="1"/>
  <c r="I11" i="1"/>
  <c r="I13" i="1"/>
  <c r="J18" i="1"/>
  <c r="J23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J41" i="1"/>
  <c r="P41" i="1"/>
  <c r="J43" i="1"/>
  <c r="P43" i="1"/>
  <c r="J44" i="1"/>
  <c r="Q44" i="1"/>
  <c r="J46" i="1"/>
  <c r="J47" i="1"/>
  <c r="R47" i="1"/>
  <c r="I49" i="1"/>
  <c r="J49" i="1"/>
  <c r="P49" i="1"/>
  <c r="I51" i="1"/>
  <c r="J51" i="1"/>
  <c r="S51" i="1"/>
  <c r="J53" i="1"/>
  <c r="J55" i="1"/>
  <c r="J57" i="1"/>
  <c r="J59" i="1"/>
  <c r="J61" i="1"/>
  <c r="J63" i="1"/>
  <c r="H66" i="1"/>
  <c r="I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4" i="1"/>
  <c r="I74" i="1"/>
  <c r="H75" i="1"/>
  <c r="I75" i="1"/>
  <c r="H78" i="1"/>
  <c r="H79" i="1"/>
  <c r="J82" i="1"/>
  <c r="H87" i="1"/>
  <c r="H94" i="1"/>
  <c r="H95" i="1"/>
  <c r="J98" i="1"/>
  <c r="H103" i="1"/>
  <c r="H110" i="1"/>
  <c r="H111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I124" i="1"/>
  <c r="J124" i="1"/>
  <c r="I127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Q156" i="1"/>
  <c r="P157" i="1"/>
  <c r="J158" i="1"/>
  <c r="Q161" i="1"/>
  <c r="J166" i="1"/>
  <c r="J167" i="1"/>
  <c r="P168" i="1"/>
  <c r="R169" i="1"/>
  <c r="J170" i="1"/>
  <c r="Q175" i="1"/>
  <c r="R177" i="1"/>
  <c r="H189" i="1"/>
  <c r="I189" i="1"/>
  <c r="J189" i="1"/>
  <c r="H190" i="1"/>
  <c r="I190" i="1"/>
  <c r="J190" i="1"/>
  <c r="H192" i="1"/>
  <c r="I192" i="1"/>
  <c r="J192" i="1"/>
  <c r="H194" i="1"/>
  <c r="I194" i="1"/>
  <c r="J194" i="1"/>
  <c r="H196" i="1"/>
  <c r="H197" i="1"/>
  <c r="J197" i="1"/>
  <c r="H198" i="1"/>
  <c r="I202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J217" i="1"/>
  <c r="S217" i="1"/>
  <c r="J219" i="1"/>
  <c r="P219" i="1"/>
  <c r="J221" i="1"/>
  <c r="R221" i="1"/>
  <c r="J223" i="1"/>
  <c r="P223" i="1"/>
  <c r="R224" i="1"/>
  <c r="J225" i="1"/>
  <c r="P225" i="1"/>
  <c r="J227" i="1"/>
  <c r="Q227" i="1"/>
  <c r="J229" i="1"/>
  <c r="Q229" i="1"/>
  <c r="J231" i="1"/>
  <c r="Q234" i="1"/>
  <c r="J235" i="1"/>
  <c r="H248" i="1"/>
  <c r="I248" i="1"/>
  <c r="H249" i="1"/>
  <c r="I249" i="1"/>
  <c r="J249" i="1"/>
  <c r="J251" i="1"/>
  <c r="I254" i="1"/>
  <c r="J255" i="1"/>
  <c r="H258" i="1"/>
  <c r="I259" i="1"/>
  <c r="J260" i="1"/>
  <c r="I263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306" i="1"/>
  <c r="H309" i="1"/>
  <c r="H313" i="1"/>
  <c r="H314" i="1"/>
  <c r="H315" i="1"/>
  <c r="H316" i="1"/>
  <c r="H318" i="1"/>
  <c r="H326" i="1"/>
  <c r="H327" i="1"/>
  <c r="H328" i="1"/>
  <c r="H335" i="1"/>
  <c r="H336" i="1"/>
  <c r="H337" i="1"/>
  <c r="H338" i="1"/>
  <c r="F342" i="1"/>
  <c r="H343" i="1"/>
  <c r="H345" i="1"/>
  <c r="H395" i="1"/>
  <c r="I395" i="1"/>
  <c r="H396" i="1"/>
  <c r="I396" i="1"/>
  <c r="H399" i="1"/>
  <c r="I399" i="1"/>
  <c r="H400" i="1"/>
  <c r="I400" i="1"/>
  <c r="H401" i="1"/>
  <c r="I401" i="1"/>
  <c r="H402" i="1"/>
  <c r="I402" i="1"/>
  <c r="H252" i="1"/>
  <c r="H250" i="1"/>
  <c r="P228" i="1"/>
  <c r="Q218" i="1"/>
  <c r="I197" i="1"/>
  <c r="I195" i="1"/>
  <c r="I191" i="1"/>
  <c r="I129" i="1"/>
  <c r="J106" i="1"/>
  <c r="H102" i="1"/>
  <c r="J90" i="1"/>
  <c r="H86" i="1"/>
  <c r="H8" i="1"/>
  <c r="L250" i="1"/>
  <c r="M170" i="1"/>
  <c r="H255" i="1"/>
  <c r="H251" i="1"/>
  <c r="P226" i="1"/>
  <c r="R220" i="1"/>
  <c r="J203" i="1"/>
  <c r="J198" i="1"/>
  <c r="J178" i="1"/>
  <c r="R176" i="1"/>
  <c r="J172" i="1"/>
  <c r="S162" i="1"/>
  <c r="J160" i="1"/>
  <c r="P64" i="1"/>
  <c r="Q60" i="1"/>
  <c r="J42" i="1"/>
  <c r="J19" i="1"/>
  <c r="I17" i="1"/>
  <c r="W236" i="1"/>
  <c r="D389" i="1"/>
  <c r="F389" i="1"/>
  <c r="M166" i="1"/>
  <c r="N21" i="1"/>
  <c r="I262" i="1"/>
  <c r="H260" i="1"/>
  <c r="J258" i="1"/>
  <c r="I256" i="1"/>
  <c r="J252" i="1"/>
  <c r="J250" i="1"/>
  <c r="Q233" i="1"/>
  <c r="J230" i="1"/>
  <c r="J226" i="1"/>
  <c r="I203" i="1"/>
  <c r="I198" i="1"/>
  <c r="Q178" i="1"/>
  <c r="J174" i="1"/>
  <c r="J168" i="1"/>
  <c r="J164" i="1"/>
  <c r="J129" i="1"/>
  <c r="J112" i="1"/>
  <c r="J108" i="1"/>
  <c r="J104" i="1"/>
  <c r="J100" i="1"/>
  <c r="H98" i="1"/>
  <c r="J96" i="1"/>
  <c r="J94" i="1"/>
  <c r="J92" i="1"/>
  <c r="H90" i="1"/>
  <c r="J88" i="1"/>
  <c r="J86" i="1"/>
  <c r="J84" i="1"/>
  <c r="H82" i="1"/>
  <c r="J78" i="1"/>
  <c r="I64" i="1"/>
  <c r="Q62" i="1"/>
  <c r="I60" i="1"/>
  <c r="J58" i="1"/>
  <c r="I56" i="1"/>
  <c r="J54" i="1"/>
  <c r="J48" i="1"/>
  <c r="J24" i="1"/>
  <c r="J20" i="1"/>
  <c r="H19" i="1"/>
  <c r="J17" i="1"/>
  <c r="H17" i="1"/>
  <c r="H10" i="1"/>
  <c r="H129" i="1"/>
  <c r="L254" i="1"/>
  <c r="N203" i="1"/>
  <c r="I15" i="1"/>
  <c r="H109" i="1"/>
  <c r="J109" i="1"/>
  <c r="H107" i="1"/>
  <c r="J107" i="1"/>
  <c r="I105" i="1"/>
  <c r="H101" i="1"/>
  <c r="J101" i="1"/>
  <c r="M99" i="1"/>
  <c r="H99" i="1"/>
  <c r="J99" i="1"/>
  <c r="I97" i="1"/>
  <c r="I95" i="1"/>
  <c r="L93" i="1"/>
  <c r="H93" i="1"/>
  <c r="J93" i="1"/>
  <c r="F367" i="1"/>
  <c r="H91" i="1"/>
  <c r="J91" i="1"/>
  <c r="I89" i="1"/>
  <c r="I87" i="1"/>
  <c r="M85" i="1"/>
  <c r="H85" i="1"/>
  <c r="J85" i="1"/>
  <c r="H83" i="1"/>
  <c r="J83" i="1"/>
  <c r="L81" i="1"/>
  <c r="I81" i="1"/>
  <c r="L193" i="1"/>
  <c r="F340" i="1"/>
  <c r="L5" i="1"/>
  <c r="H5" i="1"/>
  <c r="I171" i="1"/>
  <c r="S167" i="1"/>
  <c r="R165" i="1"/>
  <c r="J163" i="1"/>
  <c r="J161" i="1"/>
  <c r="I159" i="1"/>
  <c r="L159" i="1"/>
  <c r="J159" i="1"/>
  <c r="J157" i="1"/>
  <c r="J155" i="1"/>
  <c r="I255" i="1"/>
  <c r="I251" i="1"/>
  <c r="H202" i="1"/>
  <c r="J195" i="1"/>
  <c r="H195" i="1"/>
  <c r="J193" i="1"/>
  <c r="H193" i="1"/>
  <c r="J191" i="1"/>
  <c r="H191" i="1"/>
  <c r="J177" i="1"/>
  <c r="J175" i="1"/>
  <c r="J173" i="1"/>
  <c r="J171" i="1"/>
  <c r="J169" i="1"/>
  <c r="J165" i="1"/>
  <c r="R163" i="1"/>
  <c r="S159" i="1"/>
  <c r="P155" i="1"/>
  <c r="I125" i="1"/>
  <c r="J111" i="1"/>
  <c r="I109" i="1"/>
  <c r="I107" i="1"/>
  <c r="H105" i="1"/>
  <c r="J103" i="1"/>
  <c r="I101" i="1"/>
  <c r="I99" i="1"/>
  <c r="H97" i="1"/>
  <c r="J95" i="1"/>
  <c r="I93" i="1"/>
  <c r="I91" i="1"/>
  <c r="H89" i="1"/>
  <c r="J87" i="1"/>
  <c r="I85" i="1"/>
  <c r="I83" i="1"/>
  <c r="H81" i="1"/>
  <c r="J79" i="1"/>
  <c r="J113" i="1"/>
  <c r="G117" i="1"/>
  <c r="I21" i="1"/>
  <c r="N87" i="1"/>
  <c r="N103" i="1"/>
  <c r="M95" i="1"/>
  <c r="M83" i="1"/>
  <c r="L12" i="1"/>
  <c r="H12" i="1"/>
  <c r="J12" i="1"/>
  <c r="L126" i="1"/>
  <c r="J126" i="1"/>
  <c r="H130" i="1"/>
  <c r="N130" i="1"/>
  <c r="I130" i="1"/>
  <c r="F320" i="1"/>
  <c r="H320" i="1"/>
  <c r="I19" i="1"/>
  <c r="M13" i="1"/>
  <c r="H23" i="1"/>
  <c r="I128" i="1"/>
  <c r="L155" i="1"/>
  <c r="I165" i="1"/>
  <c r="I234" i="1"/>
  <c r="M234" i="1"/>
  <c r="I230" i="1"/>
  <c r="I224" i="1"/>
  <c r="N220" i="1"/>
  <c r="C238" i="1"/>
  <c r="E238" i="1"/>
  <c r="L218" i="1"/>
  <c r="J62" i="1"/>
  <c r="I52" i="1"/>
  <c r="Q52" i="1"/>
  <c r="I50" i="1"/>
  <c r="P50" i="1"/>
  <c r="R45" i="1"/>
  <c r="F322" i="1"/>
  <c r="H322" i="1"/>
  <c r="H199" i="1"/>
  <c r="J16" i="1"/>
  <c r="J201" i="1"/>
  <c r="I131" i="1"/>
  <c r="H11" i="1"/>
  <c r="J11" i="1"/>
  <c r="H18" i="1"/>
  <c r="M196" i="1"/>
  <c r="I196" i="1"/>
  <c r="J9" i="1"/>
  <c r="I9" i="1"/>
  <c r="I6" i="1"/>
  <c r="L10" i="1"/>
  <c r="I10" i="1"/>
  <c r="F368" i="1"/>
  <c r="I110" i="1"/>
  <c r="F362" i="1"/>
  <c r="N106" i="1"/>
  <c r="I106" i="1"/>
  <c r="N102" i="1"/>
  <c r="I102" i="1"/>
  <c r="J262" i="1"/>
  <c r="H262" i="1"/>
  <c r="I260" i="1"/>
  <c r="I258" i="1"/>
  <c r="J256" i="1"/>
  <c r="H256" i="1"/>
  <c r="J254" i="1"/>
  <c r="H254" i="1"/>
  <c r="I252" i="1"/>
  <c r="I250" i="1"/>
  <c r="G119" i="1"/>
  <c r="I90" i="1"/>
  <c r="I86" i="1"/>
  <c r="I82" i="1"/>
  <c r="I78" i="1"/>
  <c r="R63" i="1"/>
  <c r="I63" i="1"/>
  <c r="R61" i="1"/>
  <c r="I61" i="1"/>
  <c r="P59" i="1"/>
  <c r="I59" i="1"/>
  <c r="I57" i="1"/>
  <c r="I55" i="1"/>
  <c r="I53" i="1"/>
  <c r="I5" i="1"/>
  <c r="M86" i="1"/>
  <c r="L252" i="1"/>
  <c r="L256" i="1"/>
  <c r="F347" i="1"/>
  <c r="H347" i="1"/>
  <c r="L171" i="1"/>
  <c r="L157" i="1"/>
  <c r="L225" i="1"/>
  <c r="L217" i="1"/>
  <c r="M235" i="1"/>
  <c r="M219" i="1"/>
  <c r="N175" i="1"/>
  <c r="N231" i="1"/>
  <c r="I175" i="1"/>
  <c r="I167" i="1"/>
  <c r="I163" i="1"/>
  <c r="I157" i="1"/>
  <c r="I231" i="1"/>
  <c r="I229" i="1"/>
  <c r="I223" i="1"/>
  <c r="I219" i="1"/>
  <c r="I217" i="1"/>
  <c r="H24" i="1"/>
  <c r="I23" i="1"/>
  <c r="H20" i="1"/>
  <c r="H16" i="1"/>
  <c r="H14" i="1"/>
  <c r="J8" i="1"/>
  <c r="J6" i="1"/>
  <c r="H6" i="1"/>
  <c r="M128" i="1"/>
  <c r="N23" i="1"/>
  <c r="F330" i="1"/>
  <c r="H330" i="1"/>
  <c r="F365" i="1"/>
  <c r="L228" i="1"/>
  <c r="I228" i="1"/>
  <c r="I220" i="1"/>
  <c r="I226" i="1"/>
  <c r="I199" i="1"/>
  <c r="M199" i="1"/>
  <c r="P164" i="1"/>
  <c r="N161" i="1"/>
  <c r="I161" i="1"/>
  <c r="J14" i="1"/>
  <c r="L6" i="1"/>
  <c r="M202" i="1"/>
  <c r="F343" i="1"/>
  <c r="H344" i="1"/>
  <c r="L206" i="1"/>
  <c r="C208" i="1"/>
  <c r="E208" i="1"/>
  <c r="I177" i="1"/>
  <c r="I173" i="1"/>
  <c r="I169" i="1"/>
  <c r="I257" i="1"/>
  <c r="L253" i="1"/>
  <c r="I253" i="1"/>
  <c r="J253" i="1"/>
  <c r="H257" i="1"/>
  <c r="M257" i="1"/>
  <c r="N261" i="1"/>
  <c r="I261" i="1"/>
  <c r="J261" i="1"/>
  <c r="H261" i="1"/>
  <c r="I235" i="1"/>
  <c r="M224" i="1"/>
  <c r="R222" i="1"/>
  <c r="J222" i="1"/>
  <c r="H204" i="1"/>
  <c r="I201" i="1"/>
  <c r="H201" i="1"/>
  <c r="J22" i="1"/>
  <c r="I22" i="1"/>
  <c r="N22" i="1"/>
  <c r="H22" i="1"/>
  <c r="L227" i="1"/>
  <c r="I227" i="1"/>
  <c r="N222" i="1"/>
  <c r="I222" i="1"/>
  <c r="J200" i="1"/>
  <c r="M200" i="1"/>
  <c r="I200" i="1"/>
  <c r="H200" i="1"/>
  <c r="N233" i="1"/>
  <c r="G212" i="1"/>
  <c r="J204" i="1"/>
  <c r="I204" i="1"/>
  <c r="I205" i="1"/>
  <c r="N205" i="1"/>
  <c r="H205" i="1"/>
  <c r="N263" i="1"/>
  <c r="H263" i="1"/>
  <c r="J263" i="1"/>
  <c r="M197" i="1"/>
  <c r="H259" i="1"/>
  <c r="G380" i="1"/>
  <c r="G382" i="1"/>
  <c r="J259" i="1"/>
  <c r="J232" i="1"/>
  <c r="M232" i="1"/>
  <c r="I232" i="1"/>
  <c r="R235" i="1"/>
  <c r="J233" i="1"/>
  <c r="C145" i="1"/>
  <c r="E145" i="1"/>
  <c r="H131" i="1"/>
  <c r="H125" i="1"/>
  <c r="L142" i="1"/>
  <c r="C147" i="1"/>
  <c r="E147" i="1"/>
  <c r="I126" i="1"/>
  <c r="J131" i="1"/>
  <c r="J127" i="1"/>
  <c r="J125" i="1"/>
  <c r="N131" i="1"/>
  <c r="I112" i="1"/>
  <c r="I108" i="1"/>
  <c r="I104" i="1"/>
  <c r="I100" i="1"/>
  <c r="I96" i="1"/>
  <c r="I92" i="1"/>
  <c r="I88" i="1"/>
  <c r="I84" i="1"/>
  <c r="I80" i="1"/>
  <c r="L112" i="1"/>
  <c r="L92" i="1"/>
  <c r="L84" i="1"/>
  <c r="M100" i="1"/>
  <c r="F363" i="1"/>
  <c r="F369" i="1"/>
  <c r="G298" i="1"/>
  <c r="H108" i="1"/>
  <c r="H104" i="1"/>
  <c r="H100" i="1"/>
  <c r="H96" i="1"/>
  <c r="H92" i="1"/>
  <c r="H88" i="1"/>
  <c r="H84" i="1"/>
  <c r="H80" i="1"/>
  <c r="L108" i="1"/>
  <c r="L96" i="1"/>
  <c r="L80" i="1"/>
  <c r="H15" i="1"/>
  <c r="I7" i="1"/>
  <c r="M17" i="1"/>
  <c r="F325" i="1"/>
  <c r="H325" i="1"/>
  <c r="M15" i="1"/>
  <c r="J15" i="1"/>
  <c r="H21" i="1"/>
  <c r="I18" i="1"/>
  <c r="I14" i="1"/>
  <c r="H13" i="1"/>
  <c r="H9" i="1"/>
  <c r="J7" i="1"/>
  <c r="N101" i="1"/>
  <c r="N105" i="1"/>
  <c r="M20" i="1"/>
  <c r="L9" i="1"/>
  <c r="M18" i="1"/>
  <c r="M14" i="1"/>
  <c r="N24" i="1"/>
  <c r="N25" i="1"/>
  <c r="C29" i="1"/>
  <c r="E29" i="1"/>
  <c r="N201" i="1"/>
  <c r="G31" i="1"/>
  <c r="F324" i="1"/>
  <c r="H324" i="1"/>
  <c r="F357" i="1"/>
  <c r="I178" i="1"/>
  <c r="N178" i="1"/>
  <c r="I174" i="1"/>
  <c r="M174" i="1"/>
  <c r="I170" i="1"/>
  <c r="I166" i="1"/>
  <c r="I162" i="1"/>
  <c r="N162" i="1"/>
  <c r="I158" i="1"/>
  <c r="L158" i="1"/>
  <c r="I48" i="1"/>
  <c r="I42" i="1"/>
  <c r="I24" i="1"/>
  <c r="J21" i="1"/>
  <c r="I16" i="1"/>
  <c r="J13" i="1"/>
  <c r="H7" i="1"/>
  <c r="M109" i="1"/>
  <c r="M97" i="1"/>
  <c r="L255" i="1"/>
  <c r="M259" i="1"/>
  <c r="L7" i="1"/>
  <c r="M16" i="1"/>
  <c r="M129" i="1"/>
  <c r="G148" i="1"/>
  <c r="F348" i="1"/>
  <c r="H348" i="1"/>
  <c r="I176" i="1"/>
  <c r="N176" i="1"/>
  <c r="I172" i="1"/>
  <c r="I168" i="1"/>
  <c r="C182" i="1"/>
  <c r="E182" i="1"/>
  <c r="I164" i="1"/>
  <c r="M160" i="1"/>
  <c r="I160" i="1"/>
  <c r="I156" i="1"/>
  <c r="L156" i="1"/>
  <c r="I46" i="1"/>
  <c r="I45" i="1"/>
  <c r="L163" i="1"/>
  <c r="M167" i="1"/>
  <c r="L165" i="1"/>
  <c r="M169" i="1"/>
  <c r="N173" i="1"/>
  <c r="C144" i="1"/>
  <c r="E144" i="1"/>
  <c r="M142" i="1"/>
  <c r="C148" i="1"/>
  <c r="E148" i="1"/>
  <c r="F366" i="1"/>
  <c r="Y236" i="1"/>
  <c r="D391" i="1"/>
  <c r="F391" i="1"/>
  <c r="H142" i="1"/>
  <c r="G144" i="1"/>
  <c r="C115" i="1"/>
  <c r="E115" i="1"/>
  <c r="H236" i="1"/>
  <c r="G238" i="1"/>
  <c r="L236" i="1"/>
  <c r="C241" i="1"/>
  <c r="E241" i="1"/>
  <c r="Q244" i="1"/>
  <c r="S244" i="1"/>
  <c r="J179" i="1"/>
  <c r="G183" i="1"/>
  <c r="F361" i="1"/>
  <c r="M113" i="1"/>
  <c r="C120" i="1"/>
  <c r="E120" i="1"/>
  <c r="C239" i="1"/>
  <c r="E239" i="1"/>
  <c r="H340" i="1"/>
  <c r="F323" i="1"/>
  <c r="H323" i="1"/>
  <c r="J65" i="1"/>
  <c r="G69" i="1"/>
  <c r="F321" i="1"/>
  <c r="H321" i="1"/>
  <c r="F358" i="1"/>
  <c r="C373" i="1"/>
  <c r="E373" i="1"/>
  <c r="F360" i="1"/>
  <c r="I142" i="1"/>
  <c r="G145" i="1"/>
  <c r="N264" i="1"/>
  <c r="C270" i="1"/>
  <c r="E270" i="1"/>
  <c r="P244" i="1"/>
  <c r="F331" i="1"/>
  <c r="H331" i="1"/>
  <c r="F329" i="1"/>
  <c r="H329" i="1"/>
  <c r="L264" i="1"/>
  <c r="F339" i="1"/>
  <c r="H342" i="1"/>
  <c r="N206" i="1"/>
  <c r="C210" i="1"/>
  <c r="M236" i="1"/>
  <c r="C242" i="1"/>
  <c r="J206" i="1"/>
  <c r="G210" i="1"/>
  <c r="F364" i="1"/>
  <c r="L179" i="1"/>
  <c r="C185" i="1"/>
  <c r="E185" i="1"/>
  <c r="M206" i="1"/>
  <c r="C209" i="1"/>
  <c r="E209" i="1"/>
  <c r="I236" i="1"/>
  <c r="G242" i="1"/>
  <c r="I25" i="1"/>
  <c r="G28" i="1"/>
  <c r="N142" i="1"/>
  <c r="C149" i="1"/>
  <c r="E149" i="1"/>
  <c r="L25" i="1"/>
  <c r="C27" i="1"/>
  <c r="D310" i="1"/>
  <c r="E284" i="1"/>
  <c r="U236" i="1"/>
  <c r="D387" i="1"/>
  <c r="F387" i="1"/>
  <c r="F319" i="1"/>
  <c r="H319" i="1"/>
  <c r="L113" i="1"/>
  <c r="C119" i="1"/>
  <c r="E119" i="1"/>
  <c r="I113" i="1"/>
  <c r="G116" i="1"/>
  <c r="J142" i="1"/>
  <c r="G146" i="1"/>
  <c r="N236" i="1"/>
  <c r="C243" i="1"/>
  <c r="E243" i="1"/>
  <c r="I264" i="1"/>
  <c r="G267" i="1"/>
  <c r="M264" i="1"/>
  <c r="C269" i="1"/>
  <c r="E269" i="1"/>
  <c r="H264" i="1"/>
  <c r="C294" i="1"/>
  <c r="E294" i="1"/>
  <c r="J236" i="1"/>
  <c r="G240" i="1"/>
  <c r="G397" i="1"/>
  <c r="G286" i="1"/>
  <c r="R244" i="1"/>
  <c r="Z236" i="1"/>
  <c r="D392" i="1"/>
  <c r="F392" i="1"/>
  <c r="I206" i="1"/>
  <c r="G209" i="1"/>
  <c r="G279" i="1"/>
  <c r="H206" i="1"/>
  <c r="G208" i="1"/>
  <c r="G300" i="1"/>
  <c r="J264" i="1"/>
  <c r="G268" i="1"/>
  <c r="G239" i="1"/>
  <c r="I179" i="1"/>
  <c r="G182" i="1"/>
  <c r="V236" i="1"/>
  <c r="D388" i="1"/>
  <c r="F388" i="1"/>
  <c r="C296" i="1"/>
  <c r="E296" i="1"/>
  <c r="C374" i="1"/>
  <c r="E374" i="1"/>
  <c r="C116" i="1"/>
  <c r="E116" i="1"/>
  <c r="N113" i="1"/>
  <c r="C121" i="1"/>
  <c r="E121" i="1"/>
  <c r="C117" i="1"/>
  <c r="E117" i="1"/>
  <c r="C295" i="1"/>
  <c r="E295" i="1"/>
  <c r="H113" i="1"/>
  <c r="G115" i="1"/>
  <c r="H25" i="1"/>
  <c r="G27" i="1"/>
  <c r="M25" i="1"/>
  <c r="C28" i="1"/>
  <c r="E28" i="1"/>
  <c r="J25" i="1"/>
  <c r="G29" i="1"/>
  <c r="C378" i="1"/>
  <c r="E378" i="1"/>
  <c r="E210" i="1"/>
  <c r="M179" i="1"/>
  <c r="C186" i="1"/>
  <c r="E186" i="1"/>
  <c r="X236" i="1"/>
  <c r="D390" i="1"/>
  <c r="F390" i="1"/>
  <c r="H179" i="1"/>
  <c r="G181" i="1"/>
  <c r="C181" i="1"/>
  <c r="E181" i="1"/>
  <c r="C377" i="1"/>
  <c r="E377" i="1"/>
  <c r="C268" i="1"/>
  <c r="E268" i="1"/>
  <c r="C183" i="1"/>
  <c r="E183" i="1"/>
  <c r="H65" i="1"/>
  <c r="G67" i="1"/>
  <c r="F351" i="1"/>
  <c r="E242" i="1"/>
  <c r="I65" i="1"/>
  <c r="G68" i="1"/>
  <c r="N179" i="1"/>
  <c r="C187" i="1"/>
  <c r="E275" i="1"/>
  <c r="E395" i="1"/>
  <c r="AY206" i="1"/>
  <c r="G211" i="1"/>
  <c r="G276" i="1"/>
  <c r="G147" i="1"/>
  <c r="E276" i="1"/>
  <c r="G373" i="1"/>
  <c r="C372" i="1"/>
  <c r="E372" i="1"/>
  <c r="C400" i="1"/>
  <c r="E400" i="1"/>
  <c r="D312" i="1"/>
  <c r="F312" i="1"/>
  <c r="H312" i="1"/>
  <c r="C376" i="1"/>
  <c r="E376" i="1"/>
  <c r="G294" i="1"/>
  <c r="L244" i="1"/>
  <c r="D311" i="1"/>
  <c r="F311" i="1"/>
  <c r="H311" i="1"/>
  <c r="E27" i="1"/>
  <c r="C266" i="1"/>
  <c r="E266" i="1"/>
  <c r="G295" i="1"/>
  <c r="C401" i="1"/>
  <c r="E401" i="1"/>
  <c r="G372" i="1"/>
  <c r="G277" i="1"/>
  <c r="G118" i="1"/>
  <c r="G396" i="1"/>
  <c r="G285" i="1"/>
  <c r="G266" i="1"/>
  <c r="G269" i="1"/>
  <c r="G296" i="1"/>
  <c r="G374" i="1"/>
  <c r="G297" i="1"/>
  <c r="G278" i="1"/>
  <c r="G241" i="1"/>
  <c r="F337" i="1"/>
  <c r="E277" i="1"/>
  <c r="F346" i="1"/>
  <c r="H346" i="1"/>
  <c r="C278" i="1"/>
  <c r="E278" i="1"/>
  <c r="M244" i="1"/>
  <c r="G30" i="1"/>
  <c r="C287" i="1"/>
  <c r="E287" i="1"/>
  <c r="E398" i="1"/>
  <c r="G71" i="1"/>
  <c r="G70" i="1"/>
  <c r="D307" i="1"/>
  <c r="F307" i="1"/>
  <c r="H307" i="1"/>
  <c r="F317" i="1"/>
  <c r="H317" i="1"/>
  <c r="C286" i="1"/>
  <c r="E286" i="1"/>
  <c r="E397" i="1"/>
  <c r="F352" i="1"/>
  <c r="G281" i="1"/>
  <c r="AA236" i="1"/>
  <c r="G185" i="1"/>
  <c r="G184" i="1"/>
  <c r="F310" i="1"/>
  <c r="H310" i="1"/>
  <c r="G275" i="1"/>
  <c r="E187" i="1"/>
  <c r="C402" i="1"/>
  <c r="E402" i="1"/>
  <c r="N244" i="1"/>
  <c r="C285" i="1"/>
  <c r="E285" i="1"/>
  <c r="E396" i="1"/>
  <c r="G395" i="1"/>
  <c r="G284" i="1"/>
  <c r="G288" i="1"/>
  <c r="G290" i="1"/>
  <c r="G303" i="1"/>
  <c r="G404" i="1"/>
  <c r="G406" i="1"/>
  <c r="G375" i="1"/>
  <c r="G398" i="1"/>
  <c r="G287" i="1"/>
  <c r="G270" i="1"/>
</calcChain>
</file>

<file path=xl/sharedStrings.xml><?xml version="1.0" encoding="utf-8"?>
<sst xmlns="http://schemas.openxmlformats.org/spreadsheetml/2006/main" count="1398" uniqueCount="175">
  <si>
    <t>Axiom Learning</t>
  </si>
  <si>
    <t>Question Topic</t>
  </si>
  <si>
    <t>#</t>
  </si>
  <si>
    <t>Correct Answer</t>
  </si>
  <si>
    <t>Student Response</t>
  </si>
  <si>
    <t>Points</t>
  </si>
  <si>
    <t>Difficulty</t>
  </si>
  <si>
    <t>Vocabulary in Context</t>
  </si>
  <si>
    <t>Compare and Contrast</t>
  </si>
  <si>
    <t>Tone/Attitude</t>
  </si>
  <si>
    <t>Sentence Completion</t>
  </si>
  <si>
    <t>a</t>
  </si>
  <si>
    <t>E</t>
  </si>
  <si>
    <t>SC</t>
  </si>
  <si>
    <t>M</t>
  </si>
  <si>
    <t>c</t>
  </si>
  <si>
    <t>H</t>
  </si>
  <si>
    <t>e</t>
  </si>
  <si>
    <t>SRC</t>
  </si>
  <si>
    <t>d</t>
  </si>
  <si>
    <t>b</t>
  </si>
  <si>
    <t>Line Reference</t>
  </si>
  <si>
    <t>LRC1</t>
  </si>
  <si>
    <t>LRC2</t>
  </si>
  <si>
    <t>Correct</t>
  </si>
  <si>
    <t>Total</t>
  </si>
  <si>
    <t>% Correct</t>
  </si>
  <si>
    <t>Short Reading Passage</t>
  </si>
  <si>
    <t>Incorrect</t>
  </si>
  <si>
    <t>Long Reading Passage #1</t>
  </si>
  <si>
    <t>Omissions</t>
  </si>
  <si>
    <t>Long Reading Passage #2</t>
  </si>
  <si>
    <t>Raw Score</t>
  </si>
  <si>
    <t>Easy</t>
  </si>
  <si>
    <t>Medium</t>
  </si>
  <si>
    <t>Difficult</t>
  </si>
  <si>
    <t>Algebra</t>
  </si>
  <si>
    <t>Geometry</t>
  </si>
  <si>
    <t>Numbers</t>
  </si>
  <si>
    <t>Other</t>
  </si>
  <si>
    <t>Fractions</t>
  </si>
  <si>
    <t>Percentages</t>
  </si>
  <si>
    <t>Conversions</t>
  </si>
  <si>
    <t>Solving Equations</t>
  </si>
  <si>
    <t>Translate to Algebra</t>
  </si>
  <si>
    <t>Formulas</t>
  </si>
  <si>
    <t>Inequalities</t>
  </si>
  <si>
    <t>Quadratics</t>
  </si>
  <si>
    <t>FOIL</t>
  </si>
  <si>
    <t>Functions</t>
  </si>
  <si>
    <t>Number Line</t>
  </si>
  <si>
    <t>Factors</t>
  </si>
  <si>
    <t>Primes</t>
  </si>
  <si>
    <t>Exponents</t>
  </si>
  <si>
    <t>Sequences</t>
  </si>
  <si>
    <t>Absolute Value</t>
  </si>
  <si>
    <t>Combinations</t>
  </si>
  <si>
    <t>Ratios</t>
  </si>
  <si>
    <t>Sets of Numbers</t>
  </si>
  <si>
    <t>Special Symbols</t>
  </si>
  <si>
    <t>Lines and Angles</t>
  </si>
  <si>
    <t>Triangles</t>
  </si>
  <si>
    <t>Perimeter</t>
  </si>
  <si>
    <t>Symmetry</t>
  </si>
  <si>
    <t>Slope</t>
  </si>
  <si>
    <t>Area</t>
  </si>
  <si>
    <t>Circles</t>
  </si>
  <si>
    <t>Data Analysis</t>
  </si>
  <si>
    <t>Mean/Median</t>
  </si>
  <si>
    <t>Reasoning</t>
  </si>
  <si>
    <t>Probability</t>
  </si>
  <si>
    <t>Charts</t>
  </si>
  <si>
    <t>Mistakes</t>
  </si>
  <si>
    <t>Blank</t>
  </si>
  <si>
    <t xml:space="preserve">Easy </t>
  </si>
  <si>
    <t xml:space="preserve">Medium </t>
  </si>
  <si>
    <t>Multiple Choice</t>
  </si>
  <si>
    <t>Fill-In Response</t>
  </si>
  <si>
    <t>Improving Sentences</t>
  </si>
  <si>
    <t>Indentify Sentences</t>
  </si>
  <si>
    <t>Paragraph Correction</t>
  </si>
  <si>
    <t>Passive Voice</t>
  </si>
  <si>
    <t>Comparatives</t>
  </si>
  <si>
    <t>Modifier Error</t>
  </si>
  <si>
    <t>Faulty Coordination</t>
  </si>
  <si>
    <t>Pronoun Usage</t>
  </si>
  <si>
    <t>Lack of Conciseness</t>
  </si>
  <si>
    <t>Run-On Sentence</t>
  </si>
  <si>
    <t>Faulty Parallelism</t>
  </si>
  <si>
    <t>Noun Number</t>
  </si>
  <si>
    <t>Adverbs</t>
  </si>
  <si>
    <t>No Error</t>
  </si>
  <si>
    <t>Subject Verb Agreement</t>
  </si>
  <si>
    <t>Tense Consistency</t>
  </si>
  <si>
    <t>Idiom Problem</t>
  </si>
  <si>
    <t>PC: Sentence Relationship</t>
  </si>
  <si>
    <t>PC: Paragraph Structure</t>
  </si>
  <si>
    <t>PC: Lack of Conciseness</t>
  </si>
  <si>
    <t>Sentence Relationship</t>
  </si>
  <si>
    <t>Paragraph Structure</t>
  </si>
  <si>
    <t>Identifying Sentence Error</t>
  </si>
  <si>
    <t>Long Reading Passage</t>
  </si>
  <si>
    <t>Writing: Section 10</t>
  </si>
  <si>
    <t>Run-On Sentences</t>
  </si>
  <si>
    <t xml:space="preserve">Mathematics Summary </t>
  </si>
  <si>
    <t>Absolute Math Score</t>
  </si>
  <si>
    <t># Correct</t>
  </si>
  <si>
    <t>Question Difficulty</t>
  </si>
  <si>
    <t>Question Topic Breakdown</t>
  </si>
  <si>
    <t>Algebra and Functions</t>
  </si>
  <si>
    <t>Numbers and Operations</t>
  </si>
  <si>
    <t>Geometry and Measurement</t>
  </si>
  <si>
    <t>Data Analysis and Statistics</t>
  </si>
  <si>
    <t>Cumulative Raw Math Score:</t>
  </si>
  <si>
    <t>Overall Scaled Math Score:</t>
  </si>
  <si>
    <t xml:space="preserve">Writing/Grammar Summary </t>
  </si>
  <si>
    <t>Grammatical Topics</t>
  </si>
  <si>
    <t>Cumulative Raw Writing Score:</t>
  </si>
  <si>
    <t>Overall Scaled Writing Score:</t>
  </si>
  <si>
    <t>Reading Comprehension Summary</t>
  </si>
  <si>
    <t>Overall Meaning</t>
  </si>
  <si>
    <t>Short Reading Passages</t>
  </si>
  <si>
    <t>Long Reading Passages</t>
  </si>
  <si>
    <t>Long Dual Passage</t>
  </si>
  <si>
    <t>Cumulative Raw Reading Score:</t>
  </si>
  <si>
    <t>Overall Scaled Reading Score:</t>
  </si>
  <si>
    <t>Math Scale</t>
  </si>
  <si>
    <t>Reading Scale</t>
  </si>
  <si>
    <t>Writing Scale</t>
  </si>
  <si>
    <t>Mathematics</t>
  </si>
  <si>
    <t>Reading Comprehension</t>
  </si>
  <si>
    <t>Writing and Grammar</t>
  </si>
  <si>
    <t xml:space="preserve"> Math Score:</t>
  </si>
  <si>
    <t>Reading Score:</t>
  </si>
  <si>
    <t>Writing Score:</t>
  </si>
  <si>
    <t>Combined SAT Score:</t>
  </si>
  <si>
    <t>Summary Report</t>
  </si>
  <si>
    <t>Writing: Section 5</t>
  </si>
  <si>
    <t>Mathematics: Section 6</t>
  </si>
  <si>
    <t>Mathematics: Section 8</t>
  </si>
  <si>
    <t>Critical Reading: Section 7</t>
  </si>
  <si>
    <t>Critical Reading: Section 3</t>
  </si>
  <si>
    <t>Mathematics: Section 2</t>
  </si>
  <si>
    <t>Primary Purpose</t>
  </si>
  <si>
    <t>Idiom Error</t>
  </si>
  <si>
    <t>Parallelism</t>
  </si>
  <si>
    <t>Critical Reading: Section 9</t>
  </si>
  <si>
    <t>Dual Reading Passage</t>
  </si>
  <si>
    <t>Tone/Attitude/Inference</t>
  </si>
  <si>
    <t>Inference / Tone</t>
  </si>
  <si>
    <t>Question Types</t>
  </si>
  <si>
    <t>Student Answer Report: Axiom Student</t>
  </si>
  <si>
    <t>7.5 or 15/2</t>
  </si>
  <si>
    <t>3, 6, 9, 12</t>
  </si>
  <si>
    <t>49/5 or 9.8</t>
  </si>
  <si>
    <t>Factoring</t>
  </si>
  <si>
    <t>Solving equations</t>
  </si>
  <si>
    <t>Properties</t>
  </si>
  <si>
    <t>Charts and Graphs</t>
  </si>
  <si>
    <t>Plotting Points</t>
  </si>
  <si>
    <t>Volume</t>
  </si>
  <si>
    <t>Special symbols</t>
  </si>
  <si>
    <t>Vocabulary</t>
  </si>
  <si>
    <t>Tense consistency</t>
  </si>
  <si>
    <t>Pronoun usage</t>
  </si>
  <si>
    <t>Run-on sentence</t>
  </si>
  <si>
    <t>Punctuation Error</t>
  </si>
  <si>
    <t>Faulty coordination</t>
  </si>
  <si>
    <t>Noun Nuber</t>
  </si>
  <si>
    <t>Number Lines</t>
  </si>
  <si>
    <t>Idioms</t>
  </si>
  <si>
    <t>Punctuation</t>
  </si>
  <si>
    <t xml:space="preserve"> </t>
  </si>
  <si>
    <t>Faulty Coordinations</t>
  </si>
  <si>
    <t>SAT Test -- Diagnostic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</si>
</sst>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0"/>
      <name val="Arial"/>
    </font>
    <font>
      <sz val="8"/>
      <name val="Arial"/>
      <family val="2"/>
    </font>
    <font>
      <b/>
      <sz val="2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6"/>
      <name val="Arial"/>
      <family val="2"/>
    </font>
    <font>
      <sz val="16"/>
      <color indexed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4"/>
      <color indexed="9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5"/>
      <name val="Arial"/>
      <family val="2"/>
    </font>
    <font>
      <sz val="20"/>
      <name val="Arial"/>
      <family val="2"/>
    </font>
    <font>
      <b/>
      <sz val="24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8"/>
      <name val="Arial"/>
      <family val="2"/>
    </font>
    <font>
      <sz val="18"/>
      <name val="Arial"/>
      <family val="2"/>
    </font>
    <font>
      <sz val="15"/>
      <color indexed="9"/>
      <name val="Arial"/>
      <family val="2"/>
    </font>
    <font>
      <sz val="15"/>
      <name val="Arial"/>
      <family val="2"/>
    </font>
    <font>
      <sz val="15"/>
      <color indexed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5">
    <xf numFmtId="0" fontId="0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29">
    <xf numFmtId="0" fontId="0" fillId="0" borderId="0" xfId="0"/>
    <xf numFmtId="0" fontId="3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 shrinkToFit="1"/>
    </xf>
    <xf numFmtId="0" fontId="3" fillId="0" borderId="0" xfId="0" applyFont="1" applyAlignment="1" applyProtection="1">
      <alignment horizontal="right"/>
    </xf>
    <xf numFmtId="0" fontId="2" fillId="0" borderId="1" xfId="0" applyFont="1" applyBorder="1" applyAlignment="1" applyProtection="1">
      <alignment horizontal="center"/>
    </xf>
    <xf numFmtId="9" fontId="9" fillId="0" borderId="1" xfId="0" applyNumberFormat="1" applyFont="1" applyBorder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/>
    </xf>
    <xf numFmtId="0" fontId="4" fillId="0" borderId="0" xfId="0" applyFont="1" applyAlignment="1" applyProtection="1">
      <alignment horizontal="center" shrinkToFit="1"/>
    </xf>
    <xf numFmtId="0" fontId="4" fillId="0" borderId="0" xfId="0" applyFont="1" applyAlignment="1" applyProtection="1">
      <alignment horizontal="center"/>
    </xf>
    <xf numFmtId="0" fontId="10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2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 wrapText="1"/>
    </xf>
    <xf numFmtId="9" fontId="4" fillId="0" borderId="0" xfId="0" applyNumberFormat="1" applyFont="1" applyAlignment="1" applyProtection="1">
      <alignment horizontal="center"/>
    </xf>
    <xf numFmtId="0" fontId="11" fillId="0" borderId="0" xfId="0" applyFont="1" applyProtection="1"/>
    <xf numFmtId="0" fontId="4" fillId="0" borderId="0" xfId="0" applyFont="1" applyAlignment="1" applyProtection="1">
      <alignment horizontal="center" textRotation="90" shrinkToFit="1"/>
    </xf>
    <xf numFmtId="0" fontId="4" fillId="3" borderId="1" xfId="0" applyFont="1" applyFill="1" applyBorder="1" applyAlignment="1" applyProtection="1">
      <alignment horizontal="center" textRotation="90" shrinkToFit="1"/>
    </xf>
    <xf numFmtId="0" fontId="4" fillId="3" borderId="0" xfId="0" applyFont="1" applyFill="1" applyBorder="1" applyAlignment="1" applyProtection="1">
      <alignment horizontal="center" textRotation="90" shrinkToFit="1"/>
    </xf>
    <xf numFmtId="0" fontId="4" fillId="0" borderId="0" xfId="0" applyFont="1" applyAlignment="1" applyProtection="1">
      <alignment horizontal="center" textRotation="90"/>
    </xf>
    <xf numFmtId="0" fontId="4" fillId="3" borderId="1" xfId="0" applyFont="1" applyFill="1" applyBorder="1" applyAlignment="1" applyProtection="1">
      <alignment horizontal="center" textRotation="90"/>
    </xf>
    <xf numFmtId="0" fontId="4" fillId="3" borderId="0" xfId="0" applyFont="1" applyFill="1" applyBorder="1" applyAlignment="1" applyProtection="1">
      <alignment horizontal="center" textRotation="90"/>
    </xf>
    <xf numFmtId="0" fontId="8" fillId="0" borderId="0" xfId="0" applyFont="1" applyAlignment="1" applyProtection="1">
      <alignment horizontal="right"/>
    </xf>
    <xf numFmtId="9" fontId="3" fillId="0" borderId="0" xfId="0" applyNumberFormat="1" applyFont="1" applyAlignment="1" applyProtection="1">
      <alignment horizontal="center"/>
    </xf>
    <xf numFmtId="0" fontId="7" fillId="2" borderId="0" xfId="0" applyFont="1" applyFill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center" wrapText="1"/>
    </xf>
    <xf numFmtId="0" fontId="3" fillId="0" borderId="0" xfId="0" applyFont="1" applyAlignment="1" applyProtection="1">
      <alignment horizontal="left"/>
    </xf>
    <xf numFmtId="0" fontId="12" fillId="0" borderId="0" xfId="0" applyFont="1" applyAlignment="1" applyProtection="1">
      <alignment horizontal="right" vertical="center" textRotation="90"/>
    </xf>
    <xf numFmtId="0" fontId="4" fillId="0" borderId="0" xfId="0" applyFont="1" applyFill="1" applyBorder="1" applyAlignment="1" applyProtection="1">
      <alignment horizontal="center" textRotation="90"/>
    </xf>
    <xf numFmtId="0" fontId="4" fillId="0" borderId="0" xfId="0" applyFont="1" applyAlignment="1" applyProtection="1">
      <alignment horizontal="right" vertical="center" textRotation="90"/>
    </xf>
    <xf numFmtId="0" fontId="3" fillId="0" borderId="0" xfId="0" applyFont="1" applyProtection="1"/>
    <xf numFmtId="0" fontId="3" fillId="0" borderId="0" xfId="0" applyFont="1" applyAlignment="1" applyProtection="1"/>
    <xf numFmtId="14" fontId="0" fillId="0" borderId="0" xfId="0" applyNumberForma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2" fillId="0" borderId="0" xfId="0" applyFont="1" applyAlignment="1" applyProtection="1">
      <alignment horizontal="right"/>
    </xf>
    <xf numFmtId="0" fontId="13" fillId="2" borderId="0" xfId="0" applyFont="1" applyFill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center" shrinkToFit="1"/>
    </xf>
    <xf numFmtId="9" fontId="14" fillId="0" borderId="0" xfId="0" applyNumberFormat="1" applyFont="1" applyAlignment="1" applyProtection="1">
      <alignment horizontal="center"/>
    </xf>
    <xf numFmtId="0" fontId="4" fillId="0" borderId="0" xfId="0" applyFont="1" applyAlignment="1" applyProtection="1">
      <alignment horizontal="left"/>
    </xf>
    <xf numFmtId="0" fontId="11" fillId="0" borderId="0" xfId="0" applyFont="1" applyAlignment="1" applyProtection="1">
      <alignment horizontal="center" vertical="center"/>
    </xf>
    <xf numFmtId="9" fontId="15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 shrinkToFit="1"/>
    </xf>
    <xf numFmtId="9" fontId="7" fillId="2" borderId="0" xfId="0" applyNumberFormat="1" applyFont="1" applyFill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15" fillId="0" borderId="1" xfId="0" applyFont="1" applyBorder="1" applyAlignment="1" applyProtection="1">
      <alignment horizontal="center" shrinkToFit="1"/>
    </xf>
    <xf numFmtId="9" fontId="15" fillId="0" borderId="1" xfId="0" applyNumberFormat="1" applyFont="1" applyBorder="1" applyAlignment="1" applyProtection="1">
      <alignment horizontal="center"/>
    </xf>
    <xf numFmtId="9" fontId="16" fillId="2" borderId="0" xfId="0" applyNumberFormat="1" applyFont="1" applyFill="1" applyAlignment="1" applyProtection="1">
      <alignment horizontal="center" vertical="center"/>
    </xf>
    <xf numFmtId="0" fontId="0" fillId="0" borderId="0" xfId="0" applyAlignment="1" applyProtection="1"/>
    <xf numFmtId="0" fontId="17" fillId="0" borderId="0" xfId="0" applyFont="1" applyAlignment="1" applyProtection="1">
      <alignment horizontal="right"/>
    </xf>
    <xf numFmtId="0" fontId="18" fillId="0" borderId="0" xfId="0" applyFont="1" applyAlignment="1" applyProtection="1">
      <alignment horizontal="center"/>
    </xf>
    <xf numFmtId="0" fontId="18" fillId="0" borderId="0" xfId="0" applyFont="1" applyAlignment="1" applyProtection="1">
      <alignment horizontal="right"/>
    </xf>
    <xf numFmtId="0" fontId="18" fillId="0" borderId="1" xfId="0" applyFont="1" applyBorder="1" applyAlignment="1" applyProtection="1">
      <alignment horizontal="center"/>
    </xf>
    <xf numFmtId="0" fontId="19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3" fillId="4" borderId="1" xfId="0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shrinkToFit="1"/>
    </xf>
    <xf numFmtId="9" fontId="3" fillId="4" borderId="2" xfId="0" applyNumberFormat="1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 applyProtection="1">
      <alignment horizontal="right"/>
    </xf>
    <xf numFmtId="9" fontId="3" fillId="4" borderId="1" xfId="0" applyNumberFormat="1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>
      <alignment horizontal="right"/>
    </xf>
    <xf numFmtId="0" fontId="19" fillId="4" borderId="1" xfId="0" applyFont="1" applyFill="1" applyBorder="1" applyAlignment="1" applyProtection="1">
      <alignment horizontal="center"/>
    </xf>
    <xf numFmtId="0" fontId="20" fillId="0" borderId="0" xfId="0" applyFont="1" applyProtection="1"/>
    <xf numFmtId="0" fontId="20" fillId="0" borderId="0" xfId="0" applyFont="1" applyAlignment="1" applyProtection="1">
      <alignment horizontal="center"/>
    </xf>
    <xf numFmtId="0" fontId="21" fillId="0" borderId="0" xfId="0" applyFont="1" applyAlignment="1" applyProtection="1">
      <alignment horizontal="right"/>
    </xf>
    <xf numFmtId="0" fontId="22" fillId="4" borderId="3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right"/>
    </xf>
    <xf numFmtId="0" fontId="15" fillId="0" borderId="0" xfId="0" applyFont="1" applyBorder="1" applyAlignment="1" applyProtection="1">
      <alignment horizontal="center"/>
    </xf>
    <xf numFmtId="0" fontId="17" fillId="0" borderId="0" xfId="0" applyFont="1" applyBorder="1" applyAlignment="1" applyProtection="1">
      <alignment horizontal="right"/>
    </xf>
    <xf numFmtId="0" fontId="14" fillId="0" borderId="1" xfId="0" applyFont="1" applyBorder="1" applyAlignment="1" applyProtection="1">
      <alignment horizontal="center"/>
    </xf>
    <xf numFmtId="0" fontId="14" fillId="0" borderId="1" xfId="0" applyFont="1" applyBorder="1" applyAlignment="1" applyProtection="1">
      <alignment horizontal="center" shrinkToFit="1"/>
    </xf>
    <xf numFmtId="9" fontId="14" fillId="0" borderId="1" xfId="0" applyNumberFormat="1" applyFont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/>
    </xf>
    <xf numFmtId="0" fontId="23" fillId="0" borderId="1" xfId="0" applyFont="1" applyBorder="1" applyAlignment="1" applyProtection="1">
      <alignment horizontal="center" shrinkToFit="1"/>
    </xf>
    <xf numFmtId="9" fontId="23" fillId="0" borderId="1" xfId="0" applyNumberFormat="1" applyFont="1" applyBorder="1" applyAlignment="1" applyProtection="1">
      <alignment horizontal="center"/>
    </xf>
    <xf numFmtId="0" fontId="3" fillId="5" borderId="4" xfId="0" applyFont="1" applyFill="1" applyBorder="1" applyAlignment="1" applyProtection="1">
      <alignment horizontal="right"/>
    </xf>
    <xf numFmtId="0" fontId="19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shrinkToFit="1"/>
    </xf>
    <xf numFmtId="0" fontId="24" fillId="2" borderId="0" xfId="0" applyFont="1" applyFill="1" applyAlignment="1" applyProtection="1">
      <alignment horizontal="center" wrapText="1"/>
    </xf>
    <xf numFmtId="0" fontId="25" fillId="5" borderId="1" xfId="0" applyFont="1" applyFill="1" applyBorder="1" applyAlignment="1" applyProtection="1">
      <alignment horizontal="right"/>
    </xf>
    <xf numFmtId="0" fontId="24" fillId="2" borderId="1" xfId="0" applyFont="1" applyFill="1" applyBorder="1" applyAlignment="1" applyProtection="1">
      <alignment horizontal="center" wrapText="1"/>
    </xf>
    <xf numFmtId="0" fontId="3" fillId="0" borderId="1" xfId="0" applyFont="1" applyBorder="1" applyAlignment="1" applyProtection="1">
      <alignment horizontal="center" textRotation="90"/>
    </xf>
    <xf numFmtId="0" fontId="3" fillId="0" borderId="0" xfId="0" applyFont="1" applyBorder="1" applyAlignment="1" applyProtection="1">
      <alignment horizontal="center" textRotation="90"/>
    </xf>
    <xf numFmtId="0" fontId="3" fillId="0" borderId="0" xfId="0" applyFont="1" applyBorder="1" applyAlignment="1" applyProtection="1">
      <alignment horizontal="center" textRotation="45"/>
    </xf>
    <xf numFmtId="0" fontId="4" fillId="0" borderId="0" xfId="0" applyFont="1" applyBorder="1" applyAlignment="1" applyProtection="1">
      <alignment horizontal="center"/>
    </xf>
    <xf numFmtId="0" fontId="4" fillId="3" borderId="5" xfId="0" applyFont="1" applyFill="1" applyBorder="1" applyAlignment="1" applyProtection="1">
      <alignment horizontal="center" textRotation="90"/>
    </xf>
    <xf numFmtId="0" fontId="0" fillId="0" borderId="0" xfId="0" applyBorder="1" applyProtection="1"/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/>
    <xf numFmtId="0" fontId="0" fillId="0" borderId="0" xfId="0" applyAlignment="1" applyProtection="1">
      <alignment textRotation="90"/>
    </xf>
    <xf numFmtId="0" fontId="0" fillId="0" borderId="0" xfId="0" applyBorder="1" applyAlignment="1" applyProtection="1">
      <alignment horizontal="center" vertical="center"/>
    </xf>
    <xf numFmtId="0" fontId="15" fillId="0" borderId="1" xfId="0" applyFont="1" applyBorder="1" applyAlignment="1" applyProtection="1">
      <alignment horizontal="center" textRotation="90"/>
    </xf>
    <xf numFmtId="0" fontId="3" fillId="0" borderId="0" xfId="0" applyFont="1" applyFill="1" applyBorder="1" applyAlignment="1" applyProtection="1">
      <alignment horizontal="center"/>
    </xf>
    <xf numFmtId="0" fontId="15" fillId="0" borderId="0" xfId="0" applyFont="1" applyBorder="1" applyAlignment="1" applyProtection="1">
      <alignment horizontal="center" textRotation="90"/>
    </xf>
    <xf numFmtId="0" fontId="26" fillId="2" borderId="1" xfId="0" applyFont="1" applyFill="1" applyBorder="1" applyAlignment="1" applyProtection="1">
      <alignment horizontal="center" wrapText="1"/>
    </xf>
    <xf numFmtId="0" fontId="26" fillId="2" borderId="0" xfId="0" applyFont="1" applyFill="1" applyAlignment="1" applyProtection="1">
      <alignment horizontal="center" wrapText="1"/>
    </xf>
    <xf numFmtId="49" fontId="3" fillId="0" borderId="1" xfId="0" applyNumberFormat="1" applyFont="1" applyBorder="1" applyAlignment="1" applyProtection="1">
      <alignment horizontal="center" shrinkToFit="1"/>
    </xf>
    <xf numFmtId="0" fontId="4" fillId="0" borderId="0" xfId="0" applyFont="1" applyFill="1" applyAlignment="1" applyProtection="1">
      <alignment horizontal="center"/>
    </xf>
    <xf numFmtId="0" fontId="4" fillId="0" borderId="1" xfId="0" applyFont="1" applyFill="1" applyBorder="1" applyAlignment="1" applyProtection="1">
      <alignment horizontal="center" textRotation="90" shrinkToFit="1"/>
    </xf>
    <xf numFmtId="0" fontId="4" fillId="0" borderId="0" xfId="0" applyFont="1" applyFill="1" applyAlignment="1" applyProtection="1">
      <alignment horizontal="center" textRotation="90" shrinkToFit="1"/>
    </xf>
    <xf numFmtId="0" fontId="4" fillId="0" borderId="0" xfId="0" applyFont="1" applyFill="1" applyAlignment="1" applyProtection="1">
      <alignment horizontal="center" textRotation="90"/>
    </xf>
    <xf numFmtId="0" fontId="4" fillId="0" borderId="1" xfId="0" applyFont="1" applyFill="1" applyBorder="1" applyAlignment="1" applyProtection="1">
      <alignment horizontal="center" textRotation="90"/>
    </xf>
    <xf numFmtId="0" fontId="0" fillId="0" borderId="0" xfId="0" applyFill="1" applyAlignment="1" applyProtection="1">
      <alignment horizontal="center"/>
    </xf>
    <xf numFmtId="0" fontId="12" fillId="0" borderId="0" xfId="0" applyFont="1" applyFill="1" applyAlignment="1" applyProtection="1">
      <alignment horizontal="right" vertical="center" textRotation="90"/>
    </xf>
    <xf numFmtId="0" fontId="12" fillId="0" borderId="0" xfId="0" applyFont="1" applyFill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29" fillId="0" borderId="0" xfId="0" applyFont="1" applyFill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</cellXfs>
  <cellStyles count="1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Normal" xfId="0" builtinId="0"/>
  </cellStyles>
  <dxfs count="102"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22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22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22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b/>
        <i val="0"/>
        <condense val="0"/>
        <extend val="0"/>
        <color auto="1"/>
      </font>
      <fill>
        <patternFill patternType="solid"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solid"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 patternType="solid"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 patternType="solid"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31"/>
        </patternFill>
      </fill>
    </dxf>
    <dxf>
      <font>
        <condense val="0"/>
        <extend val="0"/>
        <color auto="1"/>
      </font>
      <fill>
        <patternFill>
          <bgColor indexed="31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 patternType="solid"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  <dxf>
      <font>
        <condense val="0"/>
        <extend val="0"/>
        <color indexed="9"/>
      </font>
      <fill>
        <patternFill patternType="solid">
          <bgColor indexed="48"/>
        </patternFill>
      </fill>
    </dxf>
    <dxf>
      <font>
        <condense val="0"/>
        <extend val="0"/>
        <color indexed="9"/>
      </font>
      <fill>
        <patternFill>
          <bgColor indexed="4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478"/>
  <sheetViews>
    <sheetView tabSelected="1" view="pageBreakPreview" topLeftCell="B1" zoomScale="85" zoomScaleNormal="70" zoomScaleSheetLayoutView="85" zoomScalePageLayoutView="70" workbookViewId="0">
      <selection activeCell="E17" sqref="E17"/>
    </sheetView>
  </sheetViews>
  <sheetFormatPr baseColWidth="10" defaultColWidth="8.83203125" defaultRowHeight="18" x14ac:dyDescent="0"/>
  <cols>
    <col min="1" max="1" width="40.83203125" style="2" hidden="1" customWidth="1"/>
    <col min="2" max="2" width="56.5" style="9" customWidth="1"/>
    <col min="3" max="3" width="15.1640625" style="10" customWidth="1"/>
    <col min="4" max="4" width="13" style="11" customWidth="1"/>
    <col min="5" max="5" width="15.5" style="12" customWidth="1"/>
    <col min="6" max="6" width="16.1640625" style="12" customWidth="1"/>
    <col min="7" max="7" width="14.1640625" style="12" customWidth="1"/>
    <col min="8" max="8" width="6.1640625" style="9" hidden="1" customWidth="1"/>
    <col min="9" max="9" width="8.5" style="9" hidden="1" customWidth="1"/>
    <col min="10" max="10" width="5.6640625" style="21" hidden="1" customWidth="1"/>
    <col min="11" max="12" width="4.6640625" style="12" hidden="1" customWidth="1"/>
    <col min="13" max="13" width="5" style="10" hidden="1" customWidth="1"/>
    <col min="14" max="15" width="4.5" style="10" hidden="1" customWidth="1"/>
    <col min="16" max="16" width="8.6640625" style="9" hidden="1" customWidth="1"/>
    <col min="17" max="17" width="5.1640625" style="10" hidden="1" customWidth="1"/>
    <col min="18" max="18" width="6.83203125" style="12" hidden="1" customWidth="1"/>
    <col min="19" max="19" width="12.5" style="12" hidden="1" customWidth="1"/>
    <col min="20" max="28" width="8.83203125" style="9" hidden="1" customWidth="1"/>
    <col min="29" max="35" width="7.6640625" style="12" hidden="1" customWidth="1"/>
    <col min="36" max="38" width="7.6640625" style="9" hidden="1" customWidth="1"/>
    <col min="39" max="58" width="7.6640625" style="12" hidden="1" customWidth="1"/>
    <col min="59" max="67" width="4.6640625" style="12" hidden="1" customWidth="1"/>
    <col min="68" max="68" width="8.6640625" style="12" hidden="1" customWidth="1"/>
    <col min="69" max="69" width="4.6640625" style="12" hidden="1" customWidth="1"/>
    <col min="70" max="71" width="4.6640625" style="12" customWidth="1"/>
    <col min="72" max="77" width="4.6640625" style="118" customWidth="1"/>
    <col min="78" max="88" width="4.6640625" style="118" hidden="1" customWidth="1"/>
    <col min="89" max="93" width="4.6640625" style="118" customWidth="1"/>
    <col min="94" max="98" width="4.6640625" style="12" customWidth="1"/>
    <col min="99" max="99" width="21.83203125" style="10" customWidth="1"/>
    <col min="100" max="100" width="24.5" style="10" customWidth="1"/>
    <col min="101" max="101" width="11.6640625" style="10" customWidth="1"/>
    <col min="102" max="107" width="8.83203125" style="9" customWidth="1"/>
    <col min="108" max="16384" width="8.83203125" style="9"/>
  </cols>
  <sheetData>
    <row r="1" spans="2:104" ht="23">
      <c r="B1" s="67" t="s">
        <v>0</v>
      </c>
      <c r="C1" s="68"/>
      <c r="D1" s="69"/>
      <c r="E1" s="67" t="s">
        <v>174</v>
      </c>
      <c r="F1" s="68"/>
      <c r="G1" s="68"/>
      <c r="H1" s="12"/>
      <c r="I1" s="12"/>
      <c r="J1" s="16"/>
      <c r="P1" s="12"/>
      <c r="Q1" s="12"/>
      <c r="CX1" s="10"/>
      <c r="CY1" s="10"/>
      <c r="CZ1" s="10"/>
    </row>
    <row r="2" spans="2:104">
      <c r="B2" s="70" t="s">
        <v>151</v>
      </c>
      <c r="C2" s="68"/>
      <c r="D2" s="69"/>
      <c r="E2" s="71"/>
      <c r="F2" s="68"/>
      <c r="G2" s="68"/>
      <c r="H2" s="12"/>
      <c r="I2" s="12"/>
      <c r="J2" s="16"/>
      <c r="Q2" s="12"/>
      <c r="CX2" s="10"/>
      <c r="CY2" s="10"/>
      <c r="CZ2" s="10"/>
    </row>
    <row r="3" spans="2:104" ht="23">
      <c r="C3" s="4"/>
      <c r="D3" s="5"/>
      <c r="E3" s="15" t="s">
        <v>142</v>
      </c>
      <c r="F3" s="4"/>
      <c r="G3" s="4"/>
      <c r="H3" s="12"/>
      <c r="I3" s="12"/>
      <c r="J3" s="16"/>
      <c r="Q3" s="12"/>
      <c r="CX3" s="10"/>
      <c r="CY3" s="10"/>
      <c r="CZ3" s="10"/>
    </row>
    <row r="4" spans="2:104" ht="48.5" customHeight="1">
      <c r="B4" s="17" t="s">
        <v>1</v>
      </c>
      <c r="C4" s="18" t="s">
        <v>2</v>
      </c>
      <c r="D4" s="19" t="s">
        <v>3</v>
      </c>
      <c r="E4" s="101" t="s">
        <v>4</v>
      </c>
      <c r="F4" s="18" t="s">
        <v>5</v>
      </c>
      <c r="G4" s="18" t="s">
        <v>6</v>
      </c>
      <c r="H4" s="12"/>
      <c r="I4" s="12"/>
      <c r="J4" s="16"/>
      <c r="Q4" s="12"/>
      <c r="AC4" s="102" t="s">
        <v>65</v>
      </c>
      <c r="AD4" s="102" t="s">
        <v>158</v>
      </c>
      <c r="AE4" s="102" t="s">
        <v>56</v>
      </c>
      <c r="AF4" s="102" t="s">
        <v>53</v>
      </c>
      <c r="AG4" s="102" t="s">
        <v>155</v>
      </c>
      <c r="AH4" s="102" t="s">
        <v>49</v>
      </c>
      <c r="AI4" s="102" t="s">
        <v>46</v>
      </c>
      <c r="AJ4" s="102" t="s">
        <v>60</v>
      </c>
      <c r="AK4" s="102" t="s">
        <v>68</v>
      </c>
      <c r="AL4" s="102" t="s">
        <v>169</v>
      </c>
      <c r="AM4" s="102" t="s">
        <v>62</v>
      </c>
      <c r="AN4" s="102" t="s">
        <v>159</v>
      </c>
      <c r="AO4" s="102" t="s">
        <v>70</v>
      </c>
      <c r="AP4" s="102" t="s">
        <v>157</v>
      </c>
      <c r="AQ4" s="102" t="s">
        <v>57</v>
      </c>
      <c r="AR4" s="102" t="s">
        <v>54</v>
      </c>
      <c r="AS4" s="102" t="s">
        <v>64</v>
      </c>
      <c r="AT4" s="102" t="s">
        <v>156</v>
      </c>
      <c r="AU4" s="102" t="s">
        <v>161</v>
      </c>
      <c r="AV4" s="102" t="s">
        <v>44</v>
      </c>
      <c r="AW4" s="102" t="s">
        <v>61</v>
      </c>
      <c r="AX4" s="102" t="s">
        <v>160</v>
      </c>
      <c r="AY4" s="103"/>
      <c r="AZ4" s="103"/>
      <c r="BA4" s="103"/>
      <c r="BB4" s="103"/>
      <c r="BC4" s="103"/>
      <c r="BD4" s="104"/>
      <c r="BE4" s="105"/>
      <c r="BF4" s="105"/>
      <c r="BG4" s="105"/>
      <c r="BH4" s="105"/>
      <c r="BI4" s="105"/>
      <c r="BJ4" s="105"/>
      <c r="BK4" s="105"/>
      <c r="BL4" s="105"/>
      <c r="BM4" s="105"/>
      <c r="CX4" s="10"/>
      <c r="CY4" s="10"/>
      <c r="CZ4" s="10"/>
    </row>
    <row r="5" spans="2:104">
      <c r="B5" s="1" t="s">
        <v>155</v>
      </c>
      <c r="C5" s="2">
        <v>1</v>
      </c>
      <c r="D5" s="1" t="s">
        <v>11</v>
      </c>
      <c r="E5" s="1" t="s">
        <v>11</v>
      </c>
      <c r="F5" s="2">
        <f t="shared" ref="F5:F24" si="0">IF(E5=D5,1,IF(ISBLANK(E5)=TRUE,0,IF(E5=" ",0,-0.25)))</f>
        <v>1</v>
      </c>
      <c r="G5" s="2" t="s">
        <v>12</v>
      </c>
      <c r="H5" s="2">
        <f t="shared" ref="H5:H24" si="1">IF($F5=1, 1, "")</f>
        <v>1</v>
      </c>
      <c r="I5" s="12" t="str">
        <f t="shared" ref="I5:I24" si="2">IF($F5=-0.25, 1, "")</f>
        <v/>
      </c>
      <c r="J5" s="16" t="str">
        <f t="shared" ref="J5:J24" si="3">IF($F5=0, 1, "")</f>
        <v/>
      </c>
      <c r="L5" s="2">
        <f t="shared" ref="L5:L12" si="4">IF($F5=1, 1, "")</f>
        <v>1</v>
      </c>
      <c r="P5" s="6" t="s">
        <v>13</v>
      </c>
      <c r="Q5" s="12"/>
      <c r="AF5"/>
      <c r="AG5" s="2">
        <f t="shared" ref="AG5:AG6" si="5">IF($F5=1, 1, "")</f>
        <v>1</v>
      </c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BC5" s="1" t="s">
        <v>65</v>
      </c>
      <c r="BE5" s="1" t="s">
        <v>65</v>
      </c>
      <c r="CX5" s="10"/>
      <c r="CY5" s="10"/>
      <c r="CZ5" s="10"/>
    </row>
    <row r="6" spans="2:104">
      <c r="B6" s="1" t="s">
        <v>155</v>
      </c>
      <c r="C6" s="2">
        <v>2</v>
      </c>
      <c r="D6" s="1" t="s">
        <v>20</v>
      </c>
      <c r="E6" s="1" t="s">
        <v>20</v>
      </c>
      <c r="F6" s="2">
        <f t="shared" si="0"/>
        <v>1</v>
      </c>
      <c r="G6" s="2" t="s">
        <v>12</v>
      </c>
      <c r="H6" s="2">
        <f t="shared" si="1"/>
        <v>1</v>
      </c>
      <c r="I6" s="12" t="str">
        <f t="shared" si="2"/>
        <v/>
      </c>
      <c r="J6" s="16" t="str">
        <f t="shared" si="3"/>
        <v/>
      </c>
      <c r="L6" s="2">
        <f t="shared" si="4"/>
        <v>1</v>
      </c>
      <c r="M6" s="12"/>
      <c r="P6" s="6" t="s">
        <v>13</v>
      </c>
      <c r="Q6" s="12"/>
      <c r="AF6"/>
      <c r="AG6" s="2">
        <f t="shared" si="5"/>
        <v>1</v>
      </c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BC6" s="1" t="s">
        <v>158</v>
      </c>
      <c r="BE6" s="1" t="s">
        <v>158</v>
      </c>
      <c r="CX6" s="10"/>
      <c r="CY6" s="10"/>
      <c r="CZ6" s="10"/>
    </row>
    <row r="7" spans="2:104">
      <c r="B7" s="1" t="s">
        <v>156</v>
      </c>
      <c r="C7" s="2">
        <v>3</v>
      </c>
      <c r="D7" s="1" t="s">
        <v>17</v>
      </c>
      <c r="E7" s="1" t="s">
        <v>17</v>
      </c>
      <c r="F7" s="2">
        <f t="shared" si="0"/>
        <v>1</v>
      </c>
      <c r="G7" s="2" t="s">
        <v>12</v>
      </c>
      <c r="H7" s="2">
        <f t="shared" si="1"/>
        <v>1</v>
      </c>
      <c r="I7" s="12" t="str">
        <f t="shared" si="2"/>
        <v/>
      </c>
      <c r="J7" s="16" t="str">
        <f t="shared" si="3"/>
        <v/>
      </c>
      <c r="L7" s="2">
        <f t="shared" si="4"/>
        <v>1</v>
      </c>
      <c r="M7" s="12"/>
      <c r="P7" s="6" t="s">
        <v>13</v>
      </c>
      <c r="Q7" s="12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2">
        <f t="shared" ref="AT7" si="6">IF($F7=1, 1, "")</f>
        <v>1</v>
      </c>
      <c r="AU7"/>
      <c r="AV7"/>
      <c r="AW7"/>
      <c r="AX7"/>
      <c r="BC7" s="2" t="s">
        <v>158</v>
      </c>
      <c r="BE7" s="2" t="s">
        <v>56</v>
      </c>
      <c r="CX7" s="10"/>
      <c r="CY7" s="10"/>
      <c r="CZ7" s="10"/>
    </row>
    <row r="8" spans="2:104">
      <c r="B8" s="1" t="s">
        <v>157</v>
      </c>
      <c r="C8" s="2">
        <v>4</v>
      </c>
      <c r="D8" s="1" t="s">
        <v>17</v>
      </c>
      <c r="E8" s="1" t="s">
        <v>17</v>
      </c>
      <c r="F8" s="2">
        <f t="shared" si="0"/>
        <v>1</v>
      </c>
      <c r="G8" s="2" t="s">
        <v>12</v>
      </c>
      <c r="H8" s="2">
        <f t="shared" si="1"/>
        <v>1</v>
      </c>
      <c r="I8" s="12" t="str">
        <f t="shared" si="2"/>
        <v/>
      </c>
      <c r="J8" s="16" t="str">
        <f t="shared" si="3"/>
        <v/>
      </c>
      <c r="L8" s="2">
        <f t="shared" si="4"/>
        <v>1</v>
      </c>
      <c r="N8" s="12"/>
      <c r="P8" s="6" t="s">
        <v>13</v>
      </c>
      <c r="Q8" s="12"/>
      <c r="AF8"/>
      <c r="AG8"/>
      <c r="AH8"/>
      <c r="AI8"/>
      <c r="AJ8"/>
      <c r="AK8"/>
      <c r="AL8"/>
      <c r="AM8"/>
      <c r="AN8"/>
      <c r="AO8"/>
      <c r="AP8" s="2">
        <f t="shared" ref="AP8" si="7">IF($F8=1, 1, "")</f>
        <v>1</v>
      </c>
      <c r="AQ8"/>
      <c r="AR8"/>
      <c r="AS8"/>
      <c r="AT8"/>
      <c r="AU8"/>
      <c r="AV8"/>
      <c r="AW8"/>
      <c r="AX8"/>
      <c r="BC8" s="2" t="s">
        <v>158</v>
      </c>
      <c r="BE8" s="1" t="s">
        <v>53</v>
      </c>
      <c r="CX8" s="10"/>
      <c r="CY8" s="10"/>
      <c r="CZ8" s="10"/>
    </row>
    <row r="9" spans="2:104">
      <c r="B9" s="1" t="s">
        <v>62</v>
      </c>
      <c r="C9" s="2">
        <v>5</v>
      </c>
      <c r="D9" s="1" t="s">
        <v>20</v>
      </c>
      <c r="E9" s="1" t="s">
        <v>20</v>
      </c>
      <c r="F9" s="2">
        <f t="shared" si="0"/>
        <v>1</v>
      </c>
      <c r="G9" s="2" t="s">
        <v>12</v>
      </c>
      <c r="H9" s="2">
        <f t="shared" si="1"/>
        <v>1</v>
      </c>
      <c r="I9" s="12" t="str">
        <f t="shared" si="2"/>
        <v/>
      </c>
      <c r="J9" s="16" t="str">
        <f t="shared" si="3"/>
        <v/>
      </c>
      <c r="L9" s="2">
        <f t="shared" si="4"/>
        <v>1</v>
      </c>
      <c r="N9" s="12"/>
      <c r="P9" s="6" t="s">
        <v>13</v>
      </c>
      <c r="Q9" s="12"/>
      <c r="AF9"/>
      <c r="AG9"/>
      <c r="AH9"/>
      <c r="AI9"/>
      <c r="AJ9"/>
      <c r="AK9"/>
      <c r="AL9"/>
      <c r="AM9" s="2">
        <f t="shared" ref="AM9" si="8">IF($F9=1, 1, "")</f>
        <v>1</v>
      </c>
      <c r="AN9"/>
      <c r="AO9"/>
      <c r="AP9"/>
      <c r="AQ9"/>
      <c r="AR9"/>
      <c r="AS9"/>
      <c r="AT9"/>
      <c r="AU9"/>
      <c r="AV9"/>
      <c r="AW9"/>
      <c r="AX9"/>
      <c r="BC9" s="2" t="s">
        <v>158</v>
      </c>
      <c r="BE9" s="1" t="s">
        <v>155</v>
      </c>
      <c r="CX9" s="10"/>
      <c r="CY9" s="10"/>
      <c r="CZ9" s="10"/>
    </row>
    <row r="10" spans="2:104">
      <c r="B10" s="1" t="s">
        <v>158</v>
      </c>
      <c r="C10" s="2">
        <v>6</v>
      </c>
      <c r="D10" s="1" t="s">
        <v>19</v>
      </c>
      <c r="E10" s="1" t="s">
        <v>19</v>
      </c>
      <c r="F10" s="2">
        <f t="shared" si="0"/>
        <v>1</v>
      </c>
      <c r="G10" s="2" t="s">
        <v>12</v>
      </c>
      <c r="H10" s="2">
        <f t="shared" si="1"/>
        <v>1</v>
      </c>
      <c r="I10" s="12" t="str">
        <f t="shared" si="2"/>
        <v/>
      </c>
      <c r="J10" s="16" t="str">
        <f t="shared" si="3"/>
        <v/>
      </c>
      <c r="L10" s="2">
        <f t="shared" si="4"/>
        <v>1</v>
      </c>
      <c r="M10" s="12"/>
      <c r="P10" s="6" t="s">
        <v>18</v>
      </c>
      <c r="Q10" s="12"/>
      <c r="AD10" s="2">
        <f t="shared" ref="AD10" si="9">IF($F10=1, 1, "")</f>
        <v>1</v>
      </c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BC10" s="2" t="s">
        <v>56</v>
      </c>
      <c r="BE10" s="2" t="s">
        <v>49</v>
      </c>
      <c r="CX10" s="10"/>
      <c r="CY10" s="10"/>
      <c r="CZ10" s="10"/>
    </row>
    <row r="11" spans="2:104">
      <c r="B11" s="1" t="s">
        <v>44</v>
      </c>
      <c r="C11" s="2">
        <v>7</v>
      </c>
      <c r="D11" s="1" t="s">
        <v>19</v>
      </c>
      <c r="E11" s="1" t="s">
        <v>17</v>
      </c>
      <c r="F11" s="2">
        <f t="shared" si="0"/>
        <v>-0.25</v>
      </c>
      <c r="G11" s="2" t="s">
        <v>12</v>
      </c>
      <c r="H11" s="2" t="str">
        <f t="shared" si="1"/>
        <v/>
      </c>
      <c r="I11" s="12">
        <f t="shared" si="2"/>
        <v>1</v>
      </c>
      <c r="J11" s="16" t="str">
        <f t="shared" si="3"/>
        <v/>
      </c>
      <c r="L11" s="2" t="str">
        <f t="shared" si="4"/>
        <v/>
      </c>
      <c r="M11" s="12"/>
      <c r="P11" s="6" t="s">
        <v>18</v>
      </c>
      <c r="Q11" s="12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2" t="str">
        <f t="shared" ref="AV11" si="10">IF($F11=1, 1, "")</f>
        <v/>
      </c>
      <c r="AW11"/>
      <c r="AX11"/>
      <c r="BC11" s="1" t="s">
        <v>53</v>
      </c>
      <c r="BE11" s="2" t="s">
        <v>46</v>
      </c>
      <c r="CX11" s="10"/>
      <c r="CY11" s="10"/>
      <c r="CZ11" s="10"/>
    </row>
    <row r="12" spans="2:104">
      <c r="B12" s="1" t="s">
        <v>44</v>
      </c>
      <c r="C12" s="2">
        <v>8</v>
      </c>
      <c r="D12" s="1" t="s">
        <v>11</v>
      </c>
      <c r="E12" s="1" t="s">
        <v>172</v>
      </c>
      <c r="F12" s="2">
        <f t="shared" si="0"/>
        <v>0</v>
      </c>
      <c r="G12" s="2" t="s">
        <v>12</v>
      </c>
      <c r="H12" s="2" t="str">
        <f t="shared" si="1"/>
        <v/>
      </c>
      <c r="I12" s="12" t="str">
        <f t="shared" si="2"/>
        <v/>
      </c>
      <c r="J12" s="16">
        <f t="shared" si="3"/>
        <v>1</v>
      </c>
      <c r="L12" s="2" t="str">
        <f t="shared" si="4"/>
        <v/>
      </c>
      <c r="M12" s="12"/>
      <c r="P12" s="6" t="s">
        <v>18</v>
      </c>
      <c r="Q12" s="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U12"/>
      <c r="AV12" s="2" t="str">
        <f t="shared" ref="AV12" si="11">IF($F12=1, 1, "")</f>
        <v/>
      </c>
      <c r="AW12"/>
      <c r="AX12"/>
      <c r="BC12" s="2" t="s">
        <v>53</v>
      </c>
      <c r="BE12" s="2" t="s">
        <v>60</v>
      </c>
      <c r="CX12" s="10"/>
      <c r="CY12" s="10"/>
      <c r="CZ12" s="10"/>
    </row>
    <row r="13" spans="2:104">
      <c r="B13" s="1" t="s">
        <v>159</v>
      </c>
      <c r="C13" s="2">
        <v>9</v>
      </c>
      <c r="D13" s="1" t="s">
        <v>20</v>
      </c>
      <c r="E13" s="1" t="s">
        <v>20</v>
      </c>
      <c r="F13" s="2">
        <f t="shared" si="0"/>
        <v>1</v>
      </c>
      <c r="G13" s="2" t="s">
        <v>14</v>
      </c>
      <c r="H13" s="2">
        <f t="shared" si="1"/>
        <v>1</v>
      </c>
      <c r="I13" s="12" t="str">
        <f t="shared" si="2"/>
        <v/>
      </c>
      <c r="J13" s="16" t="str">
        <f t="shared" si="3"/>
        <v/>
      </c>
      <c r="M13" s="2">
        <f t="shared" ref="M13:M19" si="12">IF($F13=1, 1, "")</f>
        <v>1</v>
      </c>
      <c r="P13" s="6" t="s">
        <v>18</v>
      </c>
      <c r="Q13" s="12"/>
      <c r="AF13" s="2"/>
      <c r="AG13"/>
      <c r="AH13"/>
      <c r="AI13"/>
      <c r="AJ13"/>
      <c r="AK13"/>
      <c r="AL13"/>
      <c r="AM13"/>
      <c r="AN13" s="2">
        <f t="shared" ref="AN13" si="13">IF($F13=1, 1, "")</f>
        <v>1</v>
      </c>
      <c r="AO13"/>
      <c r="AP13"/>
      <c r="AQ13"/>
      <c r="AR13"/>
      <c r="AS13"/>
      <c r="AT13"/>
      <c r="AU13"/>
      <c r="AV13"/>
      <c r="AW13"/>
      <c r="AX13"/>
      <c r="BC13" s="1" t="s">
        <v>155</v>
      </c>
      <c r="BE13" s="2" t="s">
        <v>68</v>
      </c>
      <c r="CX13" s="10"/>
      <c r="CY13" s="10"/>
      <c r="CZ13" s="10"/>
    </row>
    <row r="14" spans="2:104">
      <c r="B14" s="1" t="s">
        <v>157</v>
      </c>
      <c r="C14" s="2">
        <v>10</v>
      </c>
      <c r="D14" s="1" t="s">
        <v>11</v>
      </c>
      <c r="E14" s="1" t="s">
        <v>11</v>
      </c>
      <c r="F14" s="2">
        <f t="shared" si="0"/>
        <v>1</v>
      </c>
      <c r="G14" s="2" t="s">
        <v>14</v>
      </c>
      <c r="H14" s="2">
        <f t="shared" si="1"/>
        <v>1</v>
      </c>
      <c r="I14" s="12" t="str">
        <f t="shared" si="2"/>
        <v/>
      </c>
      <c r="J14" s="16" t="str">
        <f t="shared" si="3"/>
        <v/>
      </c>
      <c r="M14" s="2">
        <f t="shared" si="12"/>
        <v>1</v>
      </c>
      <c r="P14" s="4" t="s">
        <v>22</v>
      </c>
      <c r="Q14" s="12"/>
      <c r="AF14"/>
      <c r="AG14"/>
      <c r="AH14"/>
      <c r="AI14"/>
      <c r="AJ14"/>
      <c r="AK14"/>
      <c r="AL14"/>
      <c r="AM14"/>
      <c r="AN14"/>
      <c r="AO14"/>
      <c r="AP14" s="2">
        <f t="shared" ref="AP14" si="14">IF($F14=1, 1, "")</f>
        <v>1</v>
      </c>
      <c r="AQ14"/>
      <c r="AR14"/>
      <c r="AS14"/>
      <c r="AT14"/>
      <c r="AU14"/>
      <c r="AV14"/>
      <c r="AW14"/>
      <c r="AX14"/>
      <c r="BC14" s="1" t="s">
        <v>155</v>
      </c>
      <c r="BE14" s="2" t="s">
        <v>169</v>
      </c>
      <c r="CX14" s="10"/>
      <c r="CY14" s="10"/>
      <c r="CZ14" s="10"/>
    </row>
    <row r="15" spans="2:104">
      <c r="B15" s="1" t="s">
        <v>57</v>
      </c>
      <c r="C15" s="2">
        <v>11</v>
      </c>
      <c r="D15" s="1" t="s">
        <v>17</v>
      </c>
      <c r="E15" s="1" t="s">
        <v>17</v>
      </c>
      <c r="F15" s="2">
        <f t="shared" si="0"/>
        <v>1</v>
      </c>
      <c r="G15" s="2" t="s">
        <v>14</v>
      </c>
      <c r="H15" s="2">
        <f t="shared" si="1"/>
        <v>1</v>
      </c>
      <c r="I15" s="12" t="str">
        <f t="shared" si="2"/>
        <v/>
      </c>
      <c r="J15" s="16" t="str">
        <f t="shared" si="3"/>
        <v/>
      </c>
      <c r="M15" s="2">
        <f t="shared" si="12"/>
        <v>1</v>
      </c>
      <c r="P15" s="4" t="s">
        <v>22</v>
      </c>
      <c r="Q15" s="12"/>
      <c r="AF15"/>
      <c r="AG15"/>
      <c r="AH15"/>
      <c r="AI15"/>
      <c r="AJ15"/>
      <c r="AK15"/>
      <c r="AL15"/>
      <c r="AM15"/>
      <c r="AN15"/>
      <c r="AO15"/>
      <c r="AP15"/>
      <c r="AQ15" s="2">
        <f t="shared" ref="AQ15" si="15">IF($F15=1, 1, "")</f>
        <v>1</v>
      </c>
      <c r="AR15"/>
      <c r="AS15"/>
      <c r="AU15"/>
      <c r="AV15"/>
      <c r="AW15"/>
      <c r="AX15"/>
      <c r="BC15" s="2" t="s">
        <v>49</v>
      </c>
      <c r="BE15" s="1" t="s">
        <v>62</v>
      </c>
      <c r="CX15" s="10"/>
      <c r="CY15" s="10"/>
      <c r="CZ15" s="10"/>
    </row>
    <row r="16" spans="2:104">
      <c r="B16" s="1" t="s">
        <v>53</v>
      </c>
      <c r="C16" s="2">
        <v>12</v>
      </c>
      <c r="D16" s="1" t="s">
        <v>15</v>
      </c>
      <c r="E16" s="1" t="s">
        <v>15</v>
      </c>
      <c r="F16" s="2">
        <f t="shared" si="0"/>
        <v>1</v>
      </c>
      <c r="G16" s="2" t="s">
        <v>14</v>
      </c>
      <c r="H16" s="2">
        <f t="shared" si="1"/>
        <v>1</v>
      </c>
      <c r="I16" s="12" t="str">
        <f t="shared" si="2"/>
        <v/>
      </c>
      <c r="J16" s="16" t="str">
        <f t="shared" si="3"/>
        <v/>
      </c>
      <c r="M16" s="2">
        <f t="shared" si="12"/>
        <v>1</v>
      </c>
      <c r="P16" s="4" t="s">
        <v>22</v>
      </c>
      <c r="Q16" s="12"/>
      <c r="AF16" s="2">
        <f t="shared" ref="AF16" si="16">IF($F16=1, 1, "")</f>
        <v>1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BC16" s="2" t="s">
        <v>49</v>
      </c>
      <c r="BE16" s="1" t="s">
        <v>159</v>
      </c>
      <c r="CX16" s="10"/>
      <c r="CY16" s="10"/>
      <c r="CZ16" s="10"/>
    </row>
    <row r="17" spans="2:104">
      <c r="B17" s="1" t="s">
        <v>160</v>
      </c>
      <c r="C17" s="2">
        <v>13</v>
      </c>
      <c r="D17" s="1" t="s">
        <v>17</v>
      </c>
      <c r="E17" s="1" t="s">
        <v>17</v>
      </c>
      <c r="F17" s="2">
        <f t="shared" si="0"/>
        <v>1</v>
      </c>
      <c r="G17" s="2" t="s">
        <v>14</v>
      </c>
      <c r="H17" s="2">
        <f t="shared" si="1"/>
        <v>1</v>
      </c>
      <c r="I17" s="12" t="str">
        <f t="shared" si="2"/>
        <v/>
      </c>
      <c r="J17" s="16" t="str">
        <f t="shared" si="3"/>
        <v/>
      </c>
      <c r="M17" s="2">
        <f t="shared" si="12"/>
        <v>1</v>
      </c>
      <c r="P17" s="4" t="s">
        <v>22</v>
      </c>
      <c r="Q17" s="12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 s="2">
        <f t="shared" ref="AX17" si="17">IF($F17=1, 1, "")</f>
        <v>1</v>
      </c>
      <c r="BC17" s="2" t="s">
        <v>46</v>
      </c>
      <c r="BE17" s="1" t="s">
        <v>70</v>
      </c>
      <c r="CX17" s="10"/>
      <c r="CY17" s="10"/>
      <c r="CZ17" s="10"/>
    </row>
    <row r="18" spans="2:104">
      <c r="B18" s="1" t="s">
        <v>54</v>
      </c>
      <c r="C18" s="2">
        <v>14</v>
      </c>
      <c r="D18" s="1" t="s">
        <v>19</v>
      </c>
      <c r="E18" s="1" t="s">
        <v>19</v>
      </c>
      <c r="F18" s="2">
        <f t="shared" si="0"/>
        <v>1</v>
      </c>
      <c r="G18" s="2" t="s">
        <v>14</v>
      </c>
      <c r="H18" s="2">
        <f t="shared" si="1"/>
        <v>1</v>
      </c>
      <c r="I18" s="12" t="str">
        <f t="shared" si="2"/>
        <v/>
      </c>
      <c r="J18" s="16" t="str">
        <f t="shared" si="3"/>
        <v/>
      </c>
      <c r="M18" s="2">
        <f t="shared" si="12"/>
        <v>1</v>
      </c>
      <c r="P18" s="4" t="s">
        <v>22</v>
      </c>
      <c r="Q18" s="12"/>
      <c r="AF18"/>
      <c r="AG18"/>
      <c r="AH18"/>
      <c r="AI18"/>
      <c r="AJ18"/>
      <c r="AK18"/>
      <c r="AL18"/>
      <c r="AM18"/>
      <c r="AN18"/>
      <c r="AO18"/>
      <c r="AP18"/>
      <c r="AQ18"/>
      <c r="AR18" s="2">
        <f t="shared" ref="AR18" si="18">IF($F18=1, 1, "")</f>
        <v>1</v>
      </c>
      <c r="AS18"/>
      <c r="AT18"/>
      <c r="AU18"/>
      <c r="AV18"/>
      <c r="AW18"/>
      <c r="AX18"/>
      <c r="BC18" s="2" t="s">
        <v>46</v>
      </c>
      <c r="BE18" s="1" t="s">
        <v>157</v>
      </c>
      <c r="CX18" s="10"/>
      <c r="CY18" s="10"/>
      <c r="CZ18" s="10"/>
    </row>
    <row r="19" spans="2:104">
      <c r="B19" s="1" t="s">
        <v>57</v>
      </c>
      <c r="C19" s="2">
        <v>15</v>
      </c>
      <c r="D19" s="1" t="s">
        <v>20</v>
      </c>
      <c r="E19" s="1" t="s">
        <v>20</v>
      </c>
      <c r="F19" s="2">
        <f t="shared" si="0"/>
        <v>1</v>
      </c>
      <c r="G19" s="2" t="s">
        <v>14</v>
      </c>
      <c r="H19" s="2">
        <f t="shared" si="1"/>
        <v>1</v>
      </c>
      <c r="I19" s="12" t="str">
        <f t="shared" si="2"/>
        <v/>
      </c>
      <c r="J19" s="16" t="str">
        <f t="shared" si="3"/>
        <v/>
      </c>
      <c r="M19" s="2">
        <f t="shared" si="12"/>
        <v>1</v>
      </c>
      <c r="P19" s="4" t="s">
        <v>22</v>
      </c>
      <c r="Q19" s="12"/>
      <c r="AF19"/>
      <c r="AG19"/>
      <c r="AH19"/>
      <c r="AI19"/>
      <c r="AJ19"/>
      <c r="AK19"/>
      <c r="AL19"/>
      <c r="AM19"/>
      <c r="AN19"/>
      <c r="AO19"/>
      <c r="AP19"/>
      <c r="AQ19" s="2">
        <f t="shared" ref="AQ19" si="19">IF($F19=1, 1, "")</f>
        <v>1</v>
      </c>
      <c r="AR19"/>
      <c r="AS19"/>
      <c r="AT19"/>
      <c r="AU19"/>
      <c r="AV19"/>
      <c r="AW19"/>
      <c r="AX19"/>
      <c r="BC19" s="2" t="s">
        <v>60</v>
      </c>
      <c r="BE19" s="1" t="s">
        <v>57</v>
      </c>
      <c r="CX19" s="10"/>
      <c r="CY19" s="10"/>
      <c r="CZ19" s="10"/>
    </row>
    <row r="20" spans="2:104">
      <c r="B20" s="1" t="s">
        <v>65</v>
      </c>
      <c r="C20" s="2">
        <v>16</v>
      </c>
      <c r="D20" s="1" t="s">
        <v>20</v>
      </c>
      <c r="E20" s="1" t="s">
        <v>20</v>
      </c>
      <c r="F20" s="2">
        <f t="shared" si="0"/>
        <v>1</v>
      </c>
      <c r="G20" s="2" t="s">
        <v>14</v>
      </c>
      <c r="H20" s="2">
        <f t="shared" si="1"/>
        <v>1</v>
      </c>
      <c r="I20" s="12" t="str">
        <f t="shared" si="2"/>
        <v/>
      </c>
      <c r="J20" s="16" t="str">
        <f t="shared" si="3"/>
        <v/>
      </c>
      <c r="M20" s="2">
        <f>IF($F20=1, 1, "")</f>
        <v>1</v>
      </c>
      <c r="P20" s="4" t="s">
        <v>22</v>
      </c>
      <c r="Q20" s="12"/>
      <c r="AC20" s="2">
        <f t="shared" ref="AC20" si="20">IF($F20=1, 1, "")</f>
        <v>1</v>
      </c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BC20" s="2" t="s">
        <v>60</v>
      </c>
      <c r="BE20" s="1" t="s">
        <v>54</v>
      </c>
      <c r="CX20" s="10"/>
      <c r="CY20" s="10"/>
      <c r="CZ20" s="10"/>
    </row>
    <row r="21" spans="2:104">
      <c r="B21" s="1" t="s">
        <v>156</v>
      </c>
      <c r="C21" s="2">
        <v>17</v>
      </c>
      <c r="D21" s="1" t="s">
        <v>15</v>
      </c>
      <c r="E21" s="1" t="s">
        <v>15</v>
      </c>
      <c r="F21" s="2">
        <f t="shared" si="0"/>
        <v>1</v>
      </c>
      <c r="G21" s="2" t="s">
        <v>16</v>
      </c>
      <c r="H21" s="2">
        <f t="shared" si="1"/>
        <v>1</v>
      </c>
      <c r="I21" s="12" t="str">
        <f t="shared" si="2"/>
        <v/>
      </c>
      <c r="J21" s="16" t="str">
        <f t="shared" si="3"/>
        <v/>
      </c>
      <c r="M21" s="12"/>
      <c r="N21" s="2">
        <f>IF($F21=1, 1, "")</f>
        <v>1</v>
      </c>
      <c r="P21" s="4" t="s">
        <v>23</v>
      </c>
      <c r="Q21" s="12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2">
        <f t="shared" ref="AT21" si="21">IF($F21=1, 1, "")</f>
        <v>1</v>
      </c>
      <c r="AU21"/>
      <c r="AV21"/>
      <c r="AW21"/>
      <c r="AX21"/>
      <c r="BC21" s="2" t="s">
        <v>60</v>
      </c>
      <c r="BE21" s="1" t="s">
        <v>64</v>
      </c>
      <c r="CX21" s="10"/>
      <c r="CY21" s="10"/>
      <c r="CZ21" s="10"/>
    </row>
    <row r="22" spans="2:104">
      <c r="B22" s="1" t="s">
        <v>64</v>
      </c>
      <c r="C22" s="2">
        <v>18</v>
      </c>
      <c r="D22" s="1" t="s">
        <v>19</v>
      </c>
      <c r="E22" s="1" t="s">
        <v>19</v>
      </c>
      <c r="F22" s="2">
        <f t="shared" si="0"/>
        <v>1</v>
      </c>
      <c r="G22" s="2" t="s">
        <v>16</v>
      </c>
      <c r="H22" s="2">
        <f t="shared" si="1"/>
        <v>1</v>
      </c>
      <c r="I22" s="12" t="str">
        <f t="shared" si="2"/>
        <v/>
      </c>
      <c r="J22" s="16" t="str">
        <f t="shared" si="3"/>
        <v/>
      </c>
      <c r="M22" s="12"/>
      <c r="N22" s="2">
        <f>IF($F22=1, 1, "")</f>
        <v>1</v>
      </c>
      <c r="P22" s="4" t="s">
        <v>23</v>
      </c>
      <c r="Q22" s="1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 s="2">
        <f t="shared" ref="AS22" si="22">IF($F22=1, 1, "")</f>
        <v>1</v>
      </c>
      <c r="AT22"/>
      <c r="AU22"/>
      <c r="AV22"/>
      <c r="AW22"/>
      <c r="AX22"/>
      <c r="BC22" s="2" t="s">
        <v>60</v>
      </c>
      <c r="BE22" s="1" t="s">
        <v>156</v>
      </c>
      <c r="CX22" s="10"/>
      <c r="CY22" s="10"/>
      <c r="CZ22" s="10"/>
    </row>
    <row r="23" spans="2:104">
      <c r="B23" s="1" t="s">
        <v>161</v>
      </c>
      <c r="C23" s="2">
        <v>19</v>
      </c>
      <c r="D23" s="1" t="s">
        <v>17</v>
      </c>
      <c r="E23" s="1" t="s">
        <v>17</v>
      </c>
      <c r="F23" s="2">
        <f t="shared" si="0"/>
        <v>1</v>
      </c>
      <c r="G23" s="2" t="s">
        <v>16</v>
      </c>
      <c r="H23" s="2">
        <f t="shared" si="1"/>
        <v>1</v>
      </c>
      <c r="I23" s="12" t="str">
        <f t="shared" si="2"/>
        <v/>
      </c>
      <c r="J23" s="16" t="str">
        <f t="shared" si="3"/>
        <v/>
      </c>
      <c r="M23" s="12"/>
      <c r="N23" s="2">
        <f>IF($F23=1, 1, "")</f>
        <v>1</v>
      </c>
      <c r="P23" s="4" t="s">
        <v>23</v>
      </c>
      <c r="Q23" s="12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2">
        <f t="shared" ref="AU23" si="23">IF($F23=1, 1, "")</f>
        <v>1</v>
      </c>
      <c r="AV23"/>
      <c r="AW23"/>
      <c r="AX23"/>
      <c r="BC23" s="2" t="s">
        <v>68</v>
      </c>
      <c r="BE23" s="1" t="s">
        <v>161</v>
      </c>
      <c r="CX23" s="10"/>
      <c r="CY23" s="10"/>
      <c r="CZ23" s="10"/>
    </row>
    <row r="24" spans="2:104">
      <c r="B24" s="1" t="s">
        <v>70</v>
      </c>
      <c r="C24" s="2">
        <v>20</v>
      </c>
      <c r="D24" s="1" t="s">
        <v>15</v>
      </c>
      <c r="E24" s="1" t="s">
        <v>15</v>
      </c>
      <c r="F24" s="2">
        <f t="shared" si="0"/>
        <v>1</v>
      </c>
      <c r="G24" s="2" t="s">
        <v>16</v>
      </c>
      <c r="H24" s="2">
        <f t="shared" si="1"/>
        <v>1</v>
      </c>
      <c r="I24" s="12" t="str">
        <f t="shared" si="2"/>
        <v/>
      </c>
      <c r="J24" s="16" t="str">
        <f t="shared" si="3"/>
        <v/>
      </c>
      <c r="M24" s="12"/>
      <c r="N24" s="2">
        <f>IF($F24=1, 1, "")</f>
        <v>1</v>
      </c>
      <c r="P24" s="4" t="s">
        <v>23</v>
      </c>
      <c r="Q24" s="12"/>
      <c r="AF24"/>
      <c r="AG24"/>
      <c r="AH24"/>
      <c r="AI24"/>
      <c r="AJ24"/>
      <c r="AK24"/>
      <c r="AL24"/>
      <c r="AM24"/>
      <c r="AN24"/>
      <c r="AO24" s="2">
        <f t="shared" ref="AO24" si="24">IF($F24=1, 1, "")</f>
        <v>1</v>
      </c>
      <c r="AP24"/>
      <c r="AQ24"/>
      <c r="AR24"/>
      <c r="AS24"/>
      <c r="AT24"/>
      <c r="AU24"/>
      <c r="AV24"/>
      <c r="AW24"/>
      <c r="AX24"/>
      <c r="BC24" s="2" t="s">
        <v>68</v>
      </c>
      <c r="BE24" s="1" t="s">
        <v>44</v>
      </c>
      <c r="CX24" s="10"/>
      <c r="CY24" s="10"/>
      <c r="CZ24" s="10"/>
    </row>
    <row r="25" spans="2:104" ht="21">
      <c r="B25" s="3"/>
      <c r="C25" s="4"/>
      <c r="D25" s="5"/>
      <c r="E25" s="3"/>
      <c r="F25" s="4"/>
      <c r="G25" s="4"/>
      <c r="H25" s="12">
        <f>SUM(H5:H24)</f>
        <v>18</v>
      </c>
      <c r="I25" s="12">
        <f>SUM(I5:I24)</f>
        <v>1</v>
      </c>
      <c r="J25" s="12">
        <f>SUM(J5:J24)</f>
        <v>1</v>
      </c>
      <c r="L25" s="12">
        <f>SUM(L5:L24)</f>
        <v>6</v>
      </c>
      <c r="M25" s="12">
        <f>SUM(M5:M24)</f>
        <v>8</v>
      </c>
      <c r="N25" s="12">
        <f>SUM(N5:N24)</f>
        <v>4</v>
      </c>
      <c r="P25" s="12"/>
      <c r="Q25" s="12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BC25" s="2" t="s">
        <v>169</v>
      </c>
      <c r="BE25" s="2" t="s">
        <v>61</v>
      </c>
      <c r="CX25" s="10"/>
      <c r="CY25" s="10"/>
      <c r="CZ25" s="10"/>
    </row>
    <row r="26" spans="2:104" ht="23" customHeight="1">
      <c r="B26" s="3"/>
      <c r="C26" s="4" t="s">
        <v>24</v>
      </c>
      <c r="D26" s="5" t="s">
        <v>25</v>
      </c>
      <c r="E26" s="6" t="s">
        <v>26</v>
      </c>
      <c r="F26" s="4"/>
      <c r="G26" s="4"/>
      <c r="H26" s="12" t="str">
        <f t="shared" ref="H26:H34" si="25">IF($F26=1, 1, "")</f>
        <v/>
      </c>
      <c r="I26" s="12" t="str">
        <f t="shared" ref="I26:I34" si="26">IF($F26=-0.25, 1, "")</f>
        <v/>
      </c>
      <c r="J26" s="16"/>
      <c r="P26" s="12"/>
      <c r="Q26" s="12"/>
      <c r="BC26" s="2" t="s">
        <v>169</v>
      </c>
      <c r="BE26" s="1" t="s">
        <v>160</v>
      </c>
      <c r="CX26" s="10"/>
      <c r="CY26" s="10"/>
      <c r="CZ26" s="10"/>
    </row>
    <row r="27" spans="2:104" ht="23" customHeight="1">
      <c r="B27" s="77" t="s">
        <v>33</v>
      </c>
      <c r="C27" s="74">
        <f>L25</f>
        <v>6</v>
      </c>
      <c r="D27" s="75">
        <v>8</v>
      </c>
      <c r="E27" s="79">
        <f>C27/D27</f>
        <v>0.75</v>
      </c>
      <c r="F27" s="78" t="s">
        <v>24</v>
      </c>
      <c r="G27" s="89">
        <f>H25</f>
        <v>18</v>
      </c>
      <c r="H27" s="12" t="str">
        <f t="shared" si="25"/>
        <v/>
      </c>
      <c r="I27" s="12" t="str">
        <f t="shared" si="26"/>
        <v/>
      </c>
      <c r="J27" s="16"/>
      <c r="P27" s="12"/>
      <c r="Q27" s="12"/>
      <c r="BC27" s="1" t="s">
        <v>62</v>
      </c>
      <c r="CX27" s="10"/>
      <c r="CY27" s="10"/>
      <c r="CZ27" s="10"/>
    </row>
    <row r="28" spans="2:104" ht="23" customHeight="1">
      <c r="B28" s="77" t="s">
        <v>34</v>
      </c>
      <c r="C28" s="74">
        <f>M25</f>
        <v>8</v>
      </c>
      <c r="D28" s="75">
        <v>8</v>
      </c>
      <c r="E28" s="79">
        <f>C28/D28</f>
        <v>1</v>
      </c>
      <c r="F28" s="78" t="s">
        <v>28</v>
      </c>
      <c r="G28" s="90">
        <f>I25</f>
        <v>1</v>
      </c>
      <c r="H28" s="12" t="str">
        <f t="shared" si="25"/>
        <v/>
      </c>
      <c r="I28" s="12" t="str">
        <f t="shared" si="26"/>
        <v/>
      </c>
      <c r="J28" s="16"/>
      <c r="P28" s="12"/>
      <c r="Q28" s="12"/>
      <c r="BC28" s="2" t="s">
        <v>62</v>
      </c>
      <c r="CX28" s="10"/>
      <c r="CY28" s="10"/>
      <c r="CZ28" s="10"/>
    </row>
    <row r="29" spans="2:104" ht="23" customHeight="1">
      <c r="B29" s="77" t="s">
        <v>35</v>
      </c>
      <c r="C29" s="74">
        <f>N25</f>
        <v>4</v>
      </c>
      <c r="D29" s="75">
        <v>4</v>
      </c>
      <c r="E29" s="79">
        <f>C29/D29</f>
        <v>1</v>
      </c>
      <c r="F29" s="100" t="s">
        <v>30</v>
      </c>
      <c r="G29" s="90">
        <f>J25</f>
        <v>1</v>
      </c>
      <c r="H29" s="12" t="str">
        <f t="shared" si="25"/>
        <v/>
      </c>
      <c r="I29" s="12" t="str">
        <f t="shared" si="26"/>
        <v/>
      </c>
      <c r="J29" s="16"/>
      <c r="P29" s="12"/>
      <c r="Q29" s="12"/>
      <c r="BC29" s="1" t="s">
        <v>159</v>
      </c>
      <c r="CX29" s="10"/>
      <c r="CY29" s="10"/>
      <c r="CZ29" s="10"/>
    </row>
    <row r="30" spans="2:104" ht="23" customHeight="1">
      <c r="F30" s="78" t="s">
        <v>26</v>
      </c>
      <c r="G30" s="91">
        <f>G27/(G27+G28+G29)</f>
        <v>0.9</v>
      </c>
      <c r="H30" s="12" t="str">
        <f t="shared" si="25"/>
        <v/>
      </c>
      <c r="I30" s="12" t="str">
        <f t="shared" si="26"/>
        <v/>
      </c>
      <c r="J30" s="16"/>
      <c r="P30" s="12"/>
      <c r="Q30" s="12"/>
      <c r="BC30" s="1" t="s">
        <v>70</v>
      </c>
      <c r="CX30" s="10"/>
      <c r="CY30" s="10"/>
      <c r="CZ30" s="10"/>
    </row>
    <row r="31" spans="2:104" ht="23" customHeight="1">
      <c r="F31" s="88" t="s">
        <v>32</v>
      </c>
      <c r="G31" s="87">
        <f>SUM(F5:F24)</f>
        <v>17.75</v>
      </c>
      <c r="H31" s="12" t="str">
        <f t="shared" si="25"/>
        <v/>
      </c>
      <c r="I31" s="12" t="str">
        <f t="shared" si="26"/>
        <v/>
      </c>
      <c r="J31" s="16"/>
      <c r="P31" s="12"/>
      <c r="Q31" s="12"/>
      <c r="BC31" s="1" t="s">
        <v>157</v>
      </c>
      <c r="CX31" s="10"/>
      <c r="CY31" s="10"/>
      <c r="CZ31" s="10"/>
    </row>
    <row r="32" spans="2:104" ht="23" customHeight="1">
      <c r="H32" s="12" t="str">
        <f t="shared" si="25"/>
        <v/>
      </c>
      <c r="I32" s="12" t="str">
        <f t="shared" si="26"/>
        <v/>
      </c>
      <c r="J32" s="16"/>
      <c r="P32" s="12"/>
      <c r="Q32" s="12"/>
      <c r="BC32" s="1" t="s">
        <v>157</v>
      </c>
      <c r="CX32" s="10"/>
      <c r="CY32" s="10"/>
      <c r="CZ32" s="10"/>
    </row>
    <row r="33" spans="2:104" ht="23" customHeight="1">
      <c r="F33" s="13"/>
      <c r="H33" s="12" t="str">
        <f t="shared" si="25"/>
        <v/>
      </c>
      <c r="I33" s="12" t="str">
        <f t="shared" si="26"/>
        <v/>
      </c>
      <c r="J33" s="16"/>
      <c r="P33" s="12"/>
      <c r="Q33" s="12"/>
      <c r="BC33" s="1" t="s">
        <v>57</v>
      </c>
      <c r="CX33" s="10"/>
      <c r="CY33" s="10"/>
      <c r="CZ33" s="10"/>
    </row>
    <row r="34" spans="2:104" ht="23" customHeight="1">
      <c r="F34" s="4"/>
      <c r="G34" s="4"/>
      <c r="H34" s="12" t="str">
        <f t="shared" si="25"/>
        <v/>
      </c>
      <c r="I34" s="12" t="str">
        <f t="shared" si="26"/>
        <v/>
      </c>
      <c r="J34" s="16"/>
      <c r="P34" s="12"/>
      <c r="Q34" s="12"/>
      <c r="BC34" s="1" t="s">
        <v>54</v>
      </c>
      <c r="CX34" s="10"/>
      <c r="CY34" s="10"/>
      <c r="CZ34" s="10"/>
    </row>
    <row r="35" spans="2:104" ht="20.25" customHeight="1">
      <c r="C35" s="4"/>
      <c r="D35" s="5"/>
      <c r="F35" s="4"/>
      <c r="G35" s="4"/>
      <c r="H35" s="20"/>
      <c r="I35" s="20"/>
      <c r="K35" s="10"/>
      <c r="L35" s="10"/>
      <c r="P35" s="20"/>
      <c r="Q35" s="12"/>
      <c r="BC35" s="1" t="s">
        <v>64</v>
      </c>
      <c r="CV35" s="9"/>
      <c r="CW35" s="9"/>
    </row>
    <row r="36" spans="2:104" ht="20.25" hidden="1" customHeight="1">
      <c r="C36" s="4"/>
      <c r="D36" s="5"/>
      <c r="F36" s="4"/>
      <c r="G36" s="4"/>
      <c r="H36" s="20"/>
      <c r="I36" s="20"/>
      <c r="K36" s="10"/>
      <c r="L36" s="10"/>
      <c r="P36" s="20"/>
      <c r="Q36" s="12"/>
      <c r="BC36" s="2" t="s">
        <v>61</v>
      </c>
      <c r="CV36" s="9"/>
      <c r="CW36" s="9"/>
    </row>
    <row r="37" spans="2:104" ht="71.25" hidden="1" customHeight="1">
      <c r="B37" s="4"/>
      <c r="C37" s="4"/>
      <c r="D37" s="4"/>
      <c r="F37" s="4"/>
      <c r="G37" s="4"/>
      <c r="O37" s="22"/>
      <c r="P37" s="23" t="s">
        <v>36</v>
      </c>
      <c r="Q37" s="23" t="s">
        <v>37</v>
      </c>
      <c r="R37" s="23" t="s">
        <v>38</v>
      </c>
      <c r="S37" s="23" t="s">
        <v>39</v>
      </c>
      <c r="AC37" s="24"/>
      <c r="AD37" s="24"/>
      <c r="AE37" s="24"/>
      <c r="AF37" s="24"/>
      <c r="AG37" s="24"/>
      <c r="AM37" s="24"/>
      <c r="AN37" s="24"/>
      <c r="AO37" s="24"/>
      <c r="AP37" s="24"/>
      <c r="AQ37" s="24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" t="s">
        <v>158</v>
      </c>
      <c r="BD37" s="22"/>
      <c r="BE37" s="22"/>
      <c r="BF37" s="22"/>
      <c r="BG37" s="22"/>
      <c r="BH37" s="23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119"/>
      <c r="BU37" s="120"/>
      <c r="BV37" s="120"/>
      <c r="BW37" s="120"/>
      <c r="BX37" s="120"/>
      <c r="BY37" s="120"/>
      <c r="BZ37" s="120"/>
      <c r="CA37" s="121"/>
      <c r="CB37" s="121"/>
      <c r="CC37" s="121"/>
      <c r="CD37" s="121"/>
      <c r="CE37" s="121"/>
      <c r="CF37" s="122"/>
      <c r="CG37" s="121"/>
      <c r="CH37" s="121"/>
      <c r="CI37" s="121"/>
      <c r="CJ37" s="121"/>
      <c r="CK37" s="121"/>
      <c r="CL37" s="121"/>
      <c r="CM37" s="121"/>
      <c r="CN37" s="121"/>
      <c r="CO37" s="122"/>
      <c r="CP37" s="25"/>
      <c r="CQ37" s="25"/>
      <c r="CR37" s="25"/>
      <c r="CS37" s="25"/>
      <c r="CT37" s="25"/>
      <c r="CU37" s="12"/>
      <c r="CV37" s="9"/>
      <c r="CW37" s="9"/>
    </row>
    <row r="38" spans="2:104" ht="23" hidden="1">
      <c r="B38" s="15"/>
      <c r="C38" s="4"/>
      <c r="D38" s="5"/>
      <c r="E38" s="15"/>
      <c r="F38" s="4"/>
      <c r="G38" s="4"/>
      <c r="H38" s="12"/>
      <c r="I38" s="12"/>
      <c r="P38" s="12"/>
      <c r="Q38" s="12"/>
      <c r="BC38" s="2" t="s">
        <v>61</v>
      </c>
      <c r="CX38" s="10"/>
      <c r="CY38" s="10"/>
      <c r="CZ38" s="10"/>
    </row>
    <row r="39" spans="2:104" ht="37.25" customHeight="1">
      <c r="B39" s="15"/>
      <c r="C39" s="4"/>
      <c r="D39" s="5"/>
      <c r="E39" s="15" t="s">
        <v>141</v>
      </c>
      <c r="F39" s="4"/>
      <c r="G39" s="4"/>
      <c r="H39" s="12"/>
      <c r="I39" s="12"/>
      <c r="P39" s="12"/>
      <c r="Q39" s="12"/>
      <c r="U39" s="112" t="s">
        <v>8</v>
      </c>
      <c r="V39" s="112" t="s">
        <v>21</v>
      </c>
      <c r="W39" s="112" t="s">
        <v>120</v>
      </c>
      <c r="X39" s="112" t="s">
        <v>143</v>
      </c>
      <c r="Y39" s="112" t="s">
        <v>149</v>
      </c>
      <c r="Z39" s="112" t="s">
        <v>7</v>
      </c>
      <c r="BC39" s="1" t="s">
        <v>156</v>
      </c>
      <c r="CX39" s="10"/>
      <c r="CY39" s="10"/>
      <c r="CZ39" s="10"/>
    </row>
    <row r="40" spans="2:104" ht="42" customHeight="1">
      <c r="B40" s="17" t="s">
        <v>1</v>
      </c>
      <c r="C40" s="18" t="s">
        <v>2</v>
      </c>
      <c r="D40" s="19" t="s">
        <v>3</v>
      </c>
      <c r="E40" s="115" t="s">
        <v>4</v>
      </c>
      <c r="F40" s="18" t="s">
        <v>5</v>
      </c>
      <c r="G40" s="18" t="s">
        <v>6</v>
      </c>
      <c r="H40" s="22" t="s">
        <v>24</v>
      </c>
      <c r="I40" s="22" t="s">
        <v>72</v>
      </c>
      <c r="J40" s="22" t="s">
        <v>73</v>
      </c>
      <c r="K40" s="23" t="s">
        <v>6</v>
      </c>
      <c r="L40" s="22" t="s">
        <v>74</v>
      </c>
      <c r="M40" s="22" t="s">
        <v>75</v>
      </c>
      <c r="N40" s="22" t="s">
        <v>35</v>
      </c>
      <c r="P40" s="12"/>
      <c r="Q40" s="12"/>
      <c r="BC40" s="1" t="s">
        <v>156</v>
      </c>
      <c r="CX40" s="10"/>
      <c r="CY40" s="10"/>
      <c r="CZ40" s="10"/>
    </row>
    <row r="41" spans="2:104">
      <c r="B41" s="2" t="s">
        <v>162</v>
      </c>
      <c r="C41" s="2">
        <v>1</v>
      </c>
      <c r="D41" s="2" t="s">
        <v>19</v>
      </c>
      <c r="E41" s="2" t="s">
        <v>19</v>
      </c>
      <c r="F41" s="2">
        <f t="shared" ref="F41:F64" si="27">IF(E41=D41,1,IF(ISBLANK(E41)=TRUE,0,IF(E41=" ",0,-0.25)))</f>
        <v>1</v>
      </c>
      <c r="G41" s="2" t="s">
        <v>12</v>
      </c>
      <c r="H41" s="12">
        <f t="shared" ref="H41:H64" si="28">IF($F41=1, 1, "")</f>
        <v>1</v>
      </c>
      <c r="I41" s="12" t="str">
        <f t="shared" ref="I41:I64" si="29">IF($F41=-0.25, 1, "")</f>
        <v/>
      </c>
      <c r="J41" s="16" t="str">
        <f t="shared" ref="J41:J63" si="30">IF($F41=0, 1, "")</f>
        <v/>
      </c>
      <c r="L41" s="12">
        <f>IF($F41=1, 1, "")</f>
        <v>1</v>
      </c>
      <c r="P41" s="12">
        <f>IF($F41&lt;&gt;0, 1, 1)</f>
        <v>1</v>
      </c>
      <c r="Q41" s="12"/>
      <c r="BC41" s="1" t="s">
        <v>156</v>
      </c>
      <c r="CX41" s="10"/>
      <c r="CY41" s="10"/>
      <c r="CZ41" s="10"/>
    </row>
    <row r="42" spans="2:104">
      <c r="B42" s="2" t="s">
        <v>162</v>
      </c>
      <c r="C42" s="2">
        <v>2</v>
      </c>
      <c r="D42" s="2" t="s">
        <v>17</v>
      </c>
      <c r="E42" s="2" t="s">
        <v>17</v>
      </c>
      <c r="F42" s="2">
        <f t="shared" si="27"/>
        <v>1</v>
      </c>
      <c r="G42" s="2" t="s">
        <v>12</v>
      </c>
      <c r="H42" s="12">
        <f t="shared" si="28"/>
        <v>1</v>
      </c>
      <c r="I42" s="12" t="str">
        <f t="shared" si="29"/>
        <v/>
      </c>
      <c r="J42" s="16" t="str">
        <f t="shared" si="30"/>
        <v/>
      </c>
      <c r="K42" s="11"/>
      <c r="L42" s="12">
        <f>IF($F42=1, 1, "")</f>
        <v>1</v>
      </c>
      <c r="P42" s="12">
        <f>IF($F42&lt;&gt;1, 0, 1)</f>
        <v>1</v>
      </c>
      <c r="Q42" s="12"/>
      <c r="BC42" s="1" t="s">
        <v>156</v>
      </c>
      <c r="CX42" s="10"/>
      <c r="CY42" s="10"/>
      <c r="CZ42" s="10"/>
    </row>
    <row r="43" spans="2:104">
      <c r="B43" s="2" t="s">
        <v>162</v>
      </c>
      <c r="C43" s="2">
        <v>3</v>
      </c>
      <c r="D43" s="2" t="s">
        <v>15</v>
      </c>
      <c r="E43" s="2" t="s">
        <v>15</v>
      </c>
      <c r="F43" s="2">
        <f t="shared" si="27"/>
        <v>1</v>
      </c>
      <c r="G43" s="2" t="s">
        <v>12</v>
      </c>
      <c r="H43" s="12">
        <f t="shared" si="28"/>
        <v>1</v>
      </c>
      <c r="I43" s="12" t="str">
        <f t="shared" si="29"/>
        <v/>
      </c>
      <c r="J43" s="16" t="str">
        <f t="shared" si="30"/>
        <v/>
      </c>
      <c r="L43" s="12">
        <f>IF($F43=1, 1, "")</f>
        <v>1</v>
      </c>
      <c r="P43" s="12">
        <f>IF($F43&lt;&gt;1, 0, 1)</f>
        <v>1</v>
      </c>
      <c r="Q43" s="12"/>
      <c r="BC43" s="2" t="s">
        <v>43</v>
      </c>
      <c r="CX43" s="10"/>
      <c r="CY43" s="10"/>
      <c r="CZ43" s="10"/>
    </row>
    <row r="44" spans="2:104">
      <c r="B44" s="2" t="s">
        <v>162</v>
      </c>
      <c r="C44" s="2">
        <v>4</v>
      </c>
      <c r="D44" s="2" t="s">
        <v>20</v>
      </c>
      <c r="E44" s="2" t="s">
        <v>20</v>
      </c>
      <c r="F44" s="2">
        <f t="shared" si="27"/>
        <v>1</v>
      </c>
      <c r="G44" s="2" t="s">
        <v>14</v>
      </c>
      <c r="H44" s="12">
        <f t="shared" si="28"/>
        <v>1</v>
      </c>
      <c r="I44" s="12" t="str">
        <f t="shared" si="29"/>
        <v/>
      </c>
      <c r="J44" s="16" t="str">
        <f t="shared" si="30"/>
        <v/>
      </c>
      <c r="M44" s="12">
        <f>IF($F44=1, 1, "")</f>
        <v>1</v>
      </c>
      <c r="P44" s="12"/>
      <c r="Q44" s="12">
        <f>IF($F44&lt;&gt;1, 0, 1)</f>
        <v>1</v>
      </c>
      <c r="BC44" s="2" t="s">
        <v>43</v>
      </c>
      <c r="CX44" s="10"/>
      <c r="CY44" s="10"/>
      <c r="CZ44" s="10"/>
    </row>
    <row r="45" spans="2:104">
      <c r="B45" s="2" t="s">
        <v>162</v>
      </c>
      <c r="C45" s="2">
        <v>5</v>
      </c>
      <c r="D45" s="2" t="s">
        <v>11</v>
      </c>
      <c r="E45" s="2" t="s">
        <v>11</v>
      </c>
      <c r="F45" s="2">
        <f t="shared" si="27"/>
        <v>1</v>
      </c>
      <c r="G45" s="2" t="s">
        <v>14</v>
      </c>
      <c r="H45" s="12">
        <f t="shared" si="28"/>
        <v>1</v>
      </c>
      <c r="I45" s="12" t="str">
        <f t="shared" si="29"/>
        <v/>
      </c>
      <c r="J45" s="16" t="str">
        <f t="shared" si="30"/>
        <v/>
      </c>
      <c r="M45" s="12">
        <f>IF($F45=1, 1, "")</f>
        <v>1</v>
      </c>
      <c r="P45" s="12"/>
      <c r="Q45" s="12"/>
      <c r="R45" s="12">
        <f>IF($F45&lt;&gt;1, 0, 1)</f>
        <v>1</v>
      </c>
      <c r="BC45" s="2" t="s">
        <v>43</v>
      </c>
      <c r="CX45" s="10"/>
      <c r="CY45" s="10"/>
      <c r="CZ45" s="10"/>
    </row>
    <row r="46" spans="2:104">
      <c r="B46" s="2" t="s">
        <v>162</v>
      </c>
      <c r="C46" s="2">
        <v>6</v>
      </c>
      <c r="D46" s="2" t="s">
        <v>11</v>
      </c>
      <c r="E46" s="2" t="s">
        <v>11</v>
      </c>
      <c r="F46" s="2">
        <f t="shared" si="27"/>
        <v>1</v>
      </c>
      <c r="G46" s="2" t="s">
        <v>14</v>
      </c>
      <c r="H46" s="12">
        <f t="shared" si="28"/>
        <v>1</v>
      </c>
      <c r="I46" s="12" t="str">
        <f t="shared" si="29"/>
        <v/>
      </c>
      <c r="J46" s="16" t="str">
        <f t="shared" si="30"/>
        <v/>
      </c>
      <c r="M46" s="12">
        <f>IF($F46=1, 1, "")</f>
        <v>1</v>
      </c>
      <c r="P46" s="12"/>
      <c r="Q46" s="12">
        <f>IF($F46&lt;&gt;1, 0, 1)</f>
        <v>1</v>
      </c>
      <c r="U46"/>
      <c r="V46"/>
      <c r="W46"/>
      <c r="X46"/>
      <c r="Y46"/>
      <c r="Z46"/>
      <c r="BC46" s="2" t="s">
        <v>43</v>
      </c>
      <c r="CX46" s="10"/>
      <c r="CY46" s="10"/>
      <c r="CZ46" s="10"/>
    </row>
    <row r="47" spans="2:104">
      <c r="B47" s="2" t="s">
        <v>162</v>
      </c>
      <c r="C47" s="2">
        <v>7</v>
      </c>
      <c r="D47" s="2" t="s">
        <v>17</v>
      </c>
      <c r="E47" s="2" t="s">
        <v>17</v>
      </c>
      <c r="F47" s="2">
        <f t="shared" si="27"/>
        <v>1</v>
      </c>
      <c r="G47" s="2" t="s">
        <v>16</v>
      </c>
      <c r="H47" s="12">
        <f t="shared" si="28"/>
        <v>1</v>
      </c>
      <c r="I47" s="12" t="str">
        <f t="shared" si="29"/>
        <v/>
      </c>
      <c r="J47" s="16" t="str">
        <f t="shared" si="30"/>
        <v/>
      </c>
      <c r="N47" s="12">
        <f t="shared" ref="M47:N56" si="31">IF($F47=1, 1, "")</f>
        <v>1</v>
      </c>
      <c r="P47" s="12"/>
      <c r="Q47" s="12"/>
      <c r="R47" s="12">
        <f>IF($F47&lt;&gt;1, 0, 1)</f>
        <v>1</v>
      </c>
      <c r="U47"/>
      <c r="V47"/>
      <c r="W47"/>
      <c r="X47"/>
      <c r="Y47"/>
      <c r="Z47"/>
      <c r="BC47" s="2" t="s">
        <v>43</v>
      </c>
      <c r="CX47" s="10"/>
      <c r="CY47" s="10"/>
      <c r="CZ47" s="10"/>
    </row>
    <row r="48" spans="2:104">
      <c r="B48" s="2" t="s">
        <v>162</v>
      </c>
      <c r="C48" s="2">
        <v>8</v>
      </c>
      <c r="D48" s="2" t="s">
        <v>15</v>
      </c>
      <c r="E48" s="2" t="s">
        <v>15</v>
      </c>
      <c r="F48" s="2">
        <f t="shared" si="27"/>
        <v>1</v>
      </c>
      <c r="G48" s="2" t="s">
        <v>16</v>
      </c>
      <c r="H48" s="12">
        <f t="shared" si="28"/>
        <v>1</v>
      </c>
      <c r="I48" s="12" t="str">
        <f t="shared" si="29"/>
        <v/>
      </c>
      <c r="J48" s="16" t="str">
        <f t="shared" si="30"/>
        <v/>
      </c>
      <c r="N48" s="12">
        <f t="shared" si="31"/>
        <v>1</v>
      </c>
      <c r="O48" s="12"/>
      <c r="P48" s="12"/>
      <c r="Q48" s="12"/>
      <c r="S48" s="12">
        <f>IF($F48&lt;&gt;1, 0, 1)</f>
        <v>1</v>
      </c>
      <c r="U48"/>
      <c r="V48"/>
      <c r="W48"/>
      <c r="X48"/>
      <c r="Y48"/>
      <c r="Z48"/>
      <c r="BC48" s="2" t="s">
        <v>43</v>
      </c>
      <c r="CX48" s="10"/>
      <c r="CY48" s="10"/>
      <c r="CZ48" s="10"/>
    </row>
    <row r="49" spans="2:104">
      <c r="B49" s="2" t="s">
        <v>120</v>
      </c>
      <c r="C49" s="2">
        <v>9</v>
      </c>
      <c r="D49" s="2" t="s">
        <v>17</v>
      </c>
      <c r="E49" s="2" t="s">
        <v>17</v>
      </c>
      <c r="F49" s="2">
        <f t="shared" si="27"/>
        <v>1</v>
      </c>
      <c r="G49" s="2" t="s">
        <v>12</v>
      </c>
      <c r="H49" s="12">
        <f t="shared" si="28"/>
        <v>1</v>
      </c>
      <c r="I49" s="12" t="str">
        <f t="shared" si="29"/>
        <v/>
      </c>
      <c r="J49" s="16" t="str">
        <f t="shared" si="30"/>
        <v/>
      </c>
      <c r="L49" s="12">
        <f>IF($F49=1, 1, "")</f>
        <v>1</v>
      </c>
      <c r="P49" s="12">
        <f>IF($F49=0, 0, 1)</f>
        <v>1</v>
      </c>
      <c r="Q49" s="12"/>
      <c r="U49"/>
      <c r="V49"/>
      <c r="W49" s="12">
        <f>IF($F49=1, 1, "")</f>
        <v>1</v>
      </c>
      <c r="X49"/>
      <c r="Y49"/>
      <c r="Z49"/>
      <c r="BC49" s="2" t="s">
        <v>43</v>
      </c>
      <c r="CX49" s="10"/>
      <c r="CY49" s="10"/>
      <c r="CZ49" s="10"/>
    </row>
    <row r="50" spans="2:104">
      <c r="B50" s="2" t="s">
        <v>9</v>
      </c>
      <c r="C50" s="2">
        <v>10</v>
      </c>
      <c r="D50" s="2" t="s">
        <v>19</v>
      </c>
      <c r="E50" s="2" t="s">
        <v>17</v>
      </c>
      <c r="F50" s="2">
        <f t="shared" si="27"/>
        <v>-0.25</v>
      </c>
      <c r="G50" s="2" t="s">
        <v>14</v>
      </c>
      <c r="H50" s="12" t="str">
        <f t="shared" si="28"/>
        <v/>
      </c>
      <c r="I50" s="12">
        <f t="shared" si="29"/>
        <v>1</v>
      </c>
      <c r="J50" s="16" t="str">
        <f t="shared" si="30"/>
        <v/>
      </c>
      <c r="M50" s="12" t="str">
        <f t="shared" si="31"/>
        <v/>
      </c>
      <c r="P50" s="12">
        <f>IF($F50=0, 0, 1)</f>
        <v>1</v>
      </c>
      <c r="Q50" s="12"/>
      <c r="U50"/>
      <c r="V50"/>
      <c r="W50"/>
      <c r="X50" s="12" t="str">
        <f>IF($F50=1, 1, "")</f>
        <v/>
      </c>
      <c r="Y50"/>
      <c r="Z50"/>
      <c r="BC50" s="2" t="s">
        <v>43</v>
      </c>
      <c r="CX50" s="10"/>
      <c r="CY50" s="10"/>
      <c r="CZ50" s="10"/>
    </row>
    <row r="51" spans="2:104">
      <c r="B51" s="2" t="s">
        <v>21</v>
      </c>
      <c r="C51" s="2">
        <v>11</v>
      </c>
      <c r="D51" s="2" t="s">
        <v>20</v>
      </c>
      <c r="E51" s="2" t="s">
        <v>172</v>
      </c>
      <c r="F51" s="2">
        <f t="shared" si="27"/>
        <v>0</v>
      </c>
      <c r="G51" s="2" t="s">
        <v>14</v>
      </c>
      <c r="H51" s="12" t="str">
        <f t="shared" si="28"/>
        <v/>
      </c>
      <c r="I51" s="12" t="str">
        <f t="shared" si="29"/>
        <v/>
      </c>
      <c r="J51" s="16">
        <f t="shared" si="30"/>
        <v>1</v>
      </c>
      <c r="M51" s="12" t="str">
        <f t="shared" si="31"/>
        <v/>
      </c>
      <c r="P51" s="12"/>
      <c r="Q51" s="12"/>
      <c r="S51" s="12">
        <f>IF($F51=0, 0, 1)</f>
        <v>0</v>
      </c>
      <c r="U51"/>
      <c r="V51" s="12" t="str">
        <f>IF($F51=1, 1, "")</f>
        <v/>
      </c>
      <c r="W51"/>
      <c r="X51"/>
      <c r="Y51"/>
      <c r="Z51"/>
      <c r="BC51" s="2" t="s">
        <v>43</v>
      </c>
      <c r="CX51" s="10"/>
      <c r="CY51" s="10"/>
      <c r="CZ51" s="10"/>
    </row>
    <row r="52" spans="2:104">
      <c r="B52" s="2" t="s">
        <v>143</v>
      </c>
      <c r="C52" s="2">
        <v>12</v>
      </c>
      <c r="D52" s="2" t="s">
        <v>19</v>
      </c>
      <c r="E52" s="2" t="s">
        <v>19</v>
      </c>
      <c r="F52" s="2">
        <f t="shared" si="27"/>
        <v>1</v>
      </c>
      <c r="G52" s="2" t="s">
        <v>14</v>
      </c>
      <c r="H52" s="12">
        <f t="shared" si="28"/>
        <v>1</v>
      </c>
      <c r="I52" s="12" t="str">
        <f t="shared" si="29"/>
        <v/>
      </c>
      <c r="J52" s="16" t="str">
        <f t="shared" si="30"/>
        <v/>
      </c>
      <c r="M52" s="12">
        <f t="shared" si="31"/>
        <v>1</v>
      </c>
      <c r="P52" s="12"/>
      <c r="Q52" s="12">
        <f>IF($F52=0, 0, 1)</f>
        <v>1</v>
      </c>
      <c r="U52"/>
      <c r="V52"/>
      <c r="W52"/>
      <c r="X52" s="12">
        <f>IF($F52=1, 1, "")</f>
        <v>1</v>
      </c>
      <c r="Y52"/>
      <c r="Z52"/>
      <c r="BC52" s="2" t="s">
        <v>43</v>
      </c>
      <c r="CX52" s="10"/>
      <c r="CY52" s="10"/>
      <c r="CZ52" s="10"/>
    </row>
    <row r="53" spans="2:104">
      <c r="B53" s="2" t="s">
        <v>21</v>
      </c>
      <c r="C53" s="2">
        <v>13</v>
      </c>
      <c r="D53" s="2" t="s">
        <v>19</v>
      </c>
      <c r="E53" s="2" t="s">
        <v>19</v>
      </c>
      <c r="F53" s="2">
        <f t="shared" si="27"/>
        <v>1</v>
      </c>
      <c r="G53" s="2" t="s">
        <v>12</v>
      </c>
      <c r="H53" s="12">
        <f t="shared" si="28"/>
        <v>1</v>
      </c>
      <c r="I53" s="12" t="str">
        <f t="shared" si="29"/>
        <v/>
      </c>
      <c r="J53" s="16" t="str">
        <f t="shared" si="30"/>
        <v/>
      </c>
      <c r="L53" s="12">
        <f>IF($F53=1, 1, "")</f>
        <v>1</v>
      </c>
      <c r="M53" s="12"/>
      <c r="P53" s="12"/>
      <c r="Q53" s="12"/>
      <c r="U53"/>
      <c r="V53" s="12">
        <f>IF($F53=1, 1, "")</f>
        <v>1</v>
      </c>
      <c r="W53"/>
      <c r="X53"/>
      <c r="Y53"/>
      <c r="Z53"/>
      <c r="BC53" s="2" t="s">
        <v>43</v>
      </c>
      <c r="CX53" s="10"/>
      <c r="CY53" s="10"/>
      <c r="CZ53" s="10"/>
    </row>
    <row r="54" spans="2:104">
      <c r="B54" s="2" t="s">
        <v>120</v>
      </c>
      <c r="C54" s="2">
        <v>14</v>
      </c>
      <c r="D54" s="2" t="s">
        <v>11</v>
      </c>
      <c r="E54" s="2" t="s">
        <v>11</v>
      </c>
      <c r="F54" s="2">
        <f t="shared" si="27"/>
        <v>1</v>
      </c>
      <c r="G54" s="2" t="s">
        <v>14</v>
      </c>
      <c r="H54" s="12">
        <f t="shared" si="28"/>
        <v>1</v>
      </c>
      <c r="I54" s="12" t="str">
        <f t="shared" si="29"/>
        <v/>
      </c>
      <c r="J54" s="16" t="str">
        <f t="shared" si="30"/>
        <v/>
      </c>
      <c r="M54" s="12">
        <f t="shared" si="31"/>
        <v>1</v>
      </c>
      <c r="P54" s="12"/>
      <c r="Q54" s="12"/>
      <c r="U54"/>
      <c r="V54"/>
      <c r="W54" s="12">
        <f>IF($F54=1, 1, "")</f>
        <v>1</v>
      </c>
      <c r="X54"/>
      <c r="Y54"/>
      <c r="Z54"/>
      <c r="BC54" s="1" t="s">
        <v>161</v>
      </c>
      <c r="CX54" s="10"/>
      <c r="CY54" s="10"/>
      <c r="CZ54" s="10"/>
    </row>
    <row r="55" spans="2:104">
      <c r="B55" s="2" t="s">
        <v>21</v>
      </c>
      <c r="C55" s="2">
        <v>15</v>
      </c>
      <c r="D55" s="2" t="s">
        <v>20</v>
      </c>
      <c r="E55" s="2" t="s">
        <v>20</v>
      </c>
      <c r="F55" s="2">
        <f t="shared" si="27"/>
        <v>1</v>
      </c>
      <c r="G55" s="2" t="s">
        <v>16</v>
      </c>
      <c r="H55" s="12">
        <f t="shared" si="28"/>
        <v>1</v>
      </c>
      <c r="I55" s="12" t="str">
        <f t="shared" si="29"/>
        <v/>
      </c>
      <c r="J55" s="16" t="str">
        <f t="shared" si="30"/>
        <v/>
      </c>
      <c r="M55" s="12"/>
      <c r="N55" s="12">
        <f>IF($F55=1, 1, "")</f>
        <v>1</v>
      </c>
      <c r="P55" s="12"/>
      <c r="Q55" s="12"/>
      <c r="U55"/>
      <c r="V55" s="12">
        <f>IF($F55=1, 1, "")</f>
        <v>1</v>
      </c>
      <c r="W55"/>
      <c r="X55"/>
      <c r="Y55"/>
      <c r="Z55"/>
      <c r="BC55" s="1" t="s">
        <v>44</v>
      </c>
      <c r="CX55" s="10"/>
      <c r="CY55" s="10"/>
      <c r="CZ55" s="10"/>
    </row>
    <row r="56" spans="2:104">
      <c r="B56" s="2" t="s">
        <v>7</v>
      </c>
      <c r="C56" s="2">
        <v>16</v>
      </c>
      <c r="D56" s="2" t="s">
        <v>15</v>
      </c>
      <c r="E56" s="2" t="s">
        <v>15</v>
      </c>
      <c r="F56" s="2">
        <f t="shared" si="27"/>
        <v>1</v>
      </c>
      <c r="G56" s="2" t="s">
        <v>14</v>
      </c>
      <c r="H56" s="12">
        <f t="shared" si="28"/>
        <v>1</v>
      </c>
      <c r="I56" s="12" t="str">
        <f t="shared" si="29"/>
        <v/>
      </c>
      <c r="J56" s="16" t="str">
        <f t="shared" si="30"/>
        <v/>
      </c>
      <c r="M56" s="12">
        <f t="shared" si="31"/>
        <v>1</v>
      </c>
      <c r="P56" s="12"/>
      <c r="Q56" s="12"/>
      <c r="U56"/>
      <c r="V56"/>
      <c r="W56"/>
      <c r="X56"/>
      <c r="Y56"/>
      <c r="Z56" s="12">
        <f>IF($F56=1, 1, "")</f>
        <v>1</v>
      </c>
      <c r="BC56" s="2" t="s">
        <v>44</v>
      </c>
      <c r="CX56" s="10"/>
      <c r="CY56" s="10"/>
      <c r="CZ56" s="10"/>
    </row>
    <row r="57" spans="2:104">
      <c r="B57" s="2" t="s">
        <v>7</v>
      </c>
      <c r="C57" s="2">
        <v>17</v>
      </c>
      <c r="D57" s="2" t="s">
        <v>20</v>
      </c>
      <c r="E57" s="2" t="s">
        <v>20</v>
      </c>
      <c r="F57" s="2">
        <f t="shared" si="27"/>
        <v>1</v>
      </c>
      <c r="G57" s="2" t="s">
        <v>16</v>
      </c>
      <c r="H57" s="12">
        <f t="shared" si="28"/>
        <v>1</v>
      </c>
      <c r="I57" s="12" t="str">
        <f t="shared" si="29"/>
        <v/>
      </c>
      <c r="J57" s="16" t="str">
        <f t="shared" si="30"/>
        <v/>
      </c>
      <c r="M57" s="12"/>
      <c r="N57" s="12">
        <f>IF($F57=1, 1, "")</f>
        <v>1</v>
      </c>
      <c r="P57" s="12"/>
      <c r="Q57" s="12"/>
      <c r="U57"/>
      <c r="V57"/>
      <c r="W57"/>
      <c r="X57"/>
      <c r="Y57"/>
      <c r="Z57" s="12">
        <f>IF($F57=1, 1, "")</f>
        <v>1</v>
      </c>
      <c r="BC57" s="2" t="s">
        <v>61</v>
      </c>
      <c r="CX57" s="10"/>
      <c r="CY57" s="10"/>
      <c r="CZ57" s="10"/>
    </row>
    <row r="58" spans="2:104">
      <c r="B58" s="2" t="s">
        <v>21</v>
      </c>
      <c r="C58" s="2">
        <v>18</v>
      </c>
      <c r="D58" s="2" t="s">
        <v>20</v>
      </c>
      <c r="E58" s="2" t="s">
        <v>20</v>
      </c>
      <c r="F58" s="2">
        <f t="shared" si="27"/>
        <v>1</v>
      </c>
      <c r="G58" s="2" t="s">
        <v>12</v>
      </c>
      <c r="H58" s="12">
        <f t="shared" si="28"/>
        <v>1</v>
      </c>
      <c r="I58" s="12" t="str">
        <f t="shared" si="29"/>
        <v/>
      </c>
      <c r="J58" s="16" t="str">
        <f t="shared" si="30"/>
        <v/>
      </c>
      <c r="L58" s="12">
        <f>IF($F58=1, 1, "")</f>
        <v>1</v>
      </c>
      <c r="M58" s="12"/>
      <c r="P58" s="12"/>
      <c r="Q58" s="12"/>
      <c r="U58"/>
      <c r="V58" s="12">
        <f t="shared" ref="V58:V63" si="32">IF($F58=1, 1, "")</f>
        <v>1</v>
      </c>
      <c r="W58"/>
      <c r="X58"/>
      <c r="Y58"/>
      <c r="Z58"/>
      <c r="BC58" s="1" t="s">
        <v>160</v>
      </c>
      <c r="CX58" s="10"/>
      <c r="CY58" s="10"/>
      <c r="CZ58" s="10"/>
    </row>
    <row r="59" spans="2:104">
      <c r="B59" s="2" t="s">
        <v>21</v>
      </c>
      <c r="C59" s="2">
        <v>19</v>
      </c>
      <c r="D59" s="2" t="s">
        <v>17</v>
      </c>
      <c r="E59" s="2" t="s">
        <v>17</v>
      </c>
      <c r="F59" s="2">
        <f t="shared" si="27"/>
        <v>1</v>
      </c>
      <c r="G59" s="2" t="s">
        <v>16</v>
      </c>
      <c r="H59" s="12">
        <f t="shared" si="28"/>
        <v>1</v>
      </c>
      <c r="I59" s="12" t="str">
        <f t="shared" si="29"/>
        <v/>
      </c>
      <c r="J59" s="16" t="str">
        <f t="shared" si="30"/>
        <v/>
      </c>
      <c r="M59" s="12"/>
      <c r="N59" s="12">
        <f>IF($F59=1, 1, "")</f>
        <v>1</v>
      </c>
      <c r="P59" s="12">
        <f>IF($F53=0, 0, 1)</f>
        <v>1</v>
      </c>
      <c r="Q59" s="12"/>
      <c r="U59"/>
      <c r="V59" s="12">
        <f t="shared" si="32"/>
        <v>1</v>
      </c>
      <c r="W59"/>
      <c r="X59"/>
      <c r="Y59"/>
      <c r="Z59"/>
      <c r="CX59" s="10"/>
      <c r="CY59" s="10"/>
      <c r="CZ59" s="10"/>
    </row>
    <row r="60" spans="2:104">
      <c r="B60" s="2" t="s">
        <v>21</v>
      </c>
      <c r="C60" s="2">
        <v>20</v>
      </c>
      <c r="D60" s="2" t="s">
        <v>11</v>
      </c>
      <c r="E60" s="2" t="s">
        <v>11</v>
      </c>
      <c r="F60" s="2">
        <f t="shared" si="27"/>
        <v>1</v>
      </c>
      <c r="G60" s="2" t="s">
        <v>14</v>
      </c>
      <c r="H60" s="12">
        <f t="shared" si="28"/>
        <v>1</v>
      </c>
      <c r="I60" s="12" t="str">
        <f t="shared" si="29"/>
        <v/>
      </c>
      <c r="J60" s="16" t="str">
        <f t="shared" si="30"/>
        <v/>
      </c>
      <c r="M60" s="12">
        <f>IF($F60=1, 1, "")</f>
        <v>1</v>
      </c>
      <c r="P60" s="12"/>
      <c r="Q60" s="12">
        <f>IF($F54=0, 0, 1)</f>
        <v>1</v>
      </c>
      <c r="U60"/>
      <c r="V60" s="12">
        <f t="shared" si="32"/>
        <v>1</v>
      </c>
      <c r="W60"/>
      <c r="X60"/>
      <c r="Y60"/>
      <c r="Z60"/>
      <c r="CX60" s="10"/>
      <c r="CY60" s="10"/>
      <c r="CZ60" s="10"/>
    </row>
    <row r="61" spans="2:104">
      <c r="B61" s="2" t="s">
        <v>21</v>
      </c>
      <c r="C61" s="2">
        <v>21</v>
      </c>
      <c r="D61" s="2" t="s">
        <v>15</v>
      </c>
      <c r="E61" s="2" t="s">
        <v>15</v>
      </c>
      <c r="F61" s="2">
        <f t="shared" si="27"/>
        <v>1</v>
      </c>
      <c r="G61" s="2" t="s">
        <v>16</v>
      </c>
      <c r="H61" s="12">
        <f t="shared" si="28"/>
        <v>1</v>
      </c>
      <c r="I61" s="12" t="str">
        <f t="shared" si="29"/>
        <v/>
      </c>
      <c r="J61" s="16" t="str">
        <f t="shared" si="30"/>
        <v/>
      </c>
      <c r="N61" s="12">
        <f>IF($F61=1, 1, "")</f>
        <v>1</v>
      </c>
      <c r="O61" s="12"/>
      <c r="P61" s="12"/>
      <c r="Q61" s="12"/>
      <c r="R61" s="12">
        <f>IF($F55=0, 0, 1)</f>
        <v>1</v>
      </c>
      <c r="U61"/>
      <c r="V61" s="12">
        <f t="shared" si="32"/>
        <v>1</v>
      </c>
      <c r="W61"/>
      <c r="X61"/>
      <c r="Y61"/>
      <c r="Z61"/>
      <c r="CX61" s="10"/>
      <c r="CY61" s="10"/>
      <c r="CZ61" s="10"/>
    </row>
    <row r="62" spans="2:104">
      <c r="B62" s="2" t="s">
        <v>21</v>
      </c>
      <c r="C62" s="2">
        <v>22</v>
      </c>
      <c r="D62" s="2" t="s">
        <v>19</v>
      </c>
      <c r="E62" s="2" t="s">
        <v>19</v>
      </c>
      <c r="F62" s="2">
        <f t="shared" si="27"/>
        <v>1</v>
      </c>
      <c r="G62" s="2" t="s">
        <v>14</v>
      </c>
      <c r="H62" s="12">
        <f t="shared" si="28"/>
        <v>1</v>
      </c>
      <c r="I62" s="12" t="str">
        <f t="shared" si="29"/>
        <v/>
      </c>
      <c r="J62" s="16" t="str">
        <f t="shared" si="30"/>
        <v/>
      </c>
      <c r="M62" s="12">
        <f>IF($F62=1, 1, "")</f>
        <v>1</v>
      </c>
      <c r="N62" s="12"/>
      <c r="O62" s="12"/>
      <c r="P62" s="12"/>
      <c r="Q62" s="12">
        <f>IF($F56=0, 0, 1)</f>
        <v>1</v>
      </c>
      <c r="U62"/>
      <c r="V62" s="12">
        <f t="shared" si="32"/>
        <v>1</v>
      </c>
      <c r="W62"/>
      <c r="X62"/>
      <c r="Y62"/>
      <c r="Z62"/>
      <c r="CX62" s="10"/>
      <c r="CY62" s="10"/>
      <c r="CZ62" s="10"/>
    </row>
    <row r="63" spans="2:104">
      <c r="B63" s="2" t="s">
        <v>21</v>
      </c>
      <c r="C63" s="2">
        <v>23</v>
      </c>
      <c r="D63" s="2" t="s">
        <v>11</v>
      </c>
      <c r="E63" s="2" t="s">
        <v>11</v>
      </c>
      <c r="F63" s="2">
        <f t="shared" si="27"/>
        <v>1</v>
      </c>
      <c r="G63" s="2" t="s">
        <v>16</v>
      </c>
      <c r="H63" s="12">
        <f t="shared" si="28"/>
        <v>1</v>
      </c>
      <c r="I63" s="12" t="str">
        <f t="shared" si="29"/>
        <v/>
      </c>
      <c r="J63" s="16" t="str">
        <f t="shared" si="30"/>
        <v/>
      </c>
      <c r="N63" s="12">
        <f>IF($F63=1, 1, "")</f>
        <v>1</v>
      </c>
      <c r="O63" s="12"/>
      <c r="P63" s="12"/>
      <c r="Q63" s="12"/>
      <c r="R63" s="12">
        <f>IF($F57=0, 0, 1)</f>
        <v>1</v>
      </c>
      <c r="U63"/>
      <c r="V63" s="12">
        <f t="shared" si="32"/>
        <v>1</v>
      </c>
      <c r="W63"/>
      <c r="X63"/>
      <c r="Y63"/>
      <c r="Z63"/>
      <c r="CX63" s="10"/>
      <c r="CY63" s="10"/>
      <c r="CZ63" s="10"/>
    </row>
    <row r="64" spans="2:104">
      <c r="B64" s="2" t="s">
        <v>143</v>
      </c>
      <c r="C64" s="2">
        <v>24</v>
      </c>
      <c r="D64" s="2" t="s">
        <v>11</v>
      </c>
      <c r="E64" s="2" t="s">
        <v>11</v>
      </c>
      <c r="F64" s="2">
        <f t="shared" si="27"/>
        <v>1</v>
      </c>
      <c r="G64" s="2" t="s">
        <v>16</v>
      </c>
      <c r="H64" s="12">
        <f t="shared" si="28"/>
        <v>1</v>
      </c>
      <c r="I64" s="12" t="str">
        <f t="shared" si="29"/>
        <v/>
      </c>
      <c r="J64" s="16" t="str">
        <f>IF($F64=0, 1, "")</f>
        <v/>
      </c>
      <c r="N64" s="12">
        <f>IF($F64=1, 1, "")</f>
        <v>1</v>
      </c>
      <c r="O64" s="12"/>
      <c r="P64" s="12">
        <f>IF($F58=0, 0, 1)</f>
        <v>1</v>
      </c>
      <c r="Q64" s="12"/>
      <c r="U64"/>
      <c r="V64"/>
      <c r="W64"/>
      <c r="X64" s="12">
        <f>IF($F64=1, 1, "")</f>
        <v>1</v>
      </c>
      <c r="Y64"/>
      <c r="Z64"/>
      <c r="CX64" s="10"/>
      <c r="CY64" s="10"/>
      <c r="CZ64" s="10"/>
    </row>
    <row r="65" spans="1:104">
      <c r="C65" s="9"/>
      <c r="D65" s="9"/>
      <c r="E65" s="9"/>
      <c r="F65" s="9"/>
      <c r="G65" s="9"/>
      <c r="H65" s="12">
        <f>SUM(H41:H64)</f>
        <v>22</v>
      </c>
      <c r="I65" s="12">
        <f>SUM(I41:I64)</f>
        <v>1</v>
      </c>
      <c r="J65" s="12">
        <f>SUM(J41:J64)</f>
        <v>1</v>
      </c>
      <c r="L65" s="12">
        <f>SUM(L41:L64)</f>
        <v>6</v>
      </c>
      <c r="M65" s="12">
        <f>SUM(M41:M64)</f>
        <v>8</v>
      </c>
      <c r="N65" s="12">
        <f>SUM(N41:N64)</f>
        <v>8</v>
      </c>
      <c r="O65" s="12"/>
      <c r="P65" s="12"/>
      <c r="Q65" s="12"/>
      <c r="CX65" s="10"/>
      <c r="CY65" s="10"/>
      <c r="CZ65" s="10"/>
    </row>
    <row r="66" spans="1:104">
      <c r="C66" s="4" t="s">
        <v>24</v>
      </c>
      <c r="D66" s="5" t="s">
        <v>25</v>
      </c>
      <c r="E66" s="6" t="s">
        <v>26</v>
      </c>
      <c r="F66" s="9"/>
      <c r="G66" s="9"/>
      <c r="H66" s="12" t="str">
        <f t="shared" ref="H66:H75" si="33">IF($F66=1, 1, "")</f>
        <v/>
      </c>
      <c r="I66" s="12" t="str">
        <f t="shared" ref="I66:I75" si="34">IF($F66=-0.25, 1, "")</f>
        <v/>
      </c>
      <c r="J66" s="16"/>
      <c r="N66" s="12"/>
      <c r="O66" s="12"/>
      <c r="P66" s="12"/>
      <c r="Q66" s="12"/>
      <c r="CX66" s="10"/>
      <c r="CY66" s="10"/>
      <c r="CZ66" s="10"/>
    </row>
    <row r="67" spans="1:104" ht="23" customHeight="1">
      <c r="B67" s="77" t="s">
        <v>10</v>
      </c>
      <c r="C67" s="74">
        <f>SUM(H41:H45)</f>
        <v>5</v>
      </c>
      <c r="D67" s="75">
        <v>5</v>
      </c>
      <c r="E67" s="76">
        <f>C67/D67</f>
        <v>1</v>
      </c>
      <c r="F67" s="78" t="s">
        <v>24</v>
      </c>
      <c r="G67" s="89">
        <f>H65</f>
        <v>22</v>
      </c>
      <c r="H67" s="12" t="str">
        <f t="shared" si="33"/>
        <v/>
      </c>
      <c r="I67" s="12" t="str">
        <f t="shared" si="34"/>
        <v/>
      </c>
      <c r="J67" s="16" t="str">
        <f>IF($F67=0, 1, "")</f>
        <v/>
      </c>
      <c r="N67" s="12"/>
      <c r="O67" s="12"/>
      <c r="P67" s="12"/>
      <c r="Q67" s="12"/>
      <c r="CX67" s="10"/>
      <c r="CY67" s="10"/>
      <c r="CZ67" s="10"/>
    </row>
    <row r="68" spans="1:104" ht="23" customHeight="1">
      <c r="B68" s="77" t="s">
        <v>27</v>
      </c>
      <c r="C68" s="74">
        <f>SUM(H46:H49)</f>
        <v>4</v>
      </c>
      <c r="D68" s="75">
        <v>4</v>
      </c>
      <c r="E68" s="76">
        <f>C68/D68</f>
        <v>1</v>
      </c>
      <c r="F68" s="78" t="s">
        <v>28</v>
      </c>
      <c r="G68" s="90">
        <f>I65</f>
        <v>1</v>
      </c>
      <c r="H68" s="12" t="str">
        <f t="shared" si="33"/>
        <v/>
      </c>
      <c r="I68" s="12" t="str">
        <f t="shared" si="34"/>
        <v/>
      </c>
      <c r="J68" s="16" t="str">
        <f>IF($F68=0, 1, "")</f>
        <v/>
      </c>
      <c r="N68" s="12"/>
      <c r="O68" s="12"/>
      <c r="P68" s="12"/>
      <c r="Q68" s="12"/>
      <c r="CX68" s="10"/>
      <c r="CY68" s="10"/>
      <c r="CZ68" s="10"/>
    </row>
    <row r="69" spans="1:104" ht="23" customHeight="1">
      <c r="B69" s="77" t="s">
        <v>29</v>
      </c>
      <c r="C69" s="74">
        <f>SUM(H50:H56)</f>
        <v>5</v>
      </c>
      <c r="D69" s="75">
        <v>7</v>
      </c>
      <c r="E69" s="79">
        <f>C69/D69</f>
        <v>0.7142857142857143</v>
      </c>
      <c r="F69" s="100" t="s">
        <v>30</v>
      </c>
      <c r="G69" s="90">
        <f>J65</f>
        <v>1</v>
      </c>
      <c r="H69" s="12" t="str">
        <f t="shared" si="33"/>
        <v/>
      </c>
      <c r="I69" s="12" t="str">
        <f t="shared" si="34"/>
        <v/>
      </c>
      <c r="J69" s="16" t="str">
        <f>IF($F69=0, 1, "")</f>
        <v/>
      </c>
      <c r="N69" s="12"/>
      <c r="O69" s="12"/>
      <c r="P69" s="12"/>
      <c r="Q69" s="12"/>
      <c r="CX69" s="10"/>
      <c r="CY69" s="10"/>
      <c r="CZ69" s="10"/>
    </row>
    <row r="70" spans="1:104" ht="23" customHeight="1">
      <c r="B70" s="77" t="s">
        <v>31</v>
      </c>
      <c r="C70" s="74">
        <f>SUM(H57:H64)</f>
        <v>8</v>
      </c>
      <c r="D70" s="75">
        <v>8</v>
      </c>
      <c r="E70" s="79">
        <f>C70/D70</f>
        <v>1</v>
      </c>
      <c r="F70" s="78" t="s">
        <v>26</v>
      </c>
      <c r="G70" s="91">
        <f>G67/(G67+G68+G69)</f>
        <v>0.91666666666666663</v>
      </c>
      <c r="H70" s="12" t="str">
        <f t="shared" si="33"/>
        <v/>
      </c>
      <c r="I70" s="12" t="str">
        <f t="shared" si="34"/>
        <v/>
      </c>
      <c r="J70" s="16" t="str">
        <f>IF($F70=0, 1, "")</f>
        <v/>
      </c>
      <c r="N70" s="12"/>
      <c r="O70" s="12"/>
      <c r="P70" s="12"/>
      <c r="Q70" s="12"/>
      <c r="CX70" s="10"/>
      <c r="CY70" s="10"/>
      <c r="CZ70" s="10"/>
    </row>
    <row r="71" spans="1:104" ht="23" customHeight="1">
      <c r="C71" s="9"/>
      <c r="D71" s="9"/>
      <c r="E71" s="9"/>
      <c r="F71" s="88" t="s">
        <v>32</v>
      </c>
      <c r="G71" s="87">
        <f>G67-(SUM(I41:I48)/4)</f>
        <v>22</v>
      </c>
      <c r="H71" s="12" t="str">
        <f t="shared" si="33"/>
        <v/>
      </c>
      <c r="I71" s="12" t="str">
        <f t="shared" si="34"/>
        <v/>
      </c>
      <c r="J71" s="16" t="str">
        <f>IF($F71=0, 1, "")</f>
        <v/>
      </c>
      <c r="N71" s="12"/>
      <c r="O71" s="12"/>
      <c r="P71" s="12"/>
      <c r="Q71" s="12"/>
      <c r="CX71" s="10"/>
      <c r="CY71" s="10"/>
      <c r="CZ71" s="10"/>
    </row>
    <row r="72" spans="1:104" ht="23" customHeight="1">
      <c r="B72" s="77" t="s">
        <v>33</v>
      </c>
      <c r="C72" s="74">
        <f>L65</f>
        <v>6</v>
      </c>
      <c r="D72" s="75">
        <v>6</v>
      </c>
      <c r="E72" s="79">
        <f>C72/D72</f>
        <v>1</v>
      </c>
      <c r="F72" s="88"/>
      <c r="G72" s="87"/>
      <c r="H72" s="12"/>
      <c r="I72" s="12"/>
      <c r="J72" s="16"/>
      <c r="N72" s="12"/>
      <c r="O72" s="12"/>
      <c r="P72" s="12"/>
      <c r="Q72" s="12"/>
      <c r="CX72" s="10"/>
      <c r="CY72" s="10"/>
      <c r="CZ72" s="10"/>
    </row>
    <row r="73" spans="1:104" ht="23" customHeight="1">
      <c r="B73" s="77" t="s">
        <v>34</v>
      </c>
      <c r="C73" s="74">
        <f>M65</f>
        <v>8</v>
      </c>
      <c r="D73" s="75">
        <v>10</v>
      </c>
      <c r="E73" s="79">
        <f>C73/D73</f>
        <v>0.8</v>
      </c>
      <c r="F73" s="88"/>
      <c r="G73" s="87"/>
      <c r="H73" s="12"/>
      <c r="I73" s="12"/>
      <c r="J73" s="16"/>
      <c r="N73" s="12"/>
      <c r="O73" s="12"/>
      <c r="P73" s="12"/>
      <c r="Q73" s="12"/>
      <c r="CX73" s="10"/>
      <c r="CY73" s="10"/>
      <c r="CZ73" s="10"/>
    </row>
    <row r="74" spans="1:104" ht="23" customHeight="1">
      <c r="B74" s="77" t="s">
        <v>35</v>
      </c>
      <c r="C74" s="74">
        <f>N65</f>
        <v>8</v>
      </c>
      <c r="D74" s="75">
        <v>8</v>
      </c>
      <c r="E74" s="79">
        <f>C74/D74</f>
        <v>1</v>
      </c>
      <c r="H74" s="12" t="str">
        <f t="shared" si="33"/>
        <v/>
      </c>
      <c r="I74" s="12" t="str">
        <f t="shared" si="34"/>
        <v/>
      </c>
      <c r="J74" s="16"/>
      <c r="N74" s="12"/>
      <c r="O74" s="12"/>
      <c r="P74" s="12"/>
      <c r="Q74" s="12"/>
      <c r="CX74" s="10"/>
      <c r="CY74" s="10"/>
      <c r="CZ74" s="10"/>
    </row>
    <row r="75" spans="1:104" ht="23" customHeight="1">
      <c r="F75" s="13"/>
      <c r="H75" s="12" t="str">
        <f t="shared" si="33"/>
        <v/>
      </c>
      <c r="I75" s="12" t="str">
        <f t="shared" si="34"/>
        <v/>
      </c>
      <c r="J75" s="16"/>
      <c r="N75" s="12"/>
      <c r="O75" s="12"/>
      <c r="P75" s="12"/>
      <c r="Q75" s="12"/>
      <c r="CX75" s="10"/>
      <c r="CY75" s="10"/>
      <c r="CZ75" s="10"/>
    </row>
    <row r="76" spans="1:104" ht="37.75" customHeight="1">
      <c r="C76" s="4"/>
      <c r="D76" s="5"/>
      <c r="E76" s="15" t="s">
        <v>137</v>
      </c>
      <c r="F76" s="4"/>
      <c r="G76" s="4"/>
      <c r="H76" s="26" t="s">
        <v>24</v>
      </c>
      <c r="I76" s="26" t="s">
        <v>72</v>
      </c>
      <c r="J76" s="26" t="s">
        <v>73</v>
      </c>
      <c r="K76" s="26" t="s">
        <v>6</v>
      </c>
      <c r="L76" s="26" t="s">
        <v>74</v>
      </c>
      <c r="M76" s="26" t="s">
        <v>75</v>
      </c>
      <c r="N76" s="26" t="s">
        <v>35</v>
      </c>
      <c r="P76" s="26" t="s">
        <v>78</v>
      </c>
      <c r="Q76" s="26" t="s">
        <v>79</v>
      </c>
      <c r="R76" s="26" t="s">
        <v>80</v>
      </c>
      <c r="S76" s="106" t="s">
        <v>39</v>
      </c>
      <c r="AX76" s="22"/>
      <c r="AY76" s="22"/>
      <c r="AZ76" s="102" t="s">
        <v>90</v>
      </c>
      <c r="BA76" s="102" t="s">
        <v>173</v>
      </c>
      <c r="BB76" s="102" t="s">
        <v>170</v>
      </c>
      <c r="BC76" s="102" t="s">
        <v>86</v>
      </c>
      <c r="BD76" s="102" t="s">
        <v>91</v>
      </c>
      <c r="BE76" s="102" t="s">
        <v>89</v>
      </c>
      <c r="BF76" s="102" t="s">
        <v>99</v>
      </c>
      <c r="BG76" s="102" t="s">
        <v>145</v>
      </c>
      <c r="BH76" s="102" t="s">
        <v>85</v>
      </c>
      <c r="BI76" s="102" t="s">
        <v>171</v>
      </c>
      <c r="BJ76" s="102" t="s">
        <v>87</v>
      </c>
      <c r="BK76" s="102" t="s">
        <v>92</v>
      </c>
      <c r="BL76" s="102" t="s">
        <v>93</v>
      </c>
      <c r="BM76" s="102" t="s">
        <v>97</v>
      </c>
      <c r="BN76" s="102" t="s">
        <v>96</v>
      </c>
      <c r="BO76" s="102"/>
      <c r="BP76" s="22"/>
      <c r="BQ76" s="22"/>
      <c r="BR76" s="22"/>
      <c r="BS76" s="22"/>
      <c r="CX76" s="10"/>
      <c r="CY76" s="10"/>
      <c r="CZ76" s="10"/>
    </row>
    <row r="77" spans="1:104" ht="46.5" customHeight="1">
      <c r="B77" s="17" t="s">
        <v>1</v>
      </c>
      <c r="C77" s="18" t="s">
        <v>2</v>
      </c>
      <c r="D77" s="19" t="s">
        <v>3</v>
      </c>
      <c r="E77" s="115" t="s">
        <v>4</v>
      </c>
      <c r="F77" s="18" t="s">
        <v>5</v>
      </c>
      <c r="G77" s="18" t="s">
        <v>6</v>
      </c>
      <c r="S77" s="105"/>
      <c r="T77" s="107"/>
      <c r="U77" s="107"/>
      <c r="V77" s="107"/>
      <c r="W77" s="107"/>
      <c r="X77" s="107"/>
      <c r="Y77" s="107"/>
      <c r="Z77" s="107"/>
      <c r="AB77" s="107"/>
      <c r="AZ77" s="105"/>
      <c r="BA77" s="105"/>
      <c r="BB77" s="105"/>
      <c r="BC77" s="105"/>
      <c r="BD77" s="105"/>
      <c r="BE77" s="108"/>
      <c r="BF77" s="108"/>
      <c r="BG77" s="9"/>
      <c r="BH77" s="9"/>
      <c r="BU77" s="120"/>
      <c r="CX77" s="10"/>
      <c r="CY77" s="10"/>
      <c r="CZ77" s="10"/>
    </row>
    <row r="78" spans="1:104">
      <c r="A78" s="2" t="s">
        <v>81</v>
      </c>
      <c r="B78" s="2" t="s">
        <v>145</v>
      </c>
      <c r="C78" s="2">
        <v>1</v>
      </c>
      <c r="D78" s="1" t="s">
        <v>20</v>
      </c>
      <c r="E78" s="1" t="s">
        <v>20</v>
      </c>
      <c r="F78" s="2">
        <f t="shared" ref="F78:F112" si="35">IF(E78=D78,1,IF(ISBLANK(E78)=TRUE,0,IF(E78=" ",0,-0.25)))</f>
        <v>1</v>
      </c>
      <c r="G78" s="2" t="s">
        <v>12</v>
      </c>
      <c r="H78" s="12">
        <f t="shared" ref="H78:H112" si="36">IF($F78=1, 1, "")</f>
        <v>1</v>
      </c>
      <c r="I78" s="12" t="str">
        <f t="shared" ref="I78:I112" si="37">IF($F78=-0.25, 1, "")</f>
        <v/>
      </c>
      <c r="J78" s="16" t="str">
        <f t="shared" ref="J78:J112" si="38">IF($F78=0, 1, "")</f>
        <v/>
      </c>
      <c r="L78" s="12">
        <f>IF($F78=1, 1, "")</f>
        <v>1</v>
      </c>
      <c r="P78" s="12"/>
      <c r="Q78" s="12"/>
      <c r="S78" s="105"/>
      <c r="T78" s="107"/>
      <c r="U78" s="107"/>
      <c r="V78" s="107"/>
      <c r="W78" s="107"/>
      <c r="X78" s="107"/>
      <c r="Y78" s="107"/>
      <c r="Z78" s="107"/>
      <c r="AB78" s="107"/>
      <c r="AZ78" s="105"/>
      <c r="BA78" s="105"/>
      <c r="BB78" s="105"/>
      <c r="BC78" s="105"/>
      <c r="BD78" s="105"/>
      <c r="BE78" s="108"/>
      <c r="BF78" s="108"/>
      <c r="BG78" s="12">
        <f>IF($F78=1, 1, "")</f>
        <v>1</v>
      </c>
      <c r="BH78" s="9"/>
      <c r="BU78" s="120"/>
      <c r="CX78" s="10"/>
      <c r="CY78" s="10"/>
      <c r="CZ78" s="10"/>
    </row>
    <row r="79" spans="1:104">
      <c r="A79" s="2" t="s">
        <v>82</v>
      </c>
      <c r="B79" s="2" t="s">
        <v>163</v>
      </c>
      <c r="C79" s="2">
        <v>2</v>
      </c>
      <c r="D79" s="1" t="s">
        <v>19</v>
      </c>
      <c r="E79" s="1" t="s">
        <v>19</v>
      </c>
      <c r="F79" s="2">
        <f t="shared" si="35"/>
        <v>1</v>
      </c>
      <c r="G79" s="2" t="s">
        <v>12</v>
      </c>
      <c r="H79" s="12">
        <f t="shared" si="36"/>
        <v>1</v>
      </c>
      <c r="I79" s="12" t="str">
        <f t="shared" si="37"/>
        <v/>
      </c>
      <c r="J79" s="16" t="str">
        <f t="shared" si="38"/>
        <v/>
      </c>
      <c r="L79" s="12">
        <f>IF($F79=1, 1, "")</f>
        <v>1</v>
      </c>
      <c r="P79" s="12"/>
      <c r="Q79" s="12"/>
      <c r="S79" s="105"/>
      <c r="T79" s="107"/>
      <c r="U79" s="107"/>
      <c r="V79" s="107"/>
      <c r="W79" s="107"/>
      <c r="X79" s="107"/>
      <c r="Y79" s="107"/>
      <c r="Z79" s="107"/>
      <c r="AB79" s="107"/>
      <c r="AZ79" s="105"/>
      <c r="BA79" s="105"/>
      <c r="BB79" s="105"/>
      <c r="BC79" s="105"/>
      <c r="BE79" s="108"/>
      <c r="BF79" s="108"/>
      <c r="BG79" s="9"/>
      <c r="BH79" s="9"/>
      <c r="BL79" s="12">
        <f>IF($F79=1, 1, "")</f>
        <v>1</v>
      </c>
      <c r="BU79" s="120"/>
      <c r="CX79" s="10"/>
      <c r="CY79" s="10"/>
      <c r="CZ79" s="10"/>
    </row>
    <row r="80" spans="1:104">
      <c r="A80" s="2" t="s">
        <v>83</v>
      </c>
      <c r="B80" s="2" t="s">
        <v>164</v>
      </c>
      <c r="C80" s="2">
        <v>3</v>
      </c>
      <c r="D80" s="1" t="s">
        <v>15</v>
      </c>
      <c r="E80" s="1" t="s">
        <v>15</v>
      </c>
      <c r="F80" s="2">
        <f t="shared" si="35"/>
        <v>1</v>
      </c>
      <c r="G80" s="2" t="s">
        <v>12</v>
      </c>
      <c r="H80" s="12">
        <f t="shared" si="36"/>
        <v>1</v>
      </c>
      <c r="I80" s="12" t="str">
        <f t="shared" si="37"/>
        <v/>
      </c>
      <c r="J80" s="16" t="str">
        <f t="shared" si="38"/>
        <v/>
      </c>
      <c r="L80" s="12">
        <f>IF($F80=1, 1, "")</f>
        <v>1</v>
      </c>
      <c r="P80" s="12"/>
      <c r="Q80" s="12"/>
      <c r="S80" s="105"/>
      <c r="T80" s="107"/>
      <c r="U80" s="107"/>
      <c r="V80" s="107"/>
      <c r="W80" s="107"/>
      <c r="X80" s="107"/>
      <c r="Y80" s="107"/>
      <c r="Z80" s="107"/>
      <c r="AB80" s="107"/>
      <c r="AZ80" s="105"/>
      <c r="BB80" s="105"/>
      <c r="BC80" s="105"/>
      <c r="BE80" s="108"/>
      <c r="BF80" s="108"/>
      <c r="BG80" s="9"/>
      <c r="BH80" s="12">
        <f>IF($F80=1, 1, "")</f>
        <v>1</v>
      </c>
      <c r="BU80" s="120"/>
      <c r="CX80" s="10"/>
      <c r="CY80" s="10"/>
      <c r="CZ80" s="10"/>
    </row>
    <row r="81" spans="1:104">
      <c r="A81" s="2" t="s">
        <v>84</v>
      </c>
      <c r="B81" s="2" t="s">
        <v>165</v>
      </c>
      <c r="C81" s="2">
        <v>4</v>
      </c>
      <c r="D81" s="1" t="s">
        <v>20</v>
      </c>
      <c r="E81" s="1" t="s">
        <v>20</v>
      </c>
      <c r="F81" s="2">
        <f t="shared" si="35"/>
        <v>1</v>
      </c>
      <c r="G81" s="2" t="s">
        <v>12</v>
      </c>
      <c r="H81" s="12">
        <f t="shared" si="36"/>
        <v>1</v>
      </c>
      <c r="I81" s="12" t="str">
        <f t="shared" si="37"/>
        <v/>
      </c>
      <c r="J81" s="16" t="str">
        <f t="shared" si="38"/>
        <v/>
      </c>
      <c r="L81" s="12">
        <f>IF($F81=1, 1, "")</f>
        <v>1</v>
      </c>
      <c r="P81" s="12"/>
      <c r="Q81" s="12"/>
      <c r="S81" s="105"/>
      <c r="T81" s="107"/>
      <c r="U81" s="107"/>
      <c r="V81" s="107"/>
      <c r="W81" s="107"/>
      <c r="X81" s="107"/>
      <c r="Y81" s="107"/>
      <c r="Z81" s="107"/>
      <c r="AB81" s="107"/>
      <c r="AZ81" s="105"/>
      <c r="BB81" s="105"/>
      <c r="BC81" s="105"/>
      <c r="BE81" s="108"/>
      <c r="BF81" s="108"/>
      <c r="BG81" s="9"/>
      <c r="BH81" s="9"/>
      <c r="BJ81" s="12">
        <f>IF($F81=1, 1, "")</f>
        <v>1</v>
      </c>
      <c r="BU81" s="120"/>
      <c r="CX81" s="10"/>
      <c r="CY81" s="10"/>
      <c r="CZ81" s="10"/>
    </row>
    <row r="82" spans="1:104">
      <c r="A82" s="2" t="s">
        <v>85</v>
      </c>
      <c r="B82" s="2" t="s">
        <v>92</v>
      </c>
      <c r="C82" s="2">
        <v>5</v>
      </c>
      <c r="D82" s="1" t="s">
        <v>17</v>
      </c>
      <c r="E82" s="1" t="s">
        <v>17</v>
      </c>
      <c r="F82" s="2">
        <f t="shared" si="35"/>
        <v>1</v>
      </c>
      <c r="G82" s="2" t="s">
        <v>12</v>
      </c>
      <c r="H82" s="12">
        <f t="shared" si="36"/>
        <v>1</v>
      </c>
      <c r="I82" s="12" t="str">
        <f t="shared" si="37"/>
        <v/>
      </c>
      <c r="J82" s="16" t="str">
        <f t="shared" si="38"/>
        <v/>
      </c>
      <c r="L82" s="12">
        <f>IF($F82=1, 1, "")</f>
        <v>1</v>
      </c>
      <c r="M82" s="12"/>
      <c r="P82" s="12"/>
      <c r="Q82" s="12"/>
      <c r="S82" s="105"/>
      <c r="T82" s="107"/>
      <c r="U82" s="107"/>
      <c r="V82" s="107"/>
      <c r="W82" s="107"/>
      <c r="X82" s="107"/>
      <c r="Y82" s="107"/>
      <c r="Z82" s="107"/>
      <c r="AB82" s="107"/>
      <c r="AZ82" s="105"/>
      <c r="BA82" s="105"/>
      <c r="BB82" s="105"/>
      <c r="BC82" s="105"/>
      <c r="BE82" s="108"/>
      <c r="BF82" s="108"/>
      <c r="BG82" s="9"/>
      <c r="BH82" s="9"/>
      <c r="BK82" s="12">
        <f>IF($F82=1, 1, "")</f>
        <v>1</v>
      </c>
      <c r="BU82" s="120"/>
      <c r="CX82" s="10"/>
      <c r="CY82" s="10"/>
      <c r="CZ82" s="10"/>
    </row>
    <row r="83" spans="1:104">
      <c r="A83" s="2" t="s">
        <v>84</v>
      </c>
      <c r="B83" s="2" t="s">
        <v>166</v>
      </c>
      <c r="C83" s="2">
        <v>6</v>
      </c>
      <c r="D83" s="1" t="s">
        <v>20</v>
      </c>
      <c r="E83" s="1" t="s">
        <v>20</v>
      </c>
      <c r="F83" s="2">
        <f t="shared" si="35"/>
        <v>1</v>
      </c>
      <c r="G83" s="2" t="s">
        <v>14</v>
      </c>
      <c r="H83" s="12">
        <f t="shared" si="36"/>
        <v>1</v>
      </c>
      <c r="I83" s="12" t="str">
        <f t="shared" si="37"/>
        <v/>
      </c>
      <c r="J83" s="16" t="str">
        <f t="shared" si="38"/>
        <v/>
      </c>
      <c r="M83" s="12">
        <f>IF($F83=1, 1, "")</f>
        <v>1</v>
      </c>
      <c r="P83" s="12"/>
      <c r="Q83" s="12"/>
      <c r="S83" s="105"/>
      <c r="T83" s="107"/>
      <c r="U83" s="107"/>
      <c r="V83" s="107"/>
      <c r="W83" s="107"/>
      <c r="X83" s="107"/>
      <c r="Y83" s="107"/>
      <c r="Z83" s="107"/>
      <c r="AB83" s="107"/>
      <c r="AZ83" s="105"/>
      <c r="BB83" s="105"/>
      <c r="BC83" s="105"/>
      <c r="BD83" s="105"/>
      <c r="BE83" s="108"/>
      <c r="BF83" s="108"/>
      <c r="BG83" s="9"/>
      <c r="BH83" s="9"/>
      <c r="BI83" s="12">
        <f>IF($F83=1, 1, "")</f>
        <v>1</v>
      </c>
      <c r="BU83" s="120"/>
      <c r="CX83" s="10"/>
      <c r="CY83" s="10"/>
      <c r="CZ83" s="10"/>
    </row>
    <row r="84" spans="1:104">
      <c r="A84" s="2" t="s">
        <v>84</v>
      </c>
      <c r="B84" s="2" t="s">
        <v>86</v>
      </c>
      <c r="C84" s="2">
        <v>7</v>
      </c>
      <c r="D84" s="1" t="s">
        <v>20</v>
      </c>
      <c r="E84" s="1" t="s">
        <v>20</v>
      </c>
      <c r="F84" s="2">
        <f t="shared" si="35"/>
        <v>1</v>
      </c>
      <c r="G84" s="2" t="s">
        <v>12</v>
      </c>
      <c r="H84" s="12">
        <f t="shared" si="36"/>
        <v>1</v>
      </c>
      <c r="I84" s="12" t="str">
        <f t="shared" si="37"/>
        <v/>
      </c>
      <c r="J84" s="16" t="str">
        <f t="shared" si="38"/>
        <v/>
      </c>
      <c r="L84" s="12">
        <f>IF($F84=1, 1, "")</f>
        <v>1</v>
      </c>
      <c r="M84" s="12"/>
      <c r="P84" s="12"/>
      <c r="Q84" s="12"/>
      <c r="S84" s="105"/>
      <c r="T84" s="107"/>
      <c r="U84" s="107"/>
      <c r="V84" s="107"/>
      <c r="W84" s="107"/>
      <c r="X84" s="107"/>
      <c r="Y84" s="107"/>
      <c r="Z84" s="107"/>
      <c r="AB84" s="107"/>
      <c r="AZ84" s="105"/>
      <c r="BA84" s="105"/>
      <c r="BB84" s="105"/>
      <c r="BC84" s="12">
        <f>IF($F84=1, 1, "")</f>
        <v>1</v>
      </c>
      <c r="BD84" s="105"/>
      <c r="BE84" s="108"/>
      <c r="BF84" s="108"/>
      <c r="BG84" s="9"/>
      <c r="BH84" s="9"/>
      <c r="BU84" s="120"/>
      <c r="CX84" s="10"/>
      <c r="CY84" s="10"/>
      <c r="CZ84" s="10"/>
    </row>
    <row r="85" spans="1:104">
      <c r="A85" s="2" t="s">
        <v>86</v>
      </c>
      <c r="B85" s="2" t="s">
        <v>86</v>
      </c>
      <c r="C85" s="2">
        <v>8</v>
      </c>
      <c r="D85" s="1" t="s">
        <v>19</v>
      </c>
      <c r="E85" s="1" t="s">
        <v>19</v>
      </c>
      <c r="F85" s="2">
        <f t="shared" si="35"/>
        <v>1</v>
      </c>
      <c r="G85" s="2" t="s">
        <v>14</v>
      </c>
      <c r="H85" s="12">
        <f t="shared" si="36"/>
        <v>1</v>
      </c>
      <c r="I85" s="12" t="str">
        <f t="shared" si="37"/>
        <v/>
      </c>
      <c r="J85" s="16" t="str">
        <f t="shared" si="38"/>
        <v/>
      </c>
      <c r="M85" s="12">
        <f>IF($F85=1, 1, "")</f>
        <v>1</v>
      </c>
      <c r="P85" s="12"/>
      <c r="Q85" s="12"/>
      <c r="S85" s="105"/>
      <c r="T85" s="107"/>
      <c r="U85" s="107"/>
      <c r="V85" s="107"/>
      <c r="W85" s="107"/>
      <c r="X85" s="107"/>
      <c r="Y85" s="107"/>
      <c r="Z85" s="107"/>
      <c r="AB85" s="107"/>
      <c r="AZ85" s="105"/>
      <c r="BB85" s="105"/>
      <c r="BC85" s="12">
        <f>IF($F85=1, 1, "")</f>
        <v>1</v>
      </c>
      <c r="BD85" s="105"/>
      <c r="BE85" s="108"/>
      <c r="BF85" s="108"/>
      <c r="BG85" s="9"/>
      <c r="BH85" s="9"/>
      <c r="BU85" s="120"/>
      <c r="CX85" s="10"/>
      <c r="CY85" s="10"/>
      <c r="CZ85" s="10"/>
    </row>
    <row r="86" spans="1:104">
      <c r="A86" s="2" t="s">
        <v>87</v>
      </c>
      <c r="B86" s="2" t="s">
        <v>86</v>
      </c>
      <c r="C86" s="2">
        <v>9</v>
      </c>
      <c r="D86" s="1" t="s">
        <v>15</v>
      </c>
      <c r="E86" s="1" t="s">
        <v>15</v>
      </c>
      <c r="F86" s="2">
        <f t="shared" si="35"/>
        <v>1</v>
      </c>
      <c r="G86" s="2" t="s">
        <v>14</v>
      </c>
      <c r="H86" s="12">
        <f t="shared" si="36"/>
        <v>1</v>
      </c>
      <c r="I86" s="12" t="str">
        <f t="shared" si="37"/>
        <v/>
      </c>
      <c r="J86" s="16" t="str">
        <f t="shared" si="38"/>
        <v/>
      </c>
      <c r="M86" s="12">
        <f>IF($F86=1, 1, "")</f>
        <v>1</v>
      </c>
      <c r="P86" s="12"/>
      <c r="Q86" s="12"/>
      <c r="S86" s="105"/>
      <c r="T86" s="107"/>
      <c r="U86" s="107"/>
      <c r="V86" s="107"/>
      <c r="W86" s="107"/>
      <c r="X86" s="107"/>
      <c r="Y86" s="107"/>
      <c r="Z86" s="107"/>
      <c r="AB86" s="107"/>
      <c r="AZ86" s="105"/>
      <c r="BA86" s="105"/>
      <c r="BB86" s="105"/>
      <c r="BC86" s="12">
        <f>IF($F86=1, 1, "")</f>
        <v>1</v>
      </c>
      <c r="BD86" s="105"/>
      <c r="BE86" s="108"/>
      <c r="BG86" s="9"/>
      <c r="BH86" s="9"/>
      <c r="BU86" s="120"/>
      <c r="CX86" s="10"/>
      <c r="CY86" s="10"/>
      <c r="CZ86" s="10"/>
    </row>
    <row r="87" spans="1:104">
      <c r="A87" s="2" t="s">
        <v>88</v>
      </c>
      <c r="B87" s="2" t="s">
        <v>91</v>
      </c>
      <c r="C87" s="2">
        <v>10</v>
      </c>
      <c r="D87" s="1" t="s">
        <v>11</v>
      </c>
      <c r="E87" s="1" t="s">
        <v>17</v>
      </c>
      <c r="F87" s="2">
        <f t="shared" si="35"/>
        <v>-0.25</v>
      </c>
      <c r="G87" s="2" t="s">
        <v>16</v>
      </c>
      <c r="H87" s="12" t="str">
        <f t="shared" si="36"/>
        <v/>
      </c>
      <c r="I87" s="12">
        <f t="shared" si="37"/>
        <v>1</v>
      </c>
      <c r="J87" s="16" t="str">
        <f t="shared" si="38"/>
        <v/>
      </c>
      <c r="M87" s="12"/>
      <c r="N87" s="12" t="str">
        <f>IF($F87=1, 1, "")</f>
        <v/>
      </c>
      <c r="P87" s="12"/>
      <c r="Q87" s="12"/>
      <c r="S87" s="105"/>
      <c r="T87" s="107"/>
      <c r="U87" s="107"/>
      <c r="V87" s="107"/>
      <c r="W87" s="107"/>
      <c r="X87" s="107"/>
      <c r="Y87" s="107"/>
      <c r="Z87" s="107"/>
      <c r="AB87" s="107"/>
      <c r="AZ87" s="105"/>
      <c r="BA87" s="105"/>
      <c r="BB87" s="105"/>
      <c r="BD87" s="12" t="str">
        <f>IF($F87=1, 1, "")</f>
        <v/>
      </c>
      <c r="BE87" s="108"/>
      <c r="BF87" s="108"/>
      <c r="BG87" s="9"/>
      <c r="BH87" s="9"/>
      <c r="BU87" s="120"/>
      <c r="CX87" s="10"/>
      <c r="CY87" s="10"/>
      <c r="CZ87" s="10"/>
    </row>
    <row r="88" spans="1:104">
      <c r="A88" s="2" t="s">
        <v>88</v>
      </c>
      <c r="B88" s="2" t="s">
        <v>86</v>
      </c>
      <c r="C88" s="2">
        <v>11</v>
      </c>
      <c r="D88" s="1" t="s">
        <v>15</v>
      </c>
      <c r="E88" s="1" t="s">
        <v>172</v>
      </c>
      <c r="F88" s="2">
        <f t="shared" si="35"/>
        <v>0</v>
      </c>
      <c r="G88" s="2" t="s">
        <v>16</v>
      </c>
      <c r="H88" s="12" t="str">
        <f t="shared" si="36"/>
        <v/>
      </c>
      <c r="I88" s="12" t="str">
        <f t="shared" si="37"/>
        <v/>
      </c>
      <c r="J88" s="16">
        <f t="shared" si="38"/>
        <v>1</v>
      </c>
      <c r="N88" s="12" t="str">
        <f>IF($F88=1, 1, "")</f>
        <v/>
      </c>
      <c r="P88" s="12"/>
      <c r="Q88" s="12"/>
      <c r="S88" s="105"/>
      <c r="T88" s="107"/>
      <c r="U88" s="107"/>
      <c r="V88" s="107"/>
      <c r="W88" s="107"/>
      <c r="X88" s="107"/>
      <c r="Y88" s="107"/>
      <c r="Z88" s="107"/>
      <c r="AB88" s="107"/>
      <c r="AZ88" s="105"/>
      <c r="BA88" s="105"/>
      <c r="BB88" s="105"/>
      <c r="BC88" s="12" t="str">
        <f>IF($F88=1, 1, "")</f>
        <v/>
      </c>
      <c r="BD88" s="105"/>
      <c r="BE88" s="108"/>
      <c r="BF88" s="108"/>
      <c r="BG88" s="9"/>
      <c r="BH88" s="9"/>
      <c r="BU88" s="120"/>
      <c r="CX88" s="10"/>
      <c r="CY88" s="10"/>
      <c r="CZ88" s="10"/>
    </row>
    <row r="89" spans="1:104">
      <c r="A89" s="2" t="s">
        <v>89</v>
      </c>
      <c r="B89" s="2" t="s">
        <v>163</v>
      </c>
      <c r="C89" s="2">
        <v>12</v>
      </c>
      <c r="D89" s="1" t="s">
        <v>20</v>
      </c>
      <c r="E89" s="1" t="s">
        <v>20</v>
      </c>
      <c r="F89" s="2">
        <f t="shared" si="35"/>
        <v>1</v>
      </c>
      <c r="G89" s="2" t="s">
        <v>12</v>
      </c>
      <c r="H89" s="12">
        <f t="shared" si="36"/>
        <v>1</v>
      </c>
      <c r="I89" s="12" t="str">
        <f t="shared" si="37"/>
        <v/>
      </c>
      <c r="J89" s="16" t="str">
        <f t="shared" si="38"/>
        <v/>
      </c>
      <c r="L89" s="12">
        <f>IF($F89=1, 1, "")</f>
        <v>1</v>
      </c>
      <c r="P89" s="12"/>
      <c r="Q89" s="12"/>
      <c r="S89" s="105"/>
      <c r="T89" s="107"/>
      <c r="U89" s="107"/>
      <c r="V89" s="107"/>
      <c r="W89" s="107"/>
      <c r="X89" s="107"/>
      <c r="Y89" s="107"/>
      <c r="Z89" s="107"/>
      <c r="AB89" s="107"/>
      <c r="AZ89" s="105"/>
      <c r="BA89" s="105"/>
      <c r="BB89" s="105"/>
      <c r="BC89" s="105"/>
      <c r="BD89" s="105"/>
      <c r="BE89" s="108"/>
      <c r="BF89" s="108"/>
      <c r="BG89" s="9"/>
      <c r="BH89" s="9"/>
      <c r="BL89" s="12">
        <f>IF($F89=1, 1, "")</f>
        <v>1</v>
      </c>
      <c r="BU89" s="120"/>
      <c r="CX89" s="10"/>
      <c r="CY89" s="10"/>
      <c r="CZ89" s="10"/>
    </row>
    <row r="90" spans="1:104">
      <c r="A90" s="2" t="s">
        <v>90</v>
      </c>
      <c r="B90" s="2" t="s">
        <v>163</v>
      </c>
      <c r="C90" s="2">
        <v>13</v>
      </c>
      <c r="D90" s="1" t="s">
        <v>20</v>
      </c>
      <c r="E90" s="1" t="s">
        <v>20</v>
      </c>
      <c r="F90" s="2">
        <f t="shared" si="35"/>
        <v>1</v>
      </c>
      <c r="G90" s="2" t="s">
        <v>12</v>
      </c>
      <c r="H90" s="12">
        <f t="shared" si="36"/>
        <v>1</v>
      </c>
      <c r="I90" s="12" t="str">
        <f t="shared" si="37"/>
        <v/>
      </c>
      <c r="J90" s="16" t="str">
        <f t="shared" si="38"/>
        <v/>
      </c>
      <c r="L90" s="12">
        <f>IF($F90=1, 1, "")</f>
        <v>1</v>
      </c>
      <c r="P90" s="12"/>
      <c r="Q90" s="12"/>
      <c r="S90" s="105"/>
      <c r="T90" s="107"/>
      <c r="U90" s="107"/>
      <c r="V90" s="107"/>
      <c r="W90" s="107"/>
      <c r="X90" s="107"/>
      <c r="Y90" s="107"/>
      <c r="Z90" s="107"/>
      <c r="AB90" s="107"/>
      <c r="AZ90" s="105"/>
      <c r="BA90" s="105"/>
      <c r="BB90" s="105"/>
      <c r="BC90" s="105"/>
      <c r="BD90" s="105"/>
      <c r="BF90" s="108"/>
      <c r="BG90" s="9"/>
      <c r="BH90" s="9"/>
      <c r="BL90" s="12">
        <f>IF($F90=1, 1, "")</f>
        <v>1</v>
      </c>
      <c r="BU90" s="120"/>
      <c r="CX90" s="10"/>
      <c r="CY90" s="10"/>
      <c r="CZ90" s="10"/>
    </row>
    <row r="91" spans="1:104">
      <c r="A91" s="2" t="s">
        <v>85</v>
      </c>
      <c r="B91" s="2" t="s">
        <v>163</v>
      </c>
      <c r="C91" s="2">
        <v>14</v>
      </c>
      <c r="D91" s="1" t="s">
        <v>15</v>
      </c>
      <c r="E91" s="1" t="s">
        <v>15</v>
      </c>
      <c r="F91" s="2">
        <f t="shared" si="35"/>
        <v>1</v>
      </c>
      <c r="G91" s="2" t="s">
        <v>12</v>
      </c>
      <c r="H91" s="12">
        <f t="shared" si="36"/>
        <v>1</v>
      </c>
      <c r="I91" s="12" t="str">
        <f t="shared" si="37"/>
        <v/>
      </c>
      <c r="J91" s="16" t="str">
        <f t="shared" si="38"/>
        <v/>
      </c>
      <c r="L91" s="12">
        <f>IF($F91=1, 1, "")</f>
        <v>1</v>
      </c>
      <c r="P91" s="12"/>
      <c r="Q91" s="12"/>
      <c r="S91" s="105"/>
      <c r="T91" s="107"/>
      <c r="U91" s="107"/>
      <c r="V91" s="107"/>
      <c r="W91" s="107"/>
      <c r="X91" s="107"/>
      <c r="Y91" s="107"/>
      <c r="Z91" s="107"/>
      <c r="AB91" s="107"/>
      <c r="AZ91" s="105"/>
      <c r="BA91" s="105"/>
      <c r="BB91" s="105"/>
      <c r="BC91" s="105"/>
      <c r="BD91" s="105"/>
      <c r="BE91" s="108"/>
      <c r="BF91" s="108"/>
      <c r="BG91" s="9"/>
      <c r="BH91" s="9"/>
      <c r="BL91" s="12">
        <f>IF($F91=1, 1, "")</f>
        <v>1</v>
      </c>
      <c r="BU91" s="120"/>
      <c r="CX91" s="10"/>
      <c r="CY91" s="10"/>
      <c r="CZ91" s="10"/>
    </row>
    <row r="92" spans="1:104">
      <c r="A92" s="2" t="s">
        <v>88</v>
      </c>
      <c r="B92" s="2" t="s">
        <v>163</v>
      </c>
      <c r="C92" s="2">
        <v>15</v>
      </c>
      <c r="D92" s="1" t="s">
        <v>20</v>
      </c>
      <c r="E92" s="1" t="s">
        <v>20</v>
      </c>
      <c r="F92" s="2">
        <f t="shared" si="35"/>
        <v>1</v>
      </c>
      <c r="G92" s="2" t="s">
        <v>12</v>
      </c>
      <c r="H92" s="12">
        <f t="shared" si="36"/>
        <v>1</v>
      </c>
      <c r="I92" s="12" t="str">
        <f t="shared" si="37"/>
        <v/>
      </c>
      <c r="J92" s="16" t="str">
        <f t="shared" si="38"/>
        <v/>
      </c>
      <c r="L92" s="12">
        <f>IF($F92=1, 1, "")</f>
        <v>1</v>
      </c>
      <c r="P92" s="12"/>
      <c r="Q92" s="12"/>
      <c r="S92" s="105"/>
      <c r="T92" s="107"/>
      <c r="U92" s="107"/>
      <c r="V92" s="107"/>
      <c r="W92" s="107"/>
      <c r="X92" s="107"/>
      <c r="Y92" s="107"/>
      <c r="Z92" s="107"/>
      <c r="AB92" s="107"/>
      <c r="AZ92" s="105"/>
      <c r="BA92" s="105"/>
      <c r="BB92" s="105"/>
      <c r="BC92" s="105"/>
      <c r="BD92" s="105"/>
      <c r="BE92" s="108"/>
      <c r="BF92" s="108"/>
      <c r="BG92" s="9"/>
      <c r="BH92" s="9"/>
      <c r="BL92" s="12">
        <f>IF($F92=1, 1, "")</f>
        <v>1</v>
      </c>
      <c r="BU92" s="120"/>
      <c r="CX92" s="10"/>
      <c r="CY92" s="10"/>
      <c r="CZ92" s="10"/>
    </row>
    <row r="93" spans="1:104">
      <c r="A93" s="2" t="s">
        <v>91</v>
      </c>
      <c r="B93" s="2" t="s">
        <v>145</v>
      </c>
      <c r="C93" s="2">
        <v>16</v>
      </c>
      <c r="D93" s="1" t="s">
        <v>20</v>
      </c>
      <c r="E93" s="1" t="s">
        <v>20</v>
      </c>
      <c r="F93" s="2">
        <f t="shared" si="35"/>
        <v>1</v>
      </c>
      <c r="G93" s="2" t="s">
        <v>12</v>
      </c>
      <c r="H93" s="12">
        <f t="shared" si="36"/>
        <v>1</v>
      </c>
      <c r="I93" s="12" t="str">
        <f t="shared" si="37"/>
        <v/>
      </c>
      <c r="J93" s="16" t="str">
        <f t="shared" si="38"/>
        <v/>
      </c>
      <c r="L93" s="12">
        <f>IF($F93=1, 1, "")</f>
        <v>1</v>
      </c>
      <c r="P93" s="12"/>
      <c r="Q93" s="12"/>
      <c r="S93" s="105"/>
      <c r="T93" s="107"/>
      <c r="U93" s="107"/>
      <c r="V93" s="107"/>
      <c r="W93" s="107"/>
      <c r="X93" s="107"/>
      <c r="Y93" s="107"/>
      <c r="Z93" s="107"/>
      <c r="AB93" s="107"/>
      <c r="AZ93" s="105"/>
      <c r="BA93" s="105"/>
      <c r="BB93" s="105"/>
      <c r="BC93" s="105"/>
      <c r="BD93" s="105"/>
      <c r="BE93" s="108"/>
      <c r="BF93" s="108"/>
      <c r="BG93" s="12">
        <f>IF($F93=1, 1, "")</f>
        <v>1</v>
      </c>
      <c r="BH93" s="9"/>
      <c r="CX93" s="10"/>
      <c r="CY93" s="10"/>
      <c r="CZ93" s="10"/>
    </row>
    <row r="94" spans="1:104">
      <c r="A94" s="2" t="s">
        <v>91</v>
      </c>
      <c r="B94" s="2" t="s">
        <v>145</v>
      </c>
      <c r="C94" s="2">
        <v>17</v>
      </c>
      <c r="D94" s="1" t="s">
        <v>15</v>
      </c>
      <c r="E94" s="1" t="s">
        <v>15</v>
      </c>
      <c r="F94" s="2">
        <f t="shared" si="35"/>
        <v>1</v>
      </c>
      <c r="G94" s="2" t="s">
        <v>14</v>
      </c>
      <c r="H94" s="12">
        <f t="shared" si="36"/>
        <v>1</v>
      </c>
      <c r="I94" s="12" t="str">
        <f t="shared" si="37"/>
        <v/>
      </c>
      <c r="J94" s="16" t="str">
        <f t="shared" si="38"/>
        <v/>
      </c>
      <c r="M94" s="12">
        <f>IF($F94=1, 1, "")</f>
        <v>1</v>
      </c>
      <c r="P94" s="12"/>
      <c r="Q94" s="12"/>
      <c r="S94" s="105"/>
      <c r="T94" s="107"/>
      <c r="U94" s="107"/>
      <c r="V94" s="107"/>
      <c r="W94" s="107"/>
      <c r="X94" s="107"/>
      <c r="Y94" s="107"/>
      <c r="Z94" s="107"/>
      <c r="AB94" s="107"/>
      <c r="AZ94" s="105"/>
      <c r="BA94" s="105"/>
      <c r="BB94" s="105"/>
      <c r="BC94" s="105"/>
      <c r="BD94" s="105"/>
      <c r="BE94" s="108"/>
      <c r="BF94" s="108"/>
      <c r="BG94" s="12">
        <f>IF($F94=1, 1, "")</f>
        <v>1</v>
      </c>
      <c r="BH94" s="9"/>
      <c r="CX94" s="10"/>
      <c r="CY94" s="10"/>
      <c r="CZ94" s="10"/>
    </row>
    <row r="95" spans="1:104">
      <c r="A95" s="2" t="s">
        <v>84</v>
      </c>
      <c r="B95" s="2" t="s">
        <v>91</v>
      </c>
      <c r="C95" s="2">
        <v>18</v>
      </c>
      <c r="D95" s="1" t="s">
        <v>17</v>
      </c>
      <c r="E95" s="1" t="s">
        <v>17</v>
      </c>
      <c r="F95" s="2">
        <f t="shared" si="35"/>
        <v>1</v>
      </c>
      <c r="G95" s="2" t="s">
        <v>14</v>
      </c>
      <c r="H95" s="12">
        <f t="shared" si="36"/>
        <v>1</v>
      </c>
      <c r="I95" s="12" t="str">
        <f t="shared" si="37"/>
        <v/>
      </c>
      <c r="J95" s="16" t="str">
        <f t="shared" si="38"/>
        <v/>
      </c>
      <c r="M95" s="12">
        <f>IF($F95=1, 1, "")</f>
        <v>1</v>
      </c>
      <c r="P95" s="12"/>
      <c r="Q95" s="12"/>
      <c r="S95" s="105"/>
      <c r="T95" s="107"/>
      <c r="U95" s="107"/>
      <c r="V95" s="107"/>
      <c r="W95" s="107"/>
      <c r="X95" s="107"/>
      <c r="Y95" s="107"/>
      <c r="Z95" s="107"/>
      <c r="AB95" s="107"/>
      <c r="AZ95" s="105"/>
      <c r="BA95" s="105"/>
      <c r="BB95" s="105"/>
      <c r="BC95" s="105"/>
      <c r="BD95" s="12">
        <f>IF($F95=1, 1, "")</f>
        <v>1</v>
      </c>
      <c r="BE95" s="108"/>
      <c r="BF95" s="108"/>
      <c r="BG95" s="9"/>
      <c r="BH95" s="9"/>
      <c r="CX95" s="10"/>
      <c r="CY95" s="10"/>
      <c r="CZ95" s="10"/>
    </row>
    <row r="96" spans="1:104">
      <c r="A96" s="2" t="s">
        <v>92</v>
      </c>
      <c r="B96" s="2" t="s">
        <v>90</v>
      </c>
      <c r="C96" s="2">
        <v>19</v>
      </c>
      <c r="D96" s="1" t="s">
        <v>20</v>
      </c>
      <c r="E96" s="1" t="s">
        <v>20</v>
      </c>
      <c r="F96" s="2">
        <f t="shared" si="35"/>
        <v>1</v>
      </c>
      <c r="G96" s="2" t="s">
        <v>12</v>
      </c>
      <c r="H96" s="12">
        <f t="shared" si="36"/>
        <v>1</v>
      </c>
      <c r="I96" s="12" t="str">
        <f t="shared" si="37"/>
        <v/>
      </c>
      <c r="J96" s="16" t="str">
        <f t="shared" si="38"/>
        <v/>
      </c>
      <c r="L96" s="12">
        <f>IF($F96=1, 1, "")</f>
        <v>1</v>
      </c>
      <c r="P96" s="12"/>
      <c r="Q96" s="12"/>
      <c r="S96" s="105"/>
      <c r="T96" s="107"/>
      <c r="U96" s="107"/>
      <c r="V96" s="107"/>
      <c r="W96" s="107"/>
      <c r="X96" s="107"/>
      <c r="Y96" s="107"/>
      <c r="Z96" s="107"/>
      <c r="AB96" s="107"/>
      <c r="AZ96" s="12">
        <f>IF($F96=1, 1, "")</f>
        <v>1</v>
      </c>
      <c r="BA96" s="105"/>
      <c r="BB96" s="105"/>
      <c r="BC96" s="105"/>
      <c r="BD96" s="105"/>
      <c r="BE96" s="108"/>
      <c r="BF96" s="108"/>
      <c r="BG96" s="9"/>
      <c r="BH96" s="9"/>
      <c r="CX96" s="10"/>
      <c r="CY96" s="10"/>
      <c r="CZ96" s="10"/>
    </row>
    <row r="97" spans="1:104">
      <c r="A97" s="2" t="s">
        <v>93</v>
      </c>
      <c r="B97" s="2" t="s">
        <v>164</v>
      </c>
      <c r="C97" s="2">
        <v>20</v>
      </c>
      <c r="D97" s="1" t="s">
        <v>20</v>
      </c>
      <c r="E97" s="1" t="s">
        <v>20</v>
      </c>
      <c r="F97" s="2">
        <f t="shared" si="35"/>
        <v>1</v>
      </c>
      <c r="G97" s="2" t="s">
        <v>14</v>
      </c>
      <c r="H97" s="12">
        <f t="shared" si="36"/>
        <v>1</v>
      </c>
      <c r="I97" s="12" t="str">
        <f t="shared" si="37"/>
        <v/>
      </c>
      <c r="J97" s="16" t="str">
        <f t="shared" si="38"/>
        <v/>
      </c>
      <c r="M97" s="12">
        <f>IF($F97=1, 1, "")</f>
        <v>1</v>
      </c>
      <c r="P97" s="12"/>
      <c r="Q97" s="12"/>
      <c r="S97" s="105"/>
      <c r="T97" s="107"/>
      <c r="U97" s="107"/>
      <c r="V97" s="107"/>
      <c r="W97" s="107"/>
      <c r="X97" s="107"/>
      <c r="Y97" s="107"/>
      <c r="Z97" s="107"/>
      <c r="AB97" s="107"/>
      <c r="AZ97" s="105"/>
      <c r="BA97" s="105"/>
      <c r="BB97" s="105"/>
      <c r="BC97" s="105"/>
      <c r="BD97" s="105"/>
      <c r="BF97" s="108"/>
      <c r="BG97" s="9"/>
      <c r="BH97" s="12">
        <f>IF($F97=1, 1, "")</f>
        <v>1</v>
      </c>
      <c r="CX97" s="10"/>
      <c r="CY97" s="10"/>
      <c r="CZ97" s="10"/>
    </row>
    <row r="98" spans="1:104">
      <c r="A98" s="2" t="s">
        <v>93</v>
      </c>
      <c r="B98" s="2" t="s">
        <v>91</v>
      </c>
      <c r="C98" s="2">
        <v>21</v>
      </c>
      <c r="D98" s="1" t="s">
        <v>17</v>
      </c>
      <c r="E98" s="1" t="s">
        <v>17</v>
      </c>
      <c r="F98" s="2">
        <f t="shared" si="35"/>
        <v>1</v>
      </c>
      <c r="G98" s="2" t="s">
        <v>16</v>
      </c>
      <c r="H98" s="12">
        <f t="shared" si="36"/>
        <v>1</v>
      </c>
      <c r="I98" s="12" t="str">
        <f t="shared" si="37"/>
        <v/>
      </c>
      <c r="J98" s="16" t="str">
        <f t="shared" si="38"/>
        <v/>
      </c>
      <c r="N98" s="12">
        <f>IF($F98=1, 1, "")</f>
        <v>1</v>
      </c>
      <c r="P98" s="12"/>
      <c r="Q98" s="12"/>
      <c r="S98" s="105"/>
      <c r="T98" s="107"/>
      <c r="U98" s="107"/>
      <c r="V98" s="107"/>
      <c r="W98" s="107"/>
      <c r="X98" s="107"/>
      <c r="Y98" s="107"/>
      <c r="Z98" s="107"/>
      <c r="AB98" s="107"/>
      <c r="AZ98" s="105"/>
      <c r="BA98" s="105"/>
      <c r="BB98" s="105"/>
      <c r="BC98" s="105"/>
      <c r="BD98" s="12">
        <f>IF($F98=1, 1, "")</f>
        <v>1</v>
      </c>
      <c r="BF98" s="108"/>
      <c r="BG98" s="9"/>
      <c r="BH98" s="9"/>
      <c r="CX98" s="10"/>
      <c r="CY98" s="10"/>
      <c r="CZ98" s="10"/>
    </row>
    <row r="99" spans="1:104">
      <c r="A99" s="2" t="s">
        <v>94</v>
      </c>
      <c r="B99" s="2" t="s">
        <v>89</v>
      </c>
      <c r="C99" s="2">
        <v>22</v>
      </c>
      <c r="D99" s="1" t="s">
        <v>15</v>
      </c>
      <c r="E99" s="1" t="s">
        <v>15</v>
      </c>
      <c r="F99" s="2">
        <f t="shared" si="35"/>
        <v>1</v>
      </c>
      <c r="G99" s="2" t="s">
        <v>14</v>
      </c>
      <c r="H99" s="12">
        <f t="shared" si="36"/>
        <v>1</v>
      </c>
      <c r="I99" s="12" t="str">
        <f t="shared" si="37"/>
        <v/>
      </c>
      <c r="J99" s="16" t="str">
        <f t="shared" si="38"/>
        <v/>
      </c>
      <c r="M99" s="12">
        <f>IF($F99=1, 1, "")</f>
        <v>1</v>
      </c>
      <c r="P99" s="12"/>
      <c r="Q99" s="12"/>
      <c r="S99" s="105"/>
      <c r="T99" s="107"/>
      <c r="U99" s="107"/>
      <c r="V99" s="107"/>
      <c r="W99" s="107"/>
      <c r="X99" s="107"/>
      <c r="Y99" s="107"/>
      <c r="Z99" s="107"/>
      <c r="AB99" s="107"/>
      <c r="AZ99" s="105"/>
      <c r="BA99" s="105"/>
      <c r="BB99" s="105"/>
      <c r="BC99" s="105"/>
      <c r="BD99" s="105"/>
      <c r="BE99" s="12">
        <f>IF($F99=1, 1, "")</f>
        <v>1</v>
      </c>
      <c r="BF99" s="108"/>
      <c r="BG99" s="9"/>
      <c r="BH99" s="9"/>
      <c r="CX99" s="10"/>
      <c r="CY99" s="10"/>
      <c r="CZ99" s="10"/>
    </row>
    <row r="100" spans="1:104">
      <c r="A100" s="2" t="s">
        <v>85</v>
      </c>
      <c r="B100" s="2" t="s">
        <v>167</v>
      </c>
      <c r="C100" s="2">
        <v>23</v>
      </c>
      <c r="D100" s="1" t="s">
        <v>19</v>
      </c>
      <c r="E100" s="1" t="s">
        <v>19</v>
      </c>
      <c r="F100" s="2">
        <f t="shared" si="35"/>
        <v>1</v>
      </c>
      <c r="G100" s="2" t="s">
        <v>14</v>
      </c>
      <c r="H100" s="12">
        <f t="shared" si="36"/>
        <v>1</v>
      </c>
      <c r="I100" s="12" t="str">
        <f t="shared" si="37"/>
        <v/>
      </c>
      <c r="J100" s="16" t="str">
        <f t="shared" si="38"/>
        <v/>
      </c>
      <c r="M100" s="12">
        <f>IF($F100=1, 1, "")</f>
        <v>1</v>
      </c>
      <c r="P100" s="12"/>
      <c r="Q100" s="12"/>
      <c r="S100" s="105"/>
      <c r="T100" s="107"/>
      <c r="U100" s="107"/>
      <c r="V100" s="107"/>
      <c r="W100" s="107"/>
      <c r="X100" s="107"/>
      <c r="Y100" s="107"/>
      <c r="Z100" s="107"/>
      <c r="AB100" s="107"/>
      <c r="AZ100" s="105"/>
      <c r="BA100" s="12">
        <f>IF($F100=1, 1, "")</f>
        <v>1</v>
      </c>
      <c r="BB100" s="105"/>
      <c r="BC100" s="105"/>
      <c r="BD100" s="105"/>
      <c r="BF100" s="108"/>
      <c r="BG100" s="9"/>
      <c r="BH100" s="9"/>
      <c r="CX100" s="10"/>
      <c r="CY100" s="10"/>
      <c r="CZ100" s="10"/>
    </row>
    <row r="101" spans="1:104">
      <c r="A101" s="2" t="s">
        <v>91</v>
      </c>
      <c r="B101" s="2" t="s">
        <v>167</v>
      </c>
      <c r="C101" s="2">
        <v>24</v>
      </c>
      <c r="D101" s="1" t="s">
        <v>20</v>
      </c>
      <c r="E101" s="1" t="s">
        <v>20</v>
      </c>
      <c r="F101" s="2">
        <f t="shared" si="35"/>
        <v>1</v>
      </c>
      <c r="G101" s="2" t="s">
        <v>16</v>
      </c>
      <c r="H101" s="12">
        <f t="shared" si="36"/>
        <v>1</v>
      </c>
      <c r="I101" s="12" t="str">
        <f t="shared" si="37"/>
        <v/>
      </c>
      <c r="J101" s="16" t="str">
        <f t="shared" si="38"/>
        <v/>
      </c>
      <c r="M101" s="12"/>
      <c r="N101" s="12">
        <f t="shared" ref="N101:N106" si="39">IF($F101=1, 1, "")</f>
        <v>1</v>
      </c>
      <c r="P101" s="12"/>
      <c r="Q101" s="12"/>
      <c r="S101" s="105"/>
      <c r="T101" s="107"/>
      <c r="U101" s="107"/>
      <c r="V101" s="107"/>
      <c r="W101" s="107"/>
      <c r="X101" s="107"/>
      <c r="Y101" s="107"/>
      <c r="Z101" s="107"/>
      <c r="AB101" s="107"/>
      <c r="AZ101" s="105"/>
      <c r="BA101" s="12">
        <f>IF($F101=1, 1, "")</f>
        <v>1</v>
      </c>
      <c r="BB101" s="105"/>
      <c r="BC101" s="105"/>
      <c r="BD101" s="105"/>
      <c r="BE101" s="105"/>
      <c r="BF101" s="108"/>
      <c r="BG101" s="9"/>
      <c r="BH101" s="9"/>
      <c r="CX101" s="10"/>
      <c r="CY101" s="10"/>
      <c r="CZ101" s="10"/>
    </row>
    <row r="102" spans="1:104">
      <c r="A102" s="2" t="s">
        <v>85</v>
      </c>
      <c r="B102" s="2" t="s">
        <v>91</v>
      </c>
      <c r="C102" s="2">
        <v>25</v>
      </c>
      <c r="D102" s="1" t="s">
        <v>17</v>
      </c>
      <c r="E102" s="1" t="s">
        <v>17</v>
      </c>
      <c r="F102" s="2">
        <f t="shared" si="35"/>
        <v>1</v>
      </c>
      <c r="G102" s="2" t="s">
        <v>16</v>
      </c>
      <c r="H102" s="12">
        <f t="shared" si="36"/>
        <v>1</v>
      </c>
      <c r="I102" s="12" t="str">
        <f t="shared" si="37"/>
        <v/>
      </c>
      <c r="J102" s="16" t="str">
        <f t="shared" si="38"/>
        <v/>
      </c>
      <c r="M102" s="12"/>
      <c r="N102" s="12">
        <f t="shared" si="39"/>
        <v>1</v>
      </c>
      <c r="P102" s="12"/>
      <c r="Q102" s="12"/>
      <c r="S102" s="105"/>
      <c r="T102" s="107"/>
      <c r="U102" s="107"/>
      <c r="V102" s="107"/>
      <c r="W102" s="107"/>
      <c r="X102" s="107"/>
      <c r="Y102" s="107"/>
      <c r="Z102" s="107"/>
      <c r="AB102" s="107"/>
      <c r="AZ102" s="105"/>
      <c r="BA102" s="105"/>
      <c r="BB102" s="105"/>
      <c r="BC102" s="105"/>
      <c r="BD102" s="12">
        <f>IF($F102=1, 1, "")</f>
        <v>1</v>
      </c>
      <c r="BE102" s="105"/>
      <c r="BF102" s="108"/>
      <c r="BG102" s="9"/>
      <c r="BH102" s="9"/>
      <c r="CX102" s="10"/>
      <c r="CY102" s="10"/>
      <c r="CZ102" s="10"/>
    </row>
    <row r="103" spans="1:104">
      <c r="A103" s="2" t="s">
        <v>94</v>
      </c>
      <c r="B103" s="2" t="s">
        <v>167</v>
      </c>
      <c r="C103" s="2">
        <v>26</v>
      </c>
      <c r="D103" s="1" t="s">
        <v>11</v>
      </c>
      <c r="E103" s="1" t="s">
        <v>11</v>
      </c>
      <c r="F103" s="2">
        <f t="shared" si="35"/>
        <v>1</v>
      </c>
      <c r="G103" s="2" t="s">
        <v>16</v>
      </c>
      <c r="H103" s="12">
        <f t="shared" si="36"/>
        <v>1</v>
      </c>
      <c r="I103" s="12" t="str">
        <f t="shared" si="37"/>
        <v/>
      </c>
      <c r="J103" s="16" t="str">
        <f t="shared" si="38"/>
        <v/>
      </c>
      <c r="M103" s="12"/>
      <c r="N103" s="12">
        <f t="shared" si="39"/>
        <v>1</v>
      </c>
      <c r="P103" s="12"/>
      <c r="Q103" s="12"/>
      <c r="S103" s="105"/>
      <c r="T103" s="107"/>
      <c r="U103" s="107"/>
      <c r="V103" s="107"/>
      <c r="W103" s="107"/>
      <c r="X103" s="107"/>
      <c r="Y103" s="107"/>
      <c r="Z103" s="107"/>
      <c r="AB103" s="107"/>
      <c r="AZ103" s="105"/>
      <c r="BA103" s="12">
        <f>IF($F103=1, 1, "")</f>
        <v>1</v>
      </c>
      <c r="BC103" s="105"/>
      <c r="BD103" s="105"/>
      <c r="BE103" s="105"/>
      <c r="BF103" s="108"/>
      <c r="BG103" s="9"/>
      <c r="BH103" s="9"/>
      <c r="CX103" s="10"/>
      <c r="CY103" s="10"/>
      <c r="CZ103" s="10"/>
    </row>
    <row r="104" spans="1:104">
      <c r="A104" s="2" t="s">
        <v>92</v>
      </c>
      <c r="B104" s="2" t="s">
        <v>145</v>
      </c>
      <c r="C104" s="2">
        <v>27</v>
      </c>
      <c r="D104" s="1" t="s">
        <v>15</v>
      </c>
      <c r="E104" s="1" t="s">
        <v>15</v>
      </c>
      <c r="F104" s="2">
        <f t="shared" si="35"/>
        <v>1</v>
      </c>
      <c r="G104" s="2" t="s">
        <v>16</v>
      </c>
      <c r="H104" s="12">
        <f t="shared" si="36"/>
        <v>1</v>
      </c>
      <c r="I104" s="12" t="str">
        <f t="shared" si="37"/>
        <v/>
      </c>
      <c r="J104" s="16" t="str">
        <f t="shared" si="38"/>
        <v/>
      </c>
      <c r="M104" s="12"/>
      <c r="N104" s="12">
        <f t="shared" si="39"/>
        <v>1</v>
      </c>
      <c r="P104" s="12"/>
      <c r="Q104" s="12"/>
      <c r="S104" s="105"/>
      <c r="T104" s="107"/>
      <c r="U104" s="107"/>
      <c r="V104" s="107"/>
      <c r="W104" s="107"/>
      <c r="X104" s="107"/>
      <c r="Y104" s="107"/>
      <c r="Z104" s="107"/>
      <c r="AB104" s="107"/>
      <c r="AZ104" s="105"/>
      <c r="BA104" s="105"/>
      <c r="BB104" s="105"/>
      <c r="BC104" s="105"/>
      <c r="BD104" s="105"/>
      <c r="BE104" s="105"/>
      <c r="BF104" s="108"/>
      <c r="BG104" s="12">
        <f>IF($F104=1, 1, "")</f>
        <v>1</v>
      </c>
      <c r="BH104" s="9"/>
      <c r="CX104" s="10"/>
      <c r="CY104" s="10"/>
      <c r="CZ104" s="10"/>
    </row>
    <row r="105" spans="1:104">
      <c r="A105" s="2" t="s">
        <v>88</v>
      </c>
      <c r="B105" s="2" t="s">
        <v>89</v>
      </c>
      <c r="C105" s="2">
        <v>28</v>
      </c>
      <c r="D105" s="1" t="s">
        <v>20</v>
      </c>
      <c r="E105" s="1" t="s">
        <v>20</v>
      </c>
      <c r="F105" s="2">
        <f t="shared" si="35"/>
        <v>1</v>
      </c>
      <c r="G105" s="2" t="s">
        <v>16</v>
      </c>
      <c r="H105" s="12">
        <f t="shared" si="36"/>
        <v>1</v>
      </c>
      <c r="I105" s="12" t="str">
        <f t="shared" si="37"/>
        <v/>
      </c>
      <c r="J105" s="16" t="str">
        <f t="shared" si="38"/>
        <v/>
      </c>
      <c r="N105" s="12">
        <f t="shared" si="39"/>
        <v>1</v>
      </c>
      <c r="P105" s="12"/>
      <c r="Q105" s="12"/>
      <c r="S105" s="105"/>
      <c r="T105" s="107"/>
      <c r="U105" s="107"/>
      <c r="V105" s="107"/>
      <c r="W105" s="107"/>
      <c r="X105" s="107"/>
      <c r="Y105" s="107"/>
      <c r="Z105" s="107"/>
      <c r="AB105" s="107"/>
      <c r="AZ105" s="105"/>
      <c r="BA105" s="105"/>
      <c r="BB105" s="105"/>
      <c r="BC105" s="105"/>
      <c r="BD105" s="105"/>
      <c r="BE105" s="12">
        <f>IF($F105=1, 1, "")</f>
        <v>1</v>
      </c>
      <c r="BF105" s="108"/>
      <c r="BG105" s="9"/>
      <c r="BH105" s="9"/>
      <c r="CX105" s="10"/>
      <c r="CY105" s="10"/>
      <c r="CZ105" s="10"/>
    </row>
    <row r="106" spans="1:104">
      <c r="A106" s="2" t="s">
        <v>91</v>
      </c>
      <c r="B106" s="2" t="s">
        <v>164</v>
      </c>
      <c r="C106" s="2">
        <v>29</v>
      </c>
      <c r="D106" s="1" t="s">
        <v>20</v>
      </c>
      <c r="E106" s="1" t="s">
        <v>20</v>
      </c>
      <c r="F106" s="2">
        <f t="shared" si="35"/>
        <v>1</v>
      </c>
      <c r="G106" s="2" t="s">
        <v>16</v>
      </c>
      <c r="H106" s="12">
        <f t="shared" si="36"/>
        <v>1</v>
      </c>
      <c r="I106" s="12" t="str">
        <f t="shared" si="37"/>
        <v/>
      </c>
      <c r="J106" s="16" t="str">
        <f t="shared" si="38"/>
        <v/>
      </c>
      <c r="N106" s="12">
        <f t="shared" si="39"/>
        <v>1</v>
      </c>
      <c r="P106" s="12"/>
      <c r="Q106" s="12"/>
      <c r="S106" s="105"/>
      <c r="T106" s="107"/>
      <c r="U106" s="107"/>
      <c r="V106" s="107"/>
      <c r="W106" s="107"/>
      <c r="X106" s="107"/>
      <c r="Y106" s="107"/>
      <c r="Z106" s="107"/>
      <c r="AB106" s="107"/>
      <c r="AZ106" s="105"/>
      <c r="BA106" s="105"/>
      <c r="BB106" s="105"/>
      <c r="BC106" s="105"/>
      <c r="BD106" s="105"/>
      <c r="BE106" s="105"/>
      <c r="BG106" s="9"/>
      <c r="BH106" s="12">
        <f>IF($F106=1, 1, "")</f>
        <v>1</v>
      </c>
      <c r="CX106" s="10"/>
      <c r="CY106" s="10"/>
      <c r="CZ106" s="10"/>
    </row>
    <row r="107" spans="1:104">
      <c r="A107" s="2" t="s">
        <v>98</v>
      </c>
      <c r="B107" s="2" t="s">
        <v>86</v>
      </c>
      <c r="C107" s="2">
        <v>30</v>
      </c>
      <c r="D107" s="1" t="s">
        <v>19</v>
      </c>
      <c r="E107" s="1" t="s">
        <v>19</v>
      </c>
      <c r="F107" s="2">
        <f t="shared" si="35"/>
        <v>1</v>
      </c>
      <c r="G107" s="2" t="s">
        <v>14</v>
      </c>
      <c r="H107" s="12">
        <f t="shared" si="36"/>
        <v>1</v>
      </c>
      <c r="I107" s="12" t="str">
        <f t="shared" si="37"/>
        <v/>
      </c>
      <c r="J107" s="16" t="str">
        <f t="shared" si="38"/>
        <v/>
      </c>
      <c r="M107" s="12">
        <f>IF($F107=1, 1, "")</f>
        <v>1</v>
      </c>
      <c r="P107" s="12"/>
      <c r="Q107" s="12"/>
      <c r="S107" s="105"/>
      <c r="T107" s="107"/>
      <c r="U107" s="107"/>
      <c r="V107" s="107"/>
      <c r="W107" s="107"/>
      <c r="X107" s="107"/>
      <c r="Y107" s="107"/>
      <c r="Z107" s="107"/>
      <c r="AB107" s="107"/>
      <c r="AZ107" s="105"/>
      <c r="BA107" s="105"/>
      <c r="BB107" s="105"/>
      <c r="BD107" s="105"/>
      <c r="BF107" s="108"/>
      <c r="BG107" s="9"/>
      <c r="BH107" s="9"/>
      <c r="BM107" s="12">
        <f>IF($F107=1, 1, "")</f>
        <v>1</v>
      </c>
      <c r="CX107" s="10"/>
      <c r="CY107" s="10"/>
      <c r="CZ107" s="10"/>
    </row>
    <row r="108" spans="1:104">
      <c r="A108" s="2" t="s">
        <v>86</v>
      </c>
      <c r="B108" s="2" t="s">
        <v>86</v>
      </c>
      <c r="C108" s="2">
        <v>31</v>
      </c>
      <c r="D108" s="1" t="s">
        <v>17</v>
      </c>
      <c r="E108" s="1" t="s">
        <v>17</v>
      </c>
      <c r="F108" s="2">
        <f t="shared" si="35"/>
        <v>1</v>
      </c>
      <c r="G108" s="2" t="s">
        <v>12</v>
      </c>
      <c r="H108" s="12">
        <f t="shared" si="36"/>
        <v>1</v>
      </c>
      <c r="I108" s="12" t="str">
        <f t="shared" si="37"/>
        <v/>
      </c>
      <c r="J108" s="16" t="str">
        <f t="shared" si="38"/>
        <v/>
      </c>
      <c r="L108" s="12">
        <f>IF($F108=1, 1, "")</f>
        <v>1</v>
      </c>
      <c r="M108" s="12"/>
      <c r="P108" s="12"/>
      <c r="Q108" s="12"/>
      <c r="S108" s="105"/>
      <c r="T108" s="107"/>
      <c r="U108" s="107"/>
      <c r="V108" s="107"/>
      <c r="W108" s="107"/>
      <c r="X108" s="107"/>
      <c r="Y108" s="107"/>
      <c r="Z108" s="107"/>
      <c r="AB108" s="107"/>
      <c r="AZ108" s="105"/>
      <c r="BB108" s="105"/>
      <c r="BD108" s="105"/>
      <c r="BE108" s="105"/>
      <c r="BF108" s="108"/>
      <c r="BG108" s="9"/>
      <c r="BH108" s="9"/>
      <c r="BM108" s="12">
        <f>IF($F108=1, 1, "")</f>
        <v>1</v>
      </c>
      <c r="CX108" s="10"/>
      <c r="CY108" s="10"/>
      <c r="CZ108" s="10"/>
    </row>
    <row r="109" spans="1:104">
      <c r="A109" s="2" t="s">
        <v>99</v>
      </c>
      <c r="B109" s="2" t="s">
        <v>99</v>
      </c>
      <c r="C109" s="2">
        <v>32</v>
      </c>
      <c r="D109" s="1" t="s">
        <v>11</v>
      </c>
      <c r="E109" s="1" t="s">
        <v>11</v>
      </c>
      <c r="F109" s="2">
        <f t="shared" si="35"/>
        <v>1</v>
      </c>
      <c r="G109" s="2" t="s">
        <v>14</v>
      </c>
      <c r="H109" s="12">
        <f t="shared" si="36"/>
        <v>1</v>
      </c>
      <c r="I109" s="12" t="str">
        <f t="shared" si="37"/>
        <v/>
      </c>
      <c r="J109" s="16" t="str">
        <f t="shared" si="38"/>
        <v/>
      </c>
      <c r="M109" s="12">
        <f>IF($F109=1, 1, "")</f>
        <v>1</v>
      </c>
      <c r="P109" s="12"/>
      <c r="Q109" s="12"/>
      <c r="S109" s="105"/>
      <c r="T109" s="107"/>
      <c r="U109" s="107"/>
      <c r="V109" s="107"/>
      <c r="W109" s="107"/>
      <c r="X109" s="107"/>
      <c r="Y109" s="107"/>
      <c r="Z109" s="107"/>
      <c r="AB109" s="107"/>
      <c r="AZ109" s="105"/>
      <c r="BA109" s="105"/>
      <c r="BB109" s="105"/>
      <c r="BC109" s="105"/>
      <c r="BD109" s="105"/>
      <c r="BE109" s="24"/>
      <c r="BG109" s="9"/>
      <c r="BH109" s="9"/>
      <c r="BN109" s="12">
        <f>IF($F109=1, 1, "")</f>
        <v>1</v>
      </c>
      <c r="CX109" s="10"/>
      <c r="CY109" s="10"/>
      <c r="CZ109" s="10"/>
    </row>
    <row r="110" spans="1:104">
      <c r="A110" s="2" t="s">
        <v>86</v>
      </c>
      <c r="B110" s="2" t="s">
        <v>99</v>
      </c>
      <c r="C110" s="2">
        <v>33</v>
      </c>
      <c r="D110" s="1" t="s">
        <v>20</v>
      </c>
      <c r="E110" s="1" t="s">
        <v>20</v>
      </c>
      <c r="F110" s="2">
        <f t="shared" si="35"/>
        <v>1</v>
      </c>
      <c r="G110" s="2" t="s">
        <v>14</v>
      </c>
      <c r="H110" s="12">
        <f t="shared" si="36"/>
        <v>1</v>
      </c>
      <c r="I110" s="12" t="str">
        <f t="shared" si="37"/>
        <v/>
      </c>
      <c r="J110" s="16" t="str">
        <f t="shared" si="38"/>
        <v/>
      </c>
      <c r="M110" s="12">
        <f>IF($F110=1, 1, "")</f>
        <v>1</v>
      </c>
      <c r="P110" s="12"/>
      <c r="Q110" s="12"/>
      <c r="S110" s="105"/>
      <c r="T110" s="107"/>
      <c r="U110" s="107"/>
      <c r="V110" s="107"/>
      <c r="W110" s="107"/>
      <c r="X110" s="107"/>
      <c r="Y110" s="107"/>
      <c r="Z110" s="107"/>
      <c r="AB110" s="107"/>
      <c r="AZ110" s="105"/>
      <c r="BA110" s="105"/>
      <c r="BB110" s="105"/>
      <c r="BD110" s="105"/>
      <c r="BE110" s="105"/>
      <c r="BG110" s="9"/>
      <c r="BH110" s="9"/>
      <c r="BN110" s="12">
        <f>IF($F110=1, 1, "")</f>
        <v>1</v>
      </c>
      <c r="CX110" s="10"/>
      <c r="CY110" s="10"/>
      <c r="CZ110" s="10"/>
    </row>
    <row r="111" spans="1:104">
      <c r="A111" s="2" t="s">
        <v>98</v>
      </c>
      <c r="B111" s="2" t="s">
        <v>99</v>
      </c>
      <c r="C111" s="2">
        <v>34</v>
      </c>
      <c r="D111" s="1" t="s">
        <v>15</v>
      </c>
      <c r="E111" s="1" t="s">
        <v>15</v>
      </c>
      <c r="F111" s="2">
        <f t="shared" si="35"/>
        <v>1</v>
      </c>
      <c r="G111" s="2" t="s">
        <v>14</v>
      </c>
      <c r="H111" s="12">
        <f t="shared" si="36"/>
        <v>1</v>
      </c>
      <c r="I111" s="12" t="str">
        <f t="shared" si="37"/>
        <v/>
      </c>
      <c r="J111" s="16" t="str">
        <f t="shared" si="38"/>
        <v/>
      </c>
      <c r="M111" s="12">
        <f>IF($F111=1, 1, "")</f>
        <v>1</v>
      </c>
      <c r="Q111" s="12"/>
      <c r="S111" s="105"/>
      <c r="T111" s="107"/>
      <c r="U111" s="107"/>
      <c r="V111" s="107"/>
      <c r="W111" s="107"/>
      <c r="X111" s="107"/>
      <c r="Y111" s="107"/>
      <c r="Z111" s="107"/>
      <c r="AB111" s="107"/>
      <c r="AZ111" s="105"/>
      <c r="BA111" s="105"/>
      <c r="BB111" s="105"/>
      <c r="BC111" s="105"/>
      <c r="BD111" s="105"/>
      <c r="BE111" s="105"/>
      <c r="BG111" s="9"/>
      <c r="BH111" s="9"/>
      <c r="BN111" s="12">
        <f>IF($F111=1, 1, "")</f>
        <v>1</v>
      </c>
      <c r="CX111" s="10"/>
      <c r="CY111" s="10"/>
      <c r="CZ111" s="10"/>
    </row>
    <row r="112" spans="1:104">
      <c r="A112" s="2" t="s">
        <v>86</v>
      </c>
      <c r="B112" s="2" t="s">
        <v>99</v>
      </c>
      <c r="C112" s="2">
        <v>35</v>
      </c>
      <c r="D112" s="1" t="s">
        <v>17</v>
      </c>
      <c r="E112" s="1" t="s">
        <v>17</v>
      </c>
      <c r="F112" s="2">
        <f t="shared" si="35"/>
        <v>1</v>
      </c>
      <c r="G112" s="2" t="s">
        <v>12</v>
      </c>
      <c r="H112" s="12">
        <f t="shared" si="36"/>
        <v>1</v>
      </c>
      <c r="I112" s="12" t="str">
        <f t="shared" si="37"/>
        <v/>
      </c>
      <c r="J112" s="16" t="str">
        <f t="shared" si="38"/>
        <v/>
      </c>
      <c r="L112" s="12">
        <f>IF($F112=1, 1, "")</f>
        <v>1</v>
      </c>
      <c r="M112" s="12"/>
      <c r="Q112" s="12"/>
      <c r="S112" s="105"/>
      <c r="T112" s="107"/>
      <c r="U112" s="107"/>
      <c r="V112" s="107"/>
      <c r="W112" s="107"/>
      <c r="X112" s="107"/>
      <c r="Y112" s="107"/>
      <c r="Z112" s="107"/>
      <c r="AB112" s="107"/>
      <c r="AZ112" s="105"/>
      <c r="BA112" s="105"/>
      <c r="BB112" s="105"/>
      <c r="BC112" s="105"/>
      <c r="BD112" s="105"/>
      <c r="BE112" s="105"/>
      <c r="BG112" s="9"/>
      <c r="BH112" s="9"/>
      <c r="BN112" s="12">
        <f>IF($F112=1, 1, "")</f>
        <v>1</v>
      </c>
      <c r="CX112" s="10"/>
      <c r="CY112" s="10"/>
      <c r="CZ112" s="10"/>
    </row>
    <row r="113" spans="2:104">
      <c r="C113" s="4"/>
      <c r="D113" s="5"/>
      <c r="E113" s="6"/>
      <c r="H113" s="12">
        <f>SUM(H78:H112)</f>
        <v>33</v>
      </c>
      <c r="I113" s="12">
        <f>SUM(I78:I112)</f>
        <v>1</v>
      </c>
      <c r="J113" s="16">
        <f>SUM(J78:J112)</f>
        <v>1</v>
      </c>
      <c r="L113" s="16">
        <f>SUM(L78:L112)</f>
        <v>14</v>
      </c>
      <c r="M113" s="16">
        <f>SUM(M78:M112)</f>
        <v>12</v>
      </c>
      <c r="N113" s="16">
        <f>SUM(N78:N112)</f>
        <v>7</v>
      </c>
      <c r="Q113" s="12"/>
      <c r="S113" s="105"/>
      <c r="T113" s="107"/>
      <c r="U113" s="107"/>
      <c r="V113" s="107"/>
      <c r="W113" s="107"/>
      <c r="X113" s="107"/>
      <c r="Y113" s="107"/>
      <c r="Z113" s="107"/>
      <c r="AB113" s="107"/>
      <c r="AC113" s="105"/>
      <c r="AD113" s="105"/>
      <c r="AE113" s="105"/>
      <c r="AF113" s="105"/>
      <c r="AG113" s="105"/>
      <c r="AH113" s="105"/>
      <c r="AI113" s="108"/>
      <c r="AJ113" s="107"/>
      <c r="CX113" s="10"/>
      <c r="CY113" s="10"/>
      <c r="CZ113" s="10"/>
    </row>
    <row r="114" spans="2:104">
      <c r="C114" s="4" t="s">
        <v>24</v>
      </c>
      <c r="D114" s="5" t="s">
        <v>25</v>
      </c>
      <c r="E114" s="6" t="s">
        <v>26</v>
      </c>
      <c r="H114" s="12" t="str">
        <f t="shared" ref="H114:H141" si="40">IF($F114=1, 1, "")</f>
        <v/>
      </c>
      <c r="I114" s="12" t="str">
        <f t="shared" ref="I114:I141" si="41">IF($F114=-0.25, 1, "")</f>
        <v/>
      </c>
      <c r="J114" s="16"/>
      <c r="Q114" s="12"/>
      <c r="S114" s="105"/>
      <c r="T114" s="107"/>
      <c r="U114" s="107"/>
      <c r="V114" s="107"/>
      <c r="W114" s="107"/>
      <c r="X114" s="107"/>
      <c r="Y114" s="107"/>
      <c r="Z114" s="107"/>
      <c r="AB114" s="107"/>
      <c r="AC114" s="105"/>
      <c r="AD114" s="105"/>
      <c r="AE114" s="105"/>
      <c r="AF114" s="105"/>
      <c r="AG114" s="105"/>
      <c r="AH114" s="105"/>
      <c r="AI114" s="108"/>
      <c r="AJ114" s="107"/>
      <c r="CX114" s="10"/>
      <c r="CY114" s="10"/>
      <c r="CZ114" s="10"/>
    </row>
    <row r="115" spans="2:104" ht="23" customHeight="1">
      <c r="B115" s="77" t="s">
        <v>78</v>
      </c>
      <c r="C115" s="74">
        <f>SUM(H78:H88)</f>
        <v>9</v>
      </c>
      <c r="D115" s="75">
        <v>11</v>
      </c>
      <c r="E115" s="76">
        <f>C115/D115</f>
        <v>0.81818181818181823</v>
      </c>
      <c r="F115" s="78" t="s">
        <v>24</v>
      </c>
      <c r="G115" s="89">
        <f>H113</f>
        <v>33</v>
      </c>
      <c r="H115" s="12" t="str">
        <f t="shared" si="40"/>
        <v/>
      </c>
      <c r="I115" s="12" t="str">
        <f t="shared" si="41"/>
        <v/>
      </c>
      <c r="J115" s="16"/>
      <c r="Q115" s="12"/>
      <c r="S115" s="105"/>
      <c r="T115" s="107"/>
      <c r="U115" s="107"/>
      <c r="V115" s="107"/>
      <c r="W115" s="107"/>
      <c r="X115" s="107"/>
      <c r="Y115" s="107"/>
      <c r="Z115" s="107"/>
      <c r="AB115" s="107"/>
      <c r="AC115" s="105"/>
      <c r="AD115" s="105"/>
      <c r="AE115" s="105"/>
      <c r="AF115" s="105"/>
      <c r="AG115" s="105"/>
      <c r="AH115" s="105"/>
      <c r="AI115" s="108"/>
      <c r="AJ115" s="107"/>
      <c r="CX115" s="10"/>
      <c r="CY115" s="10"/>
      <c r="CZ115" s="10"/>
    </row>
    <row r="116" spans="2:104" ht="23" customHeight="1">
      <c r="B116" s="77" t="s">
        <v>100</v>
      </c>
      <c r="C116" s="74">
        <f>SUM(H89:H106)</f>
        <v>18</v>
      </c>
      <c r="D116" s="75">
        <v>18</v>
      </c>
      <c r="E116" s="76">
        <f>C116/D116</f>
        <v>1</v>
      </c>
      <c r="F116" s="78" t="s">
        <v>28</v>
      </c>
      <c r="G116" s="90">
        <f>I113</f>
        <v>1</v>
      </c>
      <c r="H116" s="12" t="str">
        <f t="shared" si="40"/>
        <v/>
      </c>
      <c r="I116" s="12" t="str">
        <f t="shared" si="41"/>
        <v/>
      </c>
      <c r="J116" s="16"/>
      <c r="Q116" s="12"/>
      <c r="S116" s="105"/>
      <c r="T116" s="107"/>
      <c r="U116" s="107"/>
      <c r="V116" s="107"/>
      <c r="W116" s="107"/>
      <c r="X116" s="107"/>
      <c r="Y116" s="107"/>
      <c r="Z116" s="107"/>
      <c r="AB116" s="107"/>
      <c r="AC116" s="105"/>
      <c r="AD116" s="105"/>
      <c r="AE116" s="105"/>
      <c r="AF116" s="105"/>
      <c r="AG116" s="105"/>
      <c r="AH116" s="105"/>
      <c r="AI116" s="108"/>
      <c r="AJ116" s="107"/>
      <c r="CX116" s="10"/>
      <c r="CY116" s="10"/>
      <c r="CZ116" s="10"/>
    </row>
    <row r="117" spans="2:104" ht="23" customHeight="1">
      <c r="B117" s="77" t="s">
        <v>80</v>
      </c>
      <c r="C117" s="74">
        <f>SUM(H107:H112)</f>
        <v>6</v>
      </c>
      <c r="D117" s="75">
        <v>6</v>
      </c>
      <c r="E117" s="76">
        <f>C117/D117</f>
        <v>1</v>
      </c>
      <c r="F117" s="78" t="s">
        <v>30</v>
      </c>
      <c r="G117" s="90">
        <f>J113</f>
        <v>1</v>
      </c>
      <c r="H117" s="12" t="str">
        <f t="shared" si="40"/>
        <v/>
      </c>
      <c r="I117" s="12" t="str">
        <f t="shared" si="41"/>
        <v/>
      </c>
      <c r="J117" s="16"/>
      <c r="L117" s="28"/>
      <c r="M117" s="5"/>
      <c r="N117" s="5"/>
      <c r="O117" s="5"/>
      <c r="Q117" s="12"/>
      <c r="S117" s="105"/>
      <c r="T117" s="107"/>
      <c r="U117" s="107"/>
      <c r="V117" s="107"/>
      <c r="W117" s="107"/>
      <c r="X117" s="107"/>
      <c r="Y117" s="107"/>
      <c r="Z117" s="107"/>
      <c r="AB117" s="107"/>
      <c r="AC117" s="105"/>
      <c r="AD117" s="105"/>
      <c r="AE117" s="105"/>
      <c r="AF117" s="105"/>
      <c r="AG117" s="105"/>
      <c r="AH117" s="105"/>
      <c r="AI117" s="108"/>
      <c r="AJ117" s="107"/>
      <c r="BG117" s="29"/>
      <c r="CX117" s="10"/>
      <c r="CY117" s="10"/>
      <c r="CZ117" s="10"/>
    </row>
    <row r="118" spans="2:104" ht="23" customHeight="1">
      <c r="F118" s="78" t="s">
        <v>26</v>
      </c>
      <c r="G118" s="91">
        <f>G115/(G115+G116+G117)</f>
        <v>0.94285714285714284</v>
      </c>
      <c r="H118" s="12" t="str">
        <f t="shared" si="40"/>
        <v/>
      </c>
      <c r="I118" s="12" t="str">
        <f t="shared" si="41"/>
        <v/>
      </c>
      <c r="J118" s="16"/>
      <c r="L118" s="28"/>
      <c r="M118" s="5"/>
      <c r="N118" s="5"/>
      <c r="O118" s="5"/>
      <c r="Q118" s="12"/>
      <c r="S118" s="105"/>
      <c r="T118" s="107"/>
      <c r="U118" s="107"/>
      <c r="V118" s="107"/>
      <c r="W118" s="107"/>
      <c r="X118" s="107"/>
      <c r="Y118" s="107"/>
      <c r="Z118" s="107"/>
      <c r="AB118" s="107"/>
      <c r="AC118" s="105"/>
      <c r="AD118" s="105"/>
      <c r="AE118" s="105"/>
      <c r="AF118" s="105"/>
      <c r="AG118" s="105"/>
      <c r="AH118" s="105"/>
      <c r="AI118" s="108"/>
      <c r="AJ118" s="107"/>
      <c r="BG118" s="29"/>
      <c r="CX118" s="10"/>
      <c r="CY118" s="10"/>
      <c r="CZ118" s="10"/>
    </row>
    <row r="119" spans="2:104" ht="23" customHeight="1">
      <c r="B119" s="77" t="s">
        <v>33</v>
      </c>
      <c r="C119" s="74">
        <f>L113</f>
        <v>14</v>
      </c>
      <c r="D119" s="75">
        <v>14</v>
      </c>
      <c r="E119" s="79">
        <f>C119/D119</f>
        <v>1</v>
      </c>
      <c r="F119" s="88" t="s">
        <v>32</v>
      </c>
      <c r="G119" s="87">
        <f>SUM(F78:F112)</f>
        <v>32.75</v>
      </c>
      <c r="H119" s="12" t="str">
        <f t="shared" si="40"/>
        <v/>
      </c>
      <c r="I119" s="12" t="str">
        <f t="shared" si="41"/>
        <v/>
      </c>
      <c r="J119" s="16"/>
      <c r="L119" s="28"/>
      <c r="M119" s="5"/>
      <c r="N119" s="5"/>
      <c r="O119" s="5"/>
      <c r="Q119" s="12"/>
      <c r="S119" s="105"/>
      <c r="T119" s="107"/>
      <c r="U119" s="107"/>
      <c r="V119" s="107"/>
      <c r="W119" s="107"/>
      <c r="X119" s="107"/>
      <c r="Y119" s="107"/>
      <c r="Z119" s="107"/>
      <c r="AB119" s="107"/>
      <c r="AC119" s="105"/>
      <c r="AD119" s="105"/>
      <c r="AE119" s="105"/>
      <c r="AF119" s="105"/>
      <c r="AG119" s="105"/>
      <c r="AH119" s="105"/>
      <c r="AI119" s="108"/>
      <c r="AJ119" s="107"/>
      <c r="BG119" s="29"/>
      <c r="CX119" s="10"/>
      <c r="CY119" s="10"/>
      <c r="CZ119" s="10"/>
    </row>
    <row r="120" spans="2:104" ht="23" customHeight="1">
      <c r="B120" s="77" t="s">
        <v>34</v>
      </c>
      <c r="C120" s="74">
        <f>M113</f>
        <v>12</v>
      </c>
      <c r="D120" s="75">
        <v>12</v>
      </c>
      <c r="E120" s="79">
        <f>C120/D120</f>
        <v>1</v>
      </c>
      <c r="H120" s="12" t="str">
        <f t="shared" si="40"/>
        <v/>
      </c>
      <c r="I120" s="12" t="str">
        <f t="shared" si="41"/>
        <v/>
      </c>
      <c r="J120" s="16"/>
      <c r="P120" s="12"/>
      <c r="Q120" s="12"/>
      <c r="S120" s="105"/>
      <c r="T120" s="107"/>
      <c r="U120" s="107"/>
      <c r="V120" s="107"/>
      <c r="W120" s="107"/>
      <c r="X120" s="107"/>
      <c r="Y120" s="107"/>
      <c r="Z120" s="107"/>
      <c r="AB120" s="107"/>
      <c r="AC120" s="105"/>
      <c r="AD120" s="105"/>
      <c r="AE120" s="105"/>
      <c r="AF120" s="105"/>
      <c r="AG120" s="105"/>
      <c r="AH120" s="105"/>
      <c r="AI120" s="108"/>
      <c r="AJ120" s="107"/>
      <c r="CX120" s="10"/>
      <c r="CY120" s="10"/>
      <c r="CZ120" s="10"/>
    </row>
    <row r="121" spans="2:104" ht="23" customHeight="1">
      <c r="B121" s="77" t="s">
        <v>35</v>
      </c>
      <c r="C121" s="74">
        <f>N113</f>
        <v>7</v>
      </c>
      <c r="D121" s="75">
        <v>9</v>
      </c>
      <c r="E121" s="79">
        <f>C121/D121</f>
        <v>0.77777777777777779</v>
      </c>
      <c r="F121" s="13"/>
      <c r="H121" s="12" t="str">
        <f t="shared" si="40"/>
        <v/>
      </c>
      <c r="I121" s="12" t="str">
        <f t="shared" si="41"/>
        <v/>
      </c>
      <c r="J121" s="16"/>
      <c r="P121" s="12"/>
      <c r="Q121" s="12"/>
      <c r="S121" s="105"/>
      <c r="T121" s="107"/>
      <c r="U121" s="107"/>
      <c r="V121" s="107"/>
      <c r="W121" s="107"/>
      <c r="X121" s="107"/>
      <c r="Y121" s="107"/>
      <c r="Z121" s="107"/>
      <c r="AB121" s="107"/>
      <c r="AC121" s="105"/>
      <c r="AD121" s="105"/>
      <c r="AE121" s="105"/>
      <c r="AF121" s="105"/>
      <c r="AG121" s="105"/>
      <c r="AH121" s="105"/>
      <c r="AI121" s="108"/>
      <c r="AJ121" s="107"/>
      <c r="CX121" s="10"/>
      <c r="CY121" s="10"/>
      <c r="CZ121" s="10"/>
    </row>
    <row r="122" spans="2:104" ht="31.5" customHeight="1">
      <c r="C122" s="4"/>
      <c r="D122" s="5"/>
      <c r="E122" s="15" t="s">
        <v>138</v>
      </c>
      <c r="F122" s="4"/>
      <c r="G122" s="4"/>
      <c r="H122" s="12" t="str">
        <f t="shared" si="40"/>
        <v/>
      </c>
      <c r="I122" s="12" t="str">
        <f t="shared" si="41"/>
        <v/>
      </c>
      <c r="J122" s="16"/>
      <c r="P122" s="27"/>
      <c r="Q122" s="27"/>
      <c r="R122" s="27"/>
      <c r="AC122" s="102" t="s">
        <v>65</v>
      </c>
      <c r="AD122" s="102" t="s">
        <v>158</v>
      </c>
      <c r="AE122" s="102" t="s">
        <v>56</v>
      </c>
      <c r="AF122" s="102" t="s">
        <v>53</v>
      </c>
      <c r="AG122" s="102" t="s">
        <v>155</v>
      </c>
      <c r="AH122" s="102" t="s">
        <v>49</v>
      </c>
      <c r="AI122" s="102" t="s">
        <v>46</v>
      </c>
      <c r="AJ122" s="102" t="s">
        <v>60</v>
      </c>
      <c r="AK122" s="102" t="s">
        <v>68</v>
      </c>
      <c r="AL122" s="102" t="s">
        <v>169</v>
      </c>
      <c r="AM122" s="102" t="s">
        <v>62</v>
      </c>
      <c r="AN122" s="102" t="s">
        <v>159</v>
      </c>
      <c r="AO122" s="102" t="s">
        <v>70</v>
      </c>
      <c r="AP122" s="102" t="s">
        <v>157</v>
      </c>
      <c r="AQ122" s="102" t="s">
        <v>57</v>
      </c>
      <c r="AR122" s="102" t="s">
        <v>54</v>
      </c>
      <c r="AS122" s="102" t="s">
        <v>64</v>
      </c>
      <c r="AT122" s="102" t="s">
        <v>156</v>
      </c>
      <c r="AU122" s="102" t="s">
        <v>161</v>
      </c>
      <c r="AV122" s="102" t="s">
        <v>44</v>
      </c>
      <c r="AW122" s="102" t="s">
        <v>61</v>
      </c>
      <c r="AX122" s="102" t="s">
        <v>160</v>
      </c>
      <c r="CK122" s="123"/>
      <c r="CL122" s="123"/>
      <c r="CM122" s="123"/>
      <c r="CN122" s="123"/>
      <c r="CO122" s="123"/>
      <c r="CP122" s="10"/>
      <c r="CQ122" s="9"/>
      <c r="CR122" s="9"/>
      <c r="CS122" s="9"/>
      <c r="CT122" s="9"/>
      <c r="CU122" s="9"/>
      <c r="CV122" s="9"/>
      <c r="CW122" s="9"/>
    </row>
    <row r="123" spans="2:104" ht="36">
      <c r="B123" s="30" t="s">
        <v>1</v>
      </c>
      <c r="C123" s="31" t="s">
        <v>2</v>
      </c>
      <c r="D123" s="32" t="s">
        <v>3</v>
      </c>
      <c r="E123" s="32" t="s">
        <v>4</v>
      </c>
      <c r="F123" s="31" t="s">
        <v>5</v>
      </c>
      <c r="G123" s="31" t="s">
        <v>6</v>
      </c>
      <c r="H123" s="12" t="str">
        <f t="shared" si="40"/>
        <v/>
      </c>
      <c r="I123" s="12" t="str">
        <f t="shared" si="41"/>
        <v/>
      </c>
      <c r="J123" s="16"/>
      <c r="K123" s="4"/>
      <c r="L123" s="4"/>
      <c r="M123" s="4"/>
      <c r="N123" s="4"/>
      <c r="O123" s="4"/>
      <c r="P123" s="4"/>
      <c r="Q123" s="33"/>
      <c r="R123" s="4"/>
      <c r="AC123" s="108"/>
      <c r="AD123" s="107"/>
      <c r="AE123" s="105"/>
      <c r="AF123" s="105"/>
      <c r="AG123" s="105"/>
      <c r="AH123" s="105"/>
      <c r="AI123" s="105"/>
      <c r="AJ123" s="105"/>
      <c r="AK123" s="108"/>
      <c r="AL123" s="107"/>
      <c r="AM123" s="9"/>
      <c r="AN123" s="9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25"/>
      <c r="BK123" s="25"/>
      <c r="BL123" s="25"/>
      <c r="BM123" s="25"/>
      <c r="BN123" s="25"/>
      <c r="BO123" s="25"/>
      <c r="BP123" s="25"/>
      <c r="BQ123" s="25"/>
      <c r="BR123" s="25"/>
      <c r="BS123" s="34"/>
      <c r="BT123" s="35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4"/>
      <c r="CF123" s="35"/>
      <c r="CG123" s="121"/>
      <c r="CH123" s="121"/>
      <c r="CI123" s="121"/>
      <c r="CJ123" s="121"/>
      <c r="CK123" s="121"/>
      <c r="CL123" s="121"/>
      <c r="CM123" s="121"/>
      <c r="CN123" s="124"/>
      <c r="CO123" s="35"/>
      <c r="CP123" s="25"/>
      <c r="CQ123" s="25"/>
      <c r="CR123" s="25"/>
      <c r="CS123" s="35"/>
      <c r="CT123" s="36"/>
      <c r="CV123" s="9"/>
      <c r="CW123" s="9"/>
    </row>
    <row r="124" spans="2:104">
      <c r="B124" s="2" t="s">
        <v>60</v>
      </c>
      <c r="C124" s="2">
        <v>1</v>
      </c>
      <c r="D124" s="1" t="s">
        <v>11</v>
      </c>
      <c r="E124" s="1" t="s">
        <v>11</v>
      </c>
      <c r="F124" s="2">
        <f t="shared" ref="F124:F129" si="42">IF(E124=D124,1,IF(ISBLANK(E124)=TRUE,0,IF(E124=" ",0,-0.25)))</f>
        <v>1</v>
      </c>
      <c r="G124" s="2" t="s">
        <v>12</v>
      </c>
      <c r="H124" s="12">
        <f t="shared" si="40"/>
        <v>1</v>
      </c>
      <c r="I124" s="12" t="str">
        <f t="shared" si="41"/>
        <v/>
      </c>
      <c r="J124" s="16" t="str">
        <f t="shared" ref="J124:J141" si="43">IF($F124=0, 1, "")</f>
        <v/>
      </c>
      <c r="K124" s="4"/>
      <c r="L124" s="12">
        <f>IF($F124=1, 1, "")</f>
        <v>1</v>
      </c>
      <c r="M124" s="4"/>
      <c r="N124" s="4"/>
      <c r="O124" s="4"/>
      <c r="P124" s="4"/>
      <c r="Q124" s="33"/>
      <c r="R124" s="4"/>
      <c r="AC124"/>
      <c r="AD124"/>
      <c r="AE124"/>
      <c r="AF124"/>
      <c r="AG124"/>
      <c r="AH124"/>
      <c r="AI124"/>
      <c r="AJ124" s="12">
        <f>IF($F124=1, 1, "")</f>
        <v>1</v>
      </c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25"/>
      <c r="BK124" s="25"/>
      <c r="BL124" s="25"/>
      <c r="BM124" s="25"/>
      <c r="BN124" s="25"/>
      <c r="BO124" s="25"/>
      <c r="BP124" s="25"/>
      <c r="BQ124" s="25"/>
      <c r="BR124" s="25"/>
      <c r="BS124" s="34"/>
      <c r="BT124" s="35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4"/>
      <c r="CF124" s="35"/>
      <c r="CG124" s="121"/>
      <c r="CH124" s="121"/>
      <c r="CI124" s="121"/>
      <c r="CJ124" s="121"/>
      <c r="CK124" s="121"/>
      <c r="CL124" s="121"/>
      <c r="CM124" s="121"/>
      <c r="CN124" s="124"/>
      <c r="CO124" s="35"/>
      <c r="CP124" s="25"/>
      <c r="CQ124" s="25"/>
      <c r="CR124" s="25"/>
      <c r="CS124" s="35"/>
      <c r="CT124" s="36"/>
      <c r="CV124" s="9"/>
      <c r="CW124" s="9"/>
    </row>
    <row r="125" spans="2:104">
      <c r="B125" s="2" t="s">
        <v>43</v>
      </c>
      <c r="C125" s="2">
        <v>2</v>
      </c>
      <c r="D125" s="1" t="s">
        <v>19</v>
      </c>
      <c r="E125" s="1" t="s">
        <v>19</v>
      </c>
      <c r="F125" s="2">
        <f t="shared" si="42"/>
        <v>1</v>
      </c>
      <c r="G125" s="2" t="s">
        <v>12</v>
      </c>
      <c r="H125" s="12">
        <f t="shared" si="40"/>
        <v>1</v>
      </c>
      <c r="I125" s="12" t="str">
        <f t="shared" si="41"/>
        <v/>
      </c>
      <c r="J125" s="16" t="str">
        <f t="shared" si="43"/>
        <v/>
      </c>
      <c r="K125" s="4"/>
      <c r="L125" s="12">
        <f>IF($F125=1, 1, "")</f>
        <v>1</v>
      </c>
      <c r="M125" s="4"/>
      <c r="N125" s="4"/>
      <c r="O125" s="4"/>
      <c r="P125" s="4"/>
      <c r="Q125" s="33"/>
      <c r="R125" s="4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 s="12">
        <f>IF($F125=1, 1, "")</f>
        <v>1</v>
      </c>
      <c r="AU125"/>
      <c r="AV125"/>
      <c r="AW125"/>
      <c r="AX125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25"/>
      <c r="BK125" s="25"/>
      <c r="BL125" s="25"/>
      <c r="BM125" s="25"/>
      <c r="BN125" s="25"/>
      <c r="BO125" s="25"/>
      <c r="BP125" s="25"/>
      <c r="BQ125" s="25"/>
      <c r="BR125" s="25"/>
      <c r="BS125" s="34"/>
      <c r="BT125" s="35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4"/>
      <c r="CF125" s="35"/>
      <c r="CG125" s="121"/>
      <c r="CH125" s="121"/>
      <c r="CI125" s="121"/>
      <c r="CJ125" s="121"/>
      <c r="CK125" s="121"/>
      <c r="CL125" s="121"/>
      <c r="CM125" s="121"/>
      <c r="CN125" s="124"/>
      <c r="CO125" s="35"/>
      <c r="CP125" s="25"/>
      <c r="CQ125" s="25"/>
      <c r="CR125" s="25"/>
      <c r="CS125" s="35"/>
      <c r="CT125" s="36"/>
      <c r="CV125" s="9"/>
      <c r="CW125" s="9"/>
    </row>
    <row r="126" spans="2:104">
      <c r="B126" s="2" t="s">
        <v>49</v>
      </c>
      <c r="C126" s="2">
        <v>3</v>
      </c>
      <c r="D126" s="1" t="s">
        <v>19</v>
      </c>
      <c r="E126" s="1" t="s">
        <v>19</v>
      </c>
      <c r="F126" s="2">
        <f t="shared" si="42"/>
        <v>1</v>
      </c>
      <c r="G126" s="2" t="s">
        <v>12</v>
      </c>
      <c r="H126" s="12">
        <f t="shared" si="40"/>
        <v>1</v>
      </c>
      <c r="I126" s="12" t="str">
        <f t="shared" si="41"/>
        <v/>
      </c>
      <c r="J126" s="16" t="str">
        <f t="shared" si="43"/>
        <v/>
      </c>
      <c r="K126" s="4"/>
      <c r="L126" s="12">
        <f>IF($F126=1, 1, "")</f>
        <v>1</v>
      </c>
      <c r="N126" s="4"/>
      <c r="O126" s="4"/>
      <c r="P126" s="4"/>
      <c r="Q126" s="33"/>
      <c r="R126" s="4"/>
      <c r="AC126"/>
      <c r="AD126"/>
      <c r="AE126"/>
      <c r="AF126"/>
      <c r="AG126"/>
      <c r="AH126" s="12">
        <f>IF($F126=1, 1, "")</f>
        <v>1</v>
      </c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25"/>
      <c r="BK126" s="25"/>
      <c r="BL126" s="25"/>
      <c r="BM126" s="25"/>
      <c r="BN126" s="25"/>
      <c r="BO126" s="25"/>
      <c r="BP126" s="25"/>
      <c r="BQ126" s="25"/>
      <c r="BR126" s="25"/>
      <c r="BS126" s="34"/>
      <c r="BT126" s="35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4"/>
      <c r="CF126" s="35"/>
      <c r="CG126" s="121"/>
      <c r="CH126" s="121"/>
      <c r="CI126" s="121"/>
      <c r="CJ126" s="121"/>
      <c r="CK126" s="121"/>
      <c r="CL126" s="121"/>
      <c r="CM126" s="121"/>
      <c r="CN126" s="124"/>
      <c r="CO126" s="35"/>
      <c r="CP126" s="25"/>
      <c r="CQ126" s="25"/>
      <c r="CR126" s="25"/>
      <c r="CS126" s="35"/>
      <c r="CT126" s="36"/>
      <c r="CV126" s="9"/>
      <c r="CW126" s="9"/>
    </row>
    <row r="127" spans="2:104">
      <c r="B127" s="2" t="s">
        <v>169</v>
      </c>
      <c r="C127" s="2">
        <v>4</v>
      </c>
      <c r="D127" s="1" t="s">
        <v>20</v>
      </c>
      <c r="E127" s="1" t="s">
        <v>20</v>
      </c>
      <c r="F127" s="2">
        <f t="shared" si="42"/>
        <v>1</v>
      </c>
      <c r="G127" s="2" t="s">
        <v>14</v>
      </c>
      <c r="H127" s="12">
        <f t="shared" si="40"/>
        <v>1</v>
      </c>
      <c r="I127" s="12" t="str">
        <f t="shared" si="41"/>
        <v/>
      </c>
      <c r="J127" s="16" t="str">
        <f t="shared" si="43"/>
        <v/>
      </c>
      <c r="K127" s="4"/>
      <c r="M127" s="12">
        <f>IF($F127=1, 1, "")</f>
        <v>1</v>
      </c>
      <c r="N127" s="4"/>
      <c r="O127" s="4"/>
      <c r="P127" s="4"/>
      <c r="Q127" s="33"/>
      <c r="R127" s="4"/>
      <c r="AC127"/>
      <c r="AD127"/>
      <c r="AE127"/>
      <c r="AF127"/>
      <c r="AG127"/>
      <c r="AH127"/>
      <c r="AI127"/>
      <c r="AJ127"/>
      <c r="AK127"/>
      <c r="AL127" s="12">
        <f>IF($F127=1, 1, "")</f>
        <v>1</v>
      </c>
      <c r="AM127"/>
      <c r="AN127"/>
      <c r="AO127"/>
      <c r="AP127"/>
      <c r="AQ127"/>
      <c r="AR127"/>
      <c r="AS127"/>
      <c r="AT127"/>
      <c r="AU127"/>
      <c r="AV127"/>
      <c r="AW127"/>
      <c r="AX127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25"/>
      <c r="BK127" s="25"/>
      <c r="BL127" s="25"/>
      <c r="BM127" s="25"/>
      <c r="BN127" s="25"/>
      <c r="BO127" s="25"/>
      <c r="BP127" s="25"/>
      <c r="BQ127" s="25"/>
      <c r="BR127" s="25"/>
      <c r="BS127" s="34"/>
      <c r="BT127" s="35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4"/>
      <c r="CF127" s="35"/>
      <c r="CG127" s="121"/>
      <c r="CH127" s="121"/>
      <c r="CI127" s="121"/>
      <c r="CJ127" s="121"/>
      <c r="CK127" s="121"/>
      <c r="CL127" s="121"/>
      <c r="CM127" s="121"/>
      <c r="CN127" s="124"/>
      <c r="CO127" s="35"/>
      <c r="CP127" s="25"/>
      <c r="CQ127" s="25"/>
      <c r="CR127" s="25"/>
      <c r="CS127" s="35"/>
      <c r="CT127" s="36"/>
      <c r="CV127" s="9"/>
      <c r="CW127" s="9"/>
    </row>
    <row r="128" spans="2:104">
      <c r="B128" s="2" t="s">
        <v>158</v>
      </c>
      <c r="C128" s="2">
        <v>5</v>
      </c>
      <c r="D128" s="1" t="s">
        <v>17</v>
      </c>
      <c r="E128" s="1" t="s">
        <v>17</v>
      </c>
      <c r="F128" s="2">
        <f t="shared" si="42"/>
        <v>1</v>
      </c>
      <c r="G128" s="2" t="s">
        <v>14</v>
      </c>
      <c r="H128" s="12">
        <f t="shared" si="40"/>
        <v>1</v>
      </c>
      <c r="I128" s="12" t="str">
        <f t="shared" si="41"/>
        <v/>
      </c>
      <c r="J128" s="16" t="str">
        <f t="shared" si="43"/>
        <v/>
      </c>
      <c r="K128" s="4"/>
      <c r="M128" s="12">
        <f>IF($F128=1, 1, "")</f>
        <v>1</v>
      </c>
      <c r="N128" s="4"/>
      <c r="O128" s="4"/>
      <c r="P128" s="4"/>
      <c r="Q128" s="33"/>
      <c r="R128" s="4"/>
      <c r="AC128"/>
      <c r="AD128" s="12">
        <f>IF($F128=1, 1, "")</f>
        <v>1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25"/>
      <c r="BK128" s="25"/>
      <c r="BL128" s="25"/>
      <c r="BM128" s="25"/>
      <c r="BN128" s="25"/>
      <c r="BO128" s="25"/>
      <c r="BP128" s="25"/>
      <c r="BQ128" s="25"/>
      <c r="BR128" s="25"/>
      <c r="BS128" s="34"/>
      <c r="BT128" s="35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4"/>
      <c r="CF128" s="35"/>
      <c r="CG128" s="121"/>
      <c r="CH128" s="121"/>
      <c r="CI128" s="121"/>
      <c r="CJ128" s="121"/>
      <c r="CK128" s="121"/>
      <c r="CL128" s="121"/>
      <c r="CM128" s="121"/>
      <c r="CN128" s="124"/>
      <c r="CO128" s="35"/>
      <c r="CP128" s="25"/>
      <c r="CQ128" s="25"/>
      <c r="CR128" s="25"/>
      <c r="CS128" s="35"/>
      <c r="CT128" s="36"/>
      <c r="CV128" s="9"/>
      <c r="CW128" s="9"/>
    </row>
    <row r="129" spans="2:104">
      <c r="B129" s="2" t="s">
        <v>46</v>
      </c>
      <c r="C129" s="2">
        <v>6</v>
      </c>
      <c r="D129" s="1" t="s">
        <v>15</v>
      </c>
      <c r="E129" s="1" t="s">
        <v>15</v>
      </c>
      <c r="F129" s="2">
        <f t="shared" si="42"/>
        <v>1</v>
      </c>
      <c r="G129" s="2" t="s">
        <v>14</v>
      </c>
      <c r="H129" s="12">
        <f t="shared" si="40"/>
        <v>1</v>
      </c>
      <c r="I129" s="12" t="str">
        <f t="shared" si="41"/>
        <v/>
      </c>
      <c r="J129" s="16" t="str">
        <f t="shared" si="43"/>
        <v/>
      </c>
      <c r="K129" s="4"/>
      <c r="M129" s="12">
        <f>IF($F129=1, 1, "")</f>
        <v>1</v>
      </c>
      <c r="O129" s="4"/>
      <c r="P129" s="4"/>
      <c r="Q129" s="33"/>
      <c r="R129" s="4"/>
      <c r="AC129"/>
      <c r="AD129"/>
      <c r="AE129"/>
      <c r="AF129"/>
      <c r="AG129"/>
      <c r="AH129"/>
      <c r="AI129" s="12">
        <f>IF($F129=1, 1, "")</f>
        <v>1</v>
      </c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25"/>
      <c r="BK129" s="25"/>
      <c r="BL129" s="25"/>
      <c r="BM129" s="25"/>
      <c r="BN129" s="25"/>
      <c r="BO129" s="25"/>
      <c r="BP129" s="25"/>
      <c r="BQ129" s="25"/>
      <c r="BR129" s="25"/>
      <c r="BS129" s="34"/>
      <c r="BT129" s="35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4"/>
      <c r="CF129" s="35"/>
      <c r="CG129" s="121"/>
      <c r="CH129" s="121"/>
      <c r="CI129" s="121"/>
      <c r="CJ129" s="121"/>
      <c r="CK129" s="121"/>
      <c r="CL129" s="121"/>
      <c r="CM129" s="121"/>
      <c r="CN129" s="124"/>
      <c r="CO129" s="35"/>
      <c r="CP129" s="25"/>
      <c r="CQ129" s="25"/>
      <c r="CR129" s="25"/>
      <c r="CS129" s="35"/>
      <c r="CT129" s="36"/>
      <c r="CV129" s="9"/>
      <c r="CW129" s="9"/>
    </row>
    <row r="130" spans="2:104">
      <c r="B130" s="2" t="s">
        <v>44</v>
      </c>
      <c r="C130" s="2">
        <v>7</v>
      </c>
      <c r="D130" s="1" t="s">
        <v>15</v>
      </c>
      <c r="E130" s="1" t="s">
        <v>17</v>
      </c>
      <c r="F130" s="2">
        <f>IF(E130=D130,1,IF(ISBLANK(E130)=TRUE,0,IF(E130=" ",0,-0.25)))</f>
        <v>-0.25</v>
      </c>
      <c r="G130" s="2" t="s">
        <v>16</v>
      </c>
      <c r="H130" s="12" t="str">
        <f t="shared" si="40"/>
        <v/>
      </c>
      <c r="I130" s="12">
        <f t="shared" si="41"/>
        <v>1</v>
      </c>
      <c r="J130" s="16" t="str">
        <f t="shared" si="43"/>
        <v/>
      </c>
      <c r="K130" s="4"/>
      <c r="L130" s="4"/>
      <c r="N130" s="12" t="str">
        <f>IF($F130=1, 1, "")</f>
        <v/>
      </c>
      <c r="O130" s="4"/>
      <c r="P130" s="4"/>
      <c r="Q130" s="33"/>
      <c r="R130" s="4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U130"/>
      <c r="AV130" s="12" t="str">
        <f>IF($F130=1, 1, "")</f>
        <v/>
      </c>
      <c r="AW130"/>
      <c r="AX130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25"/>
      <c r="BK130" s="25"/>
      <c r="BL130" s="25"/>
      <c r="BM130" s="25"/>
      <c r="BN130" s="25"/>
      <c r="BO130" s="25"/>
      <c r="BP130" s="25"/>
      <c r="BQ130" s="25"/>
      <c r="BR130" s="25"/>
      <c r="BS130" s="34"/>
      <c r="BT130" s="35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4"/>
      <c r="CF130" s="35"/>
      <c r="CG130" s="121"/>
      <c r="CH130" s="121"/>
      <c r="CI130" s="121"/>
      <c r="CJ130" s="121"/>
      <c r="CK130" s="121"/>
      <c r="CL130" s="121"/>
      <c r="CM130" s="121"/>
      <c r="CN130" s="124"/>
      <c r="CO130" s="35"/>
      <c r="CP130" s="25"/>
      <c r="CQ130" s="25"/>
      <c r="CR130" s="25"/>
      <c r="CS130" s="35"/>
      <c r="CT130" s="36"/>
      <c r="CV130" s="9"/>
      <c r="CW130" s="9"/>
    </row>
    <row r="131" spans="2:104">
      <c r="B131" s="2" t="s">
        <v>53</v>
      </c>
      <c r="C131" s="2">
        <v>8</v>
      </c>
      <c r="D131" s="1" t="s">
        <v>15</v>
      </c>
      <c r="E131" s="1" t="s">
        <v>15</v>
      </c>
      <c r="F131" s="2">
        <f>IF(E131=D131,1,IF(ISBLANK(E131)=TRUE,0,IF(E131=" ",0,-0.25)))</f>
        <v>1</v>
      </c>
      <c r="G131" s="2" t="s">
        <v>16</v>
      </c>
      <c r="H131" s="12">
        <f t="shared" si="40"/>
        <v>1</v>
      </c>
      <c r="I131" s="12" t="str">
        <f t="shared" si="41"/>
        <v/>
      </c>
      <c r="J131" s="16" t="str">
        <f t="shared" si="43"/>
        <v/>
      </c>
      <c r="K131" s="4"/>
      <c r="L131" s="4"/>
      <c r="N131" s="12">
        <f>IF($F131=1, 1, "")</f>
        <v>1</v>
      </c>
      <c r="O131" s="4"/>
      <c r="P131" s="4"/>
      <c r="Q131" s="33"/>
      <c r="R131" s="4"/>
      <c r="AC131"/>
      <c r="AD131"/>
      <c r="AE131"/>
      <c r="AF131" s="12">
        <f>IF($F131=1, 1, "")</f>
        <v>1</v>
      </c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25"/>
      <c r="BK131" s="25"/>
      <c r="BL131" s="25"/>
      <c r="BM131" s="25"/>
      <c r="BN131" s="25"/>
      <c r="BO131" s="25"/>
      <c r="BP131" s="25"/>
      <c r="BQ131" s="25"/>
      <c r="BR131" s="25"/>
      <c r="BS131" s="34"/>
      <c r="BT131" s="35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4"/>
      <c r="CF131" s="35"/>
      <c r="CG131" s="121"/>
      <c r="CH131" s="121"/>
      <c r="CI131" s="121"/>
      <c r="CJ131" s="121"/>
      <c r="CK131" s="121"/>
      <c r="CL131" s="121"/>
      <c r="CM131" s="121"/>
      <c r="CN131" s="124"/>
      <c r="CO131" s="35"/>
      <c r="CP131" s="25"/>
      <c r="CQ131" s="25"/>
      <c r="CR131" s="25"/>
      <c r="CS131" s="35"/>
      <c r="CT131" s="36"/>
      <c r="CV131" s="9"/>
      <c r="CW131" s="9"/>
    </row>
    <row r="132" spans="2:104">
      <c r="B132" s="2" t="s">
        <v>43</v>
      </c>
      <c r="C132" s="2">
        <v>9</v>
      </c>
      <c r="D132" s="98" t="s">
        <v>152</v>
      </c>
      <c r="E132" s="117" t="s">
        <v>152</v>
      </c>
      <c r="F132" s="1">
        <v>1</v>
      </c>
      <c r="G132" s="2" t="s">
        <v>12</v>
      </c>
      <c r="H132" s="12">
        <f t="shared" si="40"/>
        <v>1</v>
      </c>
      <c r="I132" s="12" t="str">
        <f t="shared" si="41"/>
        <v/>
      </c>
      <c r="J132" s="16" t="str">
        <f t="shared" si="43"/>
        <v/>
      </c>
      <c r="K132" s="4"/>
      <c r="L132" s="12">
        <f>IF($F132=1, 1, "")</f>
        <v>1</v>
      </c>
      <c r="M132" s="12"/>
      <c r="N132" s="4"/>
      <c r="O132" s="4"/>
      <c r="P132" s="4"/>
      <c r="R132" s="4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 s="12">
        <f>IF($F132=1, 1, "")</f>
        <v>1</v>
      </c>
      <c r="AU132"/>
      <c r="AV132"/>
      <c r="AW132"/>
      <c r="AX132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25"/>
      <c r="BK132" s="25"/>
      <c r="BL132" s="25"/>
      <c r="BM132" s="25"/>
      <c r="BN132" s="25"/>
      <c r="BO132" s="25"/>
      <c r="BP132" s="25"/>
      <c r="BQ132" s="25"/>
      <c r="BR132" s="25"/>
      <c r="BS132" s="34"/>
      <c r="BT132" s="35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4"/>
      <c r="CF132" s="35"/>
      <c r="CG132" s="121"/>
      <c r="CH132" s="121"/>
      <c r="CI132" s="121"/>
      <c r="CJ132" s="121"/>
      <c r="CK132" s="121"/>
      <c r="CL132" s="121"/>
      <c r="CM132" s="121"/>
      <c r="CN132" s="124"/>
      <c r="CO132" s="35"/>
      <c r="CP132" s="25"/>
      <c r="CQ132" s="25"/>
      <c r="CR132" s="25"/>
      <c r="CS132" s="35"/>
      <c r="CT132" s="36"/>
      <c r="CV132" s="9"/>
      <c r="CW132" s="9"/>
    </row>
    <row r="133" spans="2:104">
      <c r="B133" s="2" t="s">
        <v>46</v>
      </c>
      <c r="C133" s="2">
        <v>10</v>
      </c>
      <c r="D133" s="98">
        <v>9</v>
      </c>
      <c r="E133" s="117">
        <v>9</v>
      </c>
      <c r="F133" s="1">
        <v>1</v>
      </c>
      <c r="G133" s="2" t="s">
        <v>12</v>
      </c>
      <c r="H133" s="12">
        <f t="shared" si="40"/>
        <v>1</v>
      </c>
      <c r="I133" s="12" t="str">
        <f t="shared" si="41"/>
        <v/>
      </c>
      <c r="J133" s="16" t="str">
        <f t="shared" si="43"/>
        <v/>
      </c>
      <c r="K133" s="4"/>
      <c r="L133" s="12">
        <f>IF($F133=1, 1, "")</f>
        <v>1</v>
      </c>
      <c r="M133" s="12"/>
      <c r="N133" s="4"/>
      <c r="O133" s="4"/>
      <c r="P133" s="4"/>
      <c r="R133" s="4"/>
      <c r="AC133"/>
      <c r="AD133"/>
      <c r="AE133"/>
      <c r="AF133"/>
      <c r="AG133"/>
      <c r="AH133"/>
      <c r="AI133" s="12">
        <f>IF($F133=1, 1, "")</f>
        <v>1</v>
      </c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25"/>
      <c r="BK133" s="25"/>
      <c r="BL133" s="25"/>
      <c r="BM133" s="25"/>
      <c r="BN133" s="25"/>
      <c r="BO133" s="25"/>
      <c r="BP133" s="25"/>
      <c r="BQ133" s="25"/>
      <c r="BR133" s="25"/>
      <c r="BS133" s="34"/>
      <c r="BT133" s="35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4"/>
      <c r="CF133" s="35"/>
      <c r="CG133" s="121"/>
      <c r="CH133" s="121"/>
      <c r="CI133" s="121"/>
      <c r="CJ133" s="121"/>
      <c r="CK133" s="121"/>
      <c r="CL133" s="121"/>
      <c r="CM133" s="121"/>
      <c r="CN133" s="124"/>
      <c r="CO133" s="35"/>
      <c r="CP133" s="25"/>
      <c r="CQ133" s="25"/>
      <c r="CR133" s="25"/>
      <c r="CS133" s="35"/>
      <c r="CT133" s="36"/>
      <c r="CV133" s="9"/>
      <c r="CW133" s="9"/>
    </row>
    <row r="134" spans="2:104">
      <c r="B134" s="2" t="s">
        <v>43</v>
      </c>
      <c r="C134" s="2">
        <v>11</v>
      </c>
      <c r="D134" s="98">
        <v>22</v>
      </c>
      <c r="E134" s="117">
        <v>22</v>
      </c>
      <c r="F134" s="1">
        <v>1</v>
      </c>
      <c r="G134" s="2" t="s">
        <v>12</v>
      </c>
      <c r="H134" s="12">
        <f t="shared" si="40"/>
        <v>1</v>
      </c>
      <c r="I134" s="12" t="str">
        <f t="shared" si="41"/>
        <v/>
      </c>
      <c r="J134" s="16" t="str">
        <f t="shared" si="43"/>
        <v/>
      </c>
      <c r="K134" s="4"/>
      <c r="L134" s="12">
        <f>IF($F134=1, 1, "")</f>
        <v>1</v>
      </c>
      <c r="M134" s="12"/>
      <c r="N134" s="4"/>
      <c r="O134" s="4"/>
      <c r="P134" s="4"/>
      <c r="R134" s="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 s="12">
        <f>IF($F134=1, 1, "")</f>
        <v>1</v>
      </c>
      <c r="AU134"/>
      <c r="AV134"/>
      <c r="AW134"/>
      <c r="AX13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25"/>
      <c r="BK134" s="25"/>
      <c r="BL134" s="25"/>
      <c r="BM134" s="25"/>
      <c r="BN134" s="25"/>
      <c r="BO134" s="25"/>
      <c r="BP134" s="25"/>
      <c r="BQ134" s="25"/>
      <c r="BR134" s="25"/>
      <c r="BS134" s="34"/>
      <c r="BT134" s="35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4"/>
      <c r="CF134" s="35"/>
      <c r="CG134" s="121"/>
      <c r="CH134" s="121"/>
      <c r="CI134" s="121"/>
      <c r="CJ134" s="121"/>
      <c r="CK134" s="121"/>
      <c r="CL134" s="121"/>
      <c r="CM134" s="121"/>
      <c r="CN134" s="124"/>
      <c r="CO134" s="35"/>
      <c r="CP134" s="25"/>
      <c r="CQ134" s="25"/>
      <c r="CR134" s="25"/>
      <c r="CS134" s="35"/>
      <c r="CT134" s="36"/>
      <c r="CV134" s="9"/>
      <c r="CW134" s="9"/>
    </row>
    <row r="135" spans="2:104">
      <c r="B135" s="2" t="s">
        <v>61</v>
      </c>
      <c r="C135" s="2">
        <v>12</v>
      </c>
      <c r="D135" s="98" t="s">
        <v>153</v>
      </c>
      <c r="E135" s="117" t="s">
        <v>153</v>
      </c>
      <c r="F135" s="1">
        <v>1</v>
      </c>
      <c r="G135" s="2" t="s">
        <v>12</v>
      </c>
      <c r="H135" s="12">
        <f t="shared" si="40"/>
        <v>1</v>
      </c>
      <c r="I135" s="12" t="str">
        <f t="shared" si="41"/>
        <v/>
      </c>
      <c r="J135" s="16" t="str">
        <f t="shared" si="43"/>
        <v/>
      </c>
      <c r="K135" s="4"/>
      <c r="L135" s="12">
        <f>IF($F135=1, 1, "")</f>
        <v>1</v>
      </c>
      <c r="M135" s="12"/>
      <c r="N135" s="4"/>
      <c r="O135" s="4"/>
      <c r="P135" s="4"/>
      <c r="R135" s="4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 s="12">
        <f>IF($F135=1, 1, "")</f>
        <v>1</v>
      </c>
      <c r="AX135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25"/>
      <c r="BK135" s="25"/>
      <c r="BL135" s="25"/>
      <c r="BM135" s="25"/>
      <c r="BN135" s="25"/>
      <c r="BO135" s="25"/>
      <c r="BP135" s="25"/>
      <c r="BQ135" s="25"/>
      <c r="BR135" s="25"/>
      <c r="BS135" s="34"/>
      <c r="BT135" s="35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4"/>
      <c r="CF135" s="35"/>
      <c r="CG135" s="121"/>
      <c r="CH135" s="121"/>
      <c r="CI135" s="121"/>
      <c r="CJ135" s="121"/>
      <c r="CK135" s="121"/>
      <c r="CL135" s="121"/>
      <c r="CM135" s="121"/>
      <c r="CN135" s="124"/>
      <c r="CO135" s="35"/>
      <c r="CP135" s="25"/>
      <c r="CQ135" s="25"/>
      <c r="CR135" s="25"/>
      <c r="CS135" s="35"/>
      <c r="CT135" s="36"/>
      <c r="CV135" s="9"/>
      <c r="CW135" s="9"/>
    </row>
    <row r="136" spans="2:104">
      <c r="B136" s="2" t="s">
        <v>158</v>
      </c>
      <c r="C136" s="2">
        <v>13</v>
      </c>
      <c r="D136" s="98">
        <v>96</v>
      </c>
      <c r="E136" s="117">
        <v>96</v>
      </c>
      <c r="F136" s="1">
        <v>1</v>
      </c>
      <c r="G136" s="2" t="s">
        <v>14</v>
      </c>
      <c r="H136" s="12">
        <f t="shared" si="40"/>
        <v>1</v>
      </c>
      <c r="I136" s="12" t="str">
        <f t="shared" si="41"/>
        <v/>
      </c>
      <c r="J136" s="16" t="str">
        <f t="shared" si="43"/>
        <v/>
      </c>
      <c r="K136" s="4"/>
      <c r="L136" s="4"/>
      <c r="M136" s="12">
        <f>IF($F136=1, 1, "")</f>
        <v>1</v>
      </c>
      <c r="N136" s="4"/>
      <c r="O136" s="4"/>
      <c r="P136" s="4"/>
      <c r="R136" s="4"/>
      <c r="AC136"/>
      <c r="AD136" s="12">
        <f>IF($F136=1, 1, "")</f>
        <v>1</v>
      </c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25"/>
      <c r="BK136" s="25"/>
      <c r="BL136" s="25"/>
      <c r="BM136" s="25"/>
      <c r="BN136" s="25"/>
      <c r="BO136" s="25"/>
      <c r="BP136" s="25"/>
      <c r="BQ136" s="25"/>
      <c r="BR136" s="25"/>
      <c r="BS136" s="34"/>
      <c r="BT136" s="35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4"/>
      <c r="CF136" s="35"/>
      <c r="CG136" s="121"/>
      <c r="CH136" s="121"/>
      <c r="CI136" s="121"/>
      <c r="CJ136" s="121"/>
      <c r="CK136" s="121"/>
      <c r="CL136" s="121"/>
      <c r="CM136" s="121"/>
      <c r="CN136" s="124"/>
      <c r="CO136" s="35"/>
      <c r="CP136" s="25"/>
      <c r="CQ136" s="25"/>
      <c r="CR136" s="25"/>
      <c r="CS136" s="35"/>
      <c r="CT136" s="36"/>
      <c r="CV136" s="9"/>
      <c r="CW136" s="9"/>
    </row>
    <row r="137" spans="2:104">
      <c r="B137" s="2" t="s">
        <v>61</v>
      </c>
      <c r="C137" s="2">
        <v>14</v>
      </c>
      <c r="D137" s="98">
        <v>8</v>
      </c>
      <c r="E137" s="117" t="s">
        <v>172</v>
      </c>
      <c r="F137" s="1">
        <v>0</v>
      </c>
      <c r="G137" s="2" t="s">
        <v>14</v>
      </c>
      <c r="H137" s="12" t="str">
        <f t="shared" si="40"/>
        <v/>
      </c>
      <c r="I137" s="12" t="str">
        <f t="shared" si="41"/>
        <v/>
      </c>
      <c r="J137" s="16">
        <f t="shared" si="43"/>
        <v>1</v>
      </c>
      <c r="K137" s="4"/>
      <c r="L137" s="4"/>
      <c r="M137" s="12" t="str">
        <f>IF($F137=1, 1, "")</f>
        <v/>
      </c>
      <c r="N137" s="12"/>
      <c r="O137" s="4"/>
      <c r="P137" s="4"/>
      <c r="R137" s="4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 s="12" t="str">
        <f>IF($F137=1, 1, "")</f>
        <v/>
      </c>
      <c r="AX137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25"/>
      <c r="BK137" s="25"/>
      <c r="BL137" s="25"/>
      <c r="BM137" s="25"/>
      <c r="BN137" s="25"/>
      <c r="BO137" s="25"/>
      <c r="BP137" s="25"/>
      <c r="BQ137" s="25"/>
      <c r="BR137" s="25"/>
      <c r="BS137" s="34"/>
      <c r="BT137" s="35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4"/>
      <c r="CF137" s="35"/>
      <c r="CG137" s="121"/>
      <c r="CH137" s="121"/>
      <c r="CI137" s="121"/>
      <c r="CJ137" s="121"/>
      <c r="CK137" s="121"/>
      <c r="CL137" s="121"/>
      <c r="CM137" s="121"/>
      <c r="CN137" s="124"/>
      <c r="CO137" s="35"/>
      <c r="CP137" s="25"/>
      <c r="CQ137" s="25"/>
      <c r="CR137" s="25"/>
      <c r="CS137" s="35"/>
      <c r="CT137" s="36"/>
      <c r="CV137" s="9"/>
      <c r="CW137" s="9"/>
    </row>
    <row r="138" spans="2:104">
      <c r="B138" s="2" t="s">
        <v>43</v>
      </c>
      <c r="C138" s="2">
        <v>15</v>
      </c>
      <c r="D138" s="98">
        <v>1024</v>
      </c>
      <c r="E138" s="117">
        <v>1024</v>
      </c>
      <c r="F138" s="1">
        <v>1</v>
      </c>
      <c r="G138" s="2" t="s">
        <v>14</v>
      </c>
      <c r="H138" s="12">
        <f t="shared" si="40"/>
        <v>1</v>
      </c>
      <c r="I138" s="12" t="str">
        <f t="shared" si="41"/>
        <v/>
      </c>
      <c r="J138" s="16" t="str">
        <f t="shared" si="43"/>
        <v/>
      </c>
      <c r="K138" s="4"/>
      <c r="L138" s="4"/>
      <c r="M138" s="12">
        <f>IF($F138=1, 1, "")</f>
        <v>1</v>
      </c>
      <c r="N138" s="4"/>
      <c r="O138" s="4"/>
      <c r="P138" s="4"/>
      <c r="R138" s="4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12">
        <f>IF($F138=1, 1, "")</f>
        <v>1</v>
      </c>
      <c r="AU138"/>
      <c r="AV138"/>
      <c r="AW138"/>
      <c r="AX138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25"/>
      <c r="BK138" s="25"/>
      <c r="BL138" s="25"/>
      <c r="BM138" s="25"/>
      <c r="BN138" s="25"/>
      <c r="BO138" s="25"/>
      <c r="BP138" s="25"/>
      <c r="BQ138" s="25"/>
      <c r="BR138" s="25"/>
      <c r="BS138" s="34"/>
      <c r="BT138" s="35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4"/>
      <c r="CF138" s="35"/>
      <c r="CG138" s="121"/>
      <c r="CH138" s="121"/>
      <c r="CI138" s="121"/>
      <c r="CJ138" s="121"/>
      <c r="CK138" s="121"/>
      <c r="CL138" s="121"/>
      <c r="CM138" s="121"/>
      <c r="CN138" s="124"/>
      <c r="CO138" s="35"/>
      <c r="CP138" s="25"/>
      <c r="CQ138" s="25"/>
      <c r="CR138" s="25"/>
      <c r="CS138" s="35"/>
      <c r="CT138" s="36"/>
      <c r="CV138" s="9"/>
      <c r="CW138" s="9"/>
    </row>
    <row r="139" spans="2:104">
      <c r="B139" s="2" t="s">
        <v>68</v>
      </c>
      <c r="C139" s="2">
        <v>16</v>
      </c>
      <c r="D139" s="98">
        <v>109</v>
      </c>
      <c r="E139" s="117">
        <v>109</v>
      </c>
      <c r="F139" s="1">
        <v>1</v>
      </c>
      <c r="G139" s="2" t="s">
        <v>16</v>
      </c>
      <c r="H139" s="12">
        <f t="shared" si="40"/>
        <v>1</v>
      </c>
      <c r="I139" s="12" t="str">
        <f t="shared" si="41"/>
        <v/>
      </c>
      <c r="J139" s="16" t="str">
        <f t="shared" si="43"/>
        <v/>
      </c>
      <c r="K139" s="4"/>
      <c r="L139" s="4"/>
      <c r="M139" s="12"/>
      <c r="N139" s="12">
        <f>IF($F139=1, 1, "")</f>
        <v>1</v>
      </c>
      <c r="O139" s="4"/>
      <c r="P139" s="4"/>
      <c r="R139" s="4"/>
      <c r="AC139"/>
      <c r="AD139"/>
      <c r="AE139"/>
      <c r="AF139"/>
      <c r="AG139"/>
      <c r="AH139"/>
      <c r="AI139"/>
      <c r="AJ139"/>
      <c r="AK139" s="12">
        <f>IF($F139=1, 1, "")</f>
        <v>1</v>
      </c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25"/>
      <c r="BK139" s="25"/>
      <c r="BL139" s="25"/>
      <c r="BM139" s="25"/>
      <c r="BN139" s="25"/>
      <c r="BO139" s="25"/>
      <c r="BP139" s="25"/>
      <c r="BQ139" s="25"/>
      <c r="BR139" s="25"/>
      <c r="BS139" s="34"/>
      <c r="BT139" s="35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4"/>
      <c r="CF139" s="35"/>
      <c r="CG139" s="121"/>
      <c r="CH139" s="121"/>
      <c r="CI139" s="121"/>
      <c r="CJ139" s="121"/>
      <c r="CK139" s="121"/>
      <c r="CL139" s="121"/>
      <c r="CM139" s="121"/>
      <c r="CN139" s="124"/>
      <c r="CO139" s="35"/>
      <c r="CP139" s="25"/>
      <c r="CQ139" s="25"/>
      <c r="CR139" s="25"/>
      <c r="CS139" s="35"/>
      <c r="CT139" s="36"/>
      <c r="CV139" s="9"/>
      <c r="CW139" s="9"/>
    </row>
    <row r="140" spans="2:104">
      <c r="B140" s="2" t="s">
        <v>43</v>
      </c>
      <c r="C140" s="2">
        <v>17</v>
      </c>
      <c r="D140" s="98">
        <v>10</v>
      </c>
      <c r="E140" s="117">
        <v>10</v>
      </c>
      <c r="F140" s="1">
        <v>1</v>
      </c>
      <c r="G140" s="2" t="s">
        <v>16</v>
      </c>
      <c r="H140" s="12">
        <f t="shared" si="40"/>
        <v>1</v>
      </c>
      <c r="I140" s="12" t="str">
        <f t="shared" si="41"/>
        <v/>
      </c>
      <c r="J140" s="16" t="str">
        <f t="shared" si="43"/>
        <v/>
      </c>
      <c r="K140" s="4"/>
      <c r="L140" s="4"/>
      <c r="M140" s="12"/>
      <c r="N140" s="12">
        <f>IF($F140=1, 1, "")</f>
        <v>1</v>
      </c>
      <c r="O140" s="4"/>
      <c r="P140" s="4"/>
      <c r="R140" s="4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12">
        <f>IF($F140=1, 1, "")</f>
        <v>1</v>
      </c>
      <c r="AU140"/>
      <c r="AV140"/>
      <c r="AW140"/>
      <c r="AX140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25"/>
      <c r="BK140" s="25"/>
      <c r="BL140" s="25"/>
      <c r="BM140" s="25"/>
      <c r="BN140" s="25"/>
      <c r="BO140" s="25"/>
      <c r="BP140" s="25"/>
      <c r="BQ140" s="25"/>
      <c r="BR140" s="25"/>
      <c r="BS140" s="34"/>
      <c r="BT140" s="35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4"/>
      <c r="CF140" s="35"/>
      <c r="CG140" s="121"/>
      <c r="CH140" s="121"/>
      <c r="CI140" s="121"/>
      <c r="CJ140" s="121"/>
      <c r="CK140" s="121"/>
      <c r="CL140" s="121"/>
      <c r="CM140" s="121"/>
      <c r="CN140" s="124"/>
      <c r="CO140" s="35"/>
      <c r="CP140" s="25"/>
      <c r="CQ140" s="25"/>
      <c r="CR140" s="25"/>
      <c r="CS140" s="35"/>
      <c r="CT140" s="36"/>
      <c r="CV140" s="9"/>
      <c r="CW140" s="9"/>
    </row>
    <row r="141" spans="2:104">
      <c r="B141" s="2" t="s">
        <v>61</v>
      </c>
      <c r="C141" s="2">
        <v>18</v>
      </c>
      <c r="D141" s="98" t="s">
        <v>154</v>
      </c>
      <c r="E141" s="117" t="s">
        <v>154</v>
      </c>
      <c r="F141" s="1">
        <v>1</v>
      </c>
      <c r="G141" s="2" t="s">
        <v>16</v>
      </c>
      <c r="H141" s="12">
        <f t="shared" si="40"/>
        <v>1</v>
      </c>
      <c r="I141" s="12" t="str">
        <f t="shared" si="41"/>
        <v/>
      </c>
      <c r="J141" s="16" t="str">
        <f t="shared" si="43"/>
        <v/>
      </c>
      <c r="K141" s="4"/>
      <c r="L141" s="4"/>
      <c r="M141" s="12"/>
      <c r="N141" s="12">
        <f>IF($F141=1, 1, "")</f>
        <v>1</v>
      </c>
      <c r="O141" s="4"/>
      <c r="P141" s="4"/>
      <c r="R141" s="4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 s="12">
        <f>IF($F141=1, 1, "")</f>
        <v>1</v>
      </c>
      <c r="AX141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25"/>
      <c r="BK141" s="25"/>
      <c r="BL141" s="25"/>
      <c r="BM141" s="25"/>
      <c r="BN141" s="25"/>
      <c r="BO141" s="25"/>
      <c r="BP141" s="25"/>
      <c r="BQ141" s="25"/>
      <c r="BR141" s="25"/>
      <c r="BS141" s="34"/>
      <c r="BT141" s="35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4"/>
      <c r="CF141" s="35"/>
      <c r="CG141" s="121"/>
      <c r="CH141" s="121"/>
      <c r="CI141" s="121"/>
      <c r="CJ141" s="121"/>
      <c r="CK141" s="121"/>
      <c r="CL141" s="121"/>
      <c r="CM141" s="121"/>
      <c r="CN141" s="124"/>
      <c r="CO141" s="35"/>
      <c r="CP141" s="25"/>
      <c r="CQ141" s="25"/>
      <c r="CR141" s="25"/>
      <c r="CS141" s="35"/>
      <c r="CT141" s="36"/>
      <c r="CV141" s="9"/>
      <c r="CW141" s="9"/>
    </row>
    <row r="142" spans="2:104">
      <c r="B142" s="37"/>
      <c r="C142" s="4"/>
      <c r="D142" s="5"/>
      <c r="E142" s="4"/>
      <c r="F142" s="4"/>
      <c r="G142" s="4"/>
      <c r="H142" s="12">
        <f>SUM(H124:H141)</f>
        <v>16</v>
      </c>
      <c r="I142" s="12">
        <f>SUM(I124:I141)</f>
        <v>1</v>
      </c>
      <c r="J142" s="12">
        <f>SUM(J124:J141)</f>
        <v>1</v>
      </c>
      <c r="K142" s="4"/>
      <c r="L142" s="12">
        <f>SUM(L124:L141)</f>
        <v>7</v>
      </c>
      <c r="M142" s="12">
        <f>SUM(M124:M141)</f>
        <v>5</v>
      </c>
      <c r="N142" s="12">
        <f>SUM(N124:N141)</f>
        <v>4</v>
      </c>
      <c r="O142" s="4"/>
      <c r="P142" s="4"/>
      <c r="Q142" s="38"/>
      <c r="R142" s="4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25"/>
      <c r="BK142" s="25"/>
      <c r="BL142" s="25"/>
      <c r="BM142" s="25"/>
      <c r="BN142" s="25"/>
      <c r="BO142" s="25"/>
      <c r="BP142" s="25"/>
      <c r="BQ142" s="25"/>
      <c r="BR142" s="25"/>
      <c r="BS142" s="34"/>
      <c r="BT142" s="35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4"/>
      <c r="CF142" s="35"/>
      <c r="CG142" s="121"/>
      <c r="CH142" s="121"/>
      <c r="CI142" s="121"/>
      <c r="CJ142" s="121"/>
      <c r="CK142" s="121"/>
      <c r="CL142" s="121"/>
      <c r="CM142" s="121"/>
      <c r="CN142" s="124"/>
      <c r="CO142" s="35"/>
      <c r="CP142" s="25"/>
      <c r="CQ142" s="25"/>
      <c r="CR142" s="25"/>
      <c r="CS142" s="35"/>
      <c r="CT142" s="36"/>
      <c r="CV142" s="9"/>
      <c r="CW142" s="9"/>
    </row>
    <row r="143" spans="2:104">
      <c r="B143" s="37"/>
      <c r="C143" s="4" t="s">
        <v>24</v>
      </c>
      <c r="D143" s="5" t="s">
        <v>25</v>
      </c>
      <c r="E143" s="6" t="s">
        <v>26</v>
      </c>
      <c r="F143" s="4"/>
      <c r="G143" s="4"/>
      <c r="H143" s="12"/>
      <c r="I143" s="12"/>
      <c r="J143" s="16"/>
      <c r="K143" s="4"/>
      <c r="L143" s="4"/>
      <c r="M143" s="4"/>
      <c r="N143" s="4"/>
      <c r="O143" s="4"/>
      <c r="P143" s="4"/>
      <c r="Q143" s="38"/>
      <c r="R143" s="4"/>
      <c r="S143" s="4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25"/>
      <c r="BK143" s="25"/>
      <c r="BL143" s="25"/>
      <c r="BM143" s="25"/>
      <c r="BN143" s="25"/>
      <c r="BO143" s="25"/>
      <c r="BP143" s="25"/>
      <c r="BQ143" s="25"/>
      <c r="BR143" s="25"/>
      <c r="BS143" s="34"/>
      <c r="BT143" s="35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4"/>
      <c r="CF143" s="35"/>
      <c r="CG143" s="121"/>
      <c r="CH143" s="121"/>
      <c r="CI143" s="121"/>
      <c r="CJ143" s="121"/>
      <c r="CK143" s="121"/>
      <c r="CL143" s="121"/>
      <c r="CM143" s="121"/>
      <c r="CN143" s="124"/>
      <c r="CO143" s="35"/>
      <c r="CP143" s="25"/>
      <c r="CQ143" s="25"/>
      <c r="CR143" s="25"/>
      <c r="CS143" s="35"/>
      <c r="CT143" s="36"/>
      <c r="CV143" s="9"/>
      <c r="CW143" s="9"/>
    </row>
    <row r="144" spans="2:104" ht="23" customHeight="1">
      <c r="B144" s="77" t="s">
        <v>76</v>
      </c>
      <c r="C144" s="74">
        <f>SUM(H124:H131)</f>
        <v>7</v>
      </c>
      <c r="D144" s="75">
        <v>8</v>
      </c>
      <c r="E144" s="76">
        <f>C144/D144</f>
        <v>0.875</v>
      </c>
      <c r="F144" s="78" t="s">
        <v>24</v>
      </c>
      <c r="G144" s="89">
        <f>H142</f>
        <v>16</v>
      </c>
      <c r="H144" s="12" t="str">
        <f t="shared" ref="H144:H151" si="44">IF($F144=1, 1, "")</f>
        <v/>
      </c>
      <c r="I144" s="12" t="str">
        <f t="shared" ref="I144:I151" si="45">IF($F144=-0.25, 1, "")</f>
        <v/>
      </c>
      <c r="J144" s="16"/>
      <c r="P144" s="12"/>
      <c r="Q144" s="12"/>
      <c r="CX144" s="10"/>
      <c r="CY144" s="10"/>
      <c r="CZ144" s="10"/>
    </row>
    <row r="145" spans="2:104" ht="23" customHeight="1">
      <c r="B145" s="77" t="s">
        <v>77</v>
      </c>
      <c r="C145" s="74">
        <f>SUM(H132:H141)</f>
        <v>9</v>
      </c>
      <c r="D145" s="75">
        <v>10</v>
      </c>
      <c r="E145" s="76">
        <f>C145/D145</f>
        <v>0.9</v>
      </c>
      <c r="F145" s="78" t="s">
        <v>28</v>
      </c>
      <c r="G145" s="90">
        <f>I142</f>
        <v>1</v>
      </c>
      <c r="H145" s="12" t="str">
        <f t="shared" si="44"/>
        <v/>
      </c>
      <c r="I145" s="12" t="str">
        <f t="shared" si="45"/>
        <v/>
      </c>
      <c r="J145" s="16"/>
      <c r="P145" s="12"/>
      <c r="Q145" s="12"/>
      <c r="CX145" s="10"/>
      <c r="CY145" s="10"/>
      <c r="CZ145" s="10"/>
    </row>
    <row r="146" spans="2:104" ht="23" customHeight="1">
      <c r="F146" s="78" t="s">
        <v>30</v>
      </c>
      <c r="G146" s="90">
        <f>J142</f>
        <v>1</v>
      </c>
      <c r="H146" s="12" t="str">
        <f t="shared" si="44"/>
        <v/>
      </c>
      <c r="I146" s="12" t="str">
        <f t="shared" si="45"/>
        <v/>
      </c>
      <c r="J146" s="16"/>
      <c r="P146" s="12"/>
      <c r="Q146" s="12"/>
      <c r="CX146" s="10"/>
      <c r="CY146" s="10"/>
      <c r="CZ146" s="10"/>
    </row>
    <row r="147" spans="2:104" ht="23" customHeight="1">
      <c r="B147" s="77" t="s">
        <v>33</v>
      </c>
      <c r="C147" s="74">
        <f>L142</f>
        <v>7</v>
      </c>
      <c r="D147" s="75">
        <v>7</v>
      </c>
      <c r="E147" s="79">
        <f>C147/D147</f>
        <v>1</v>
      </c>
      <c r="F147" s="78" t="s">
        <v>26</v>
      </c>
      <c r="G147" s="91">
        <f>G144/(G144+G145+G146)</f>
        <v>0.88888888888888884</v>
      </c>
      <c r="H147" s="12" t="str">
        <f t="shared" si="44"/>
        <v/>
      </c>
      <c r="I147" s="12" t="str">
        <f t="shared" si="45"/>
        <v/>
      </c>
      <c r="J147" s="16"/>
      <c r="P147" s="12"/>
      <c r="Q147" s="12"/>
      <c r="CX147" s="10"/>
      <c r="CY147" s="10"/>
      <c r="CZ147" s="10"/>
    </row>
    <row r="148" spans="2:104" ht="23" customHeight="1">
      <c r="B148" s="77" t="s">
        <v>34</v>
      </c>
      <c r="C148" s="74">
        <f>M142</f>
        <v>5</v>
      </c>
      <c r="D148" s="75">
        <v>6</v>
      </c>
      <c r="E148" s="79">
        <f>C148/D148</f>
        <v>0.83333333333333337</v>
      </c>
      <c r="F148" s="88" t="s">
        <v>32</v>
      </c>
      <c r="G148" s="87">
        <f>SUM(F123:F141)</f>
        <v>15.75</v>
      </c>
      <c r="H148" s="12" t="str">
        <f t="shared" si="44"/>
        <v/>
      </c>
      <c r="I148" s="12" t="str">
        <f t="shared" si="45"/>
        <v/>
      </c>
      <c r="J148" s="16"/>
      <c r="P148" s="12"/>
      <c r="Q148" s="12"/>
      <c r="CX148" s="10"/>
      <c r="CY148" s="10"/>
      <c r="CZ148" s="10"/>
    </row>
    <row r="149" spans="2:104" ht="23" customHeight="1">
      <c r="B149" s="77" t="s">
        <v>35</v>
      </c>
      <c r="C149" s="74">
        <f>N142</f>
        <v>4</v>
      </c>
      <c r="D149" s="75">
        <v>5</v>
      </c>
      <c r="E149" s="79">
        <f>C149/D149</f>
        <v>0.8</v>
      </c>
      <c r="H149" s="12" t="str">
        <f t="shared" si="44"/>
        <v/>
      </c>
      <c r="I149" s="12" t="str">
        <f t="shared" si="45"/>
        <v/>
      </c>
      <c r="J149" s="16"/>
      <c r="P149" s="12"/>
      <c r="Q149" s="12"/>
      <c r="CX149" s="10"/>
      <c r="CY149" s="10"/>
      <c r="CZ149" s="10"/>
    </row>
    <row r="150" spans="2:104" ht="23" customHeight="1">
      <c r="C150" s="9"/>
      <c r="D150" s="9"/>
      <c r="E150" s="9"/>
      <c r="F150" s="13"/>
      <c r="H150" s="12" t="str">
        <f t="shared" si="44"/>
        <v/>
      </c>
      <c r="I150" s="12" t="str">
        <f t="shared" si="45"/>
        <v/>
      </c>
      <c r="J150" s="16"/>
      <c r="P150" s="12"/>
      <c r="Q150" s="12"/>
      <c r="CX150" s="10"/>
      <c r="CY150" s="10"/>
      <c r="CZ150" s="10"/>
    </row>
    <row r="151" spans="2:104" ht="23" customHeight="1">
      <c r="F151" s="4"/>
      <c r="G151" s="4"/>
      <c r="H151" s="12" t="str">
        <f t="shared" si="44"/>
        <v/>
      </c>
      <c r="I151" s="12" t="str">
        <f t="shared" si="45"/>
        <v/>
      </c>
      <c r="J151" s="16"/>
      <c r="P151" s="12"/>
      <c r="Q151" s="12"/>
      <c r="CX151" s="10"/>
      <c r="CY151" s="10"/>
      <c r="CZ151" s="10"/>
    </row>
    <row r="152" spans="2:104" ht="33" customHeight="1">
      <c r="B152" s="4"/>
      <c r="C152" s="4"/>
      <c r="D152" s="5"/>
      <c r="E152" s="15" t="s">
        <v>140</v>
      </c>
      <c r="F152" s="4"/>
      <c r="G152" s="4"/>
      <c r="H152" s="12"/>
      <c r="I152" s="12"/>
      <c r="J152" s="16"/>
      <c r="P152" s="12"/>
      <c r="Q152" s="12"/>
      <c r="U152" s="112" t="s">
        <v>8</v>
      </c>
      <c r="V152" s="112" t="s">
        <v>21</v>
      </c>
      <c r="W152" s="112" t="s">
        <v>120</v>
      </c>
      <c r="X152" s="112" t="s">
        <v>143</v>
      </c>
      <c r="Y152" s="112" t="s">
        <v>148</v>
      </c>
      <c r="Z152" s="112" t="s">
        <v>7</v>
      </c>
      <c r="CX152" s="10"/>
      <c r="CY152" s="10"/>
      <c r="CZ152" s="10"/>
    </row>
    <row r="153" spans="2:104" ht="36">
      <c r="B153" s="30" t="s">
        <v>1</v>
      </c>
      <c r="C153" s="31" t="s">
        <v>2</v>
      </c>
      <c r="D153" s="32" t="s">
        <v>3</v>
      </c>
      <c r="E153" s="116" t="s">
        <v>4</v>
      </c>
      <c r="F153" s="31" t="s">
        <v>5</v>
      </c>
      <c r="G153" s="31" t="s">
        <v>6</v>
      </c>
      <c r="H153" s="12"/>
      <c r="I153" s="12"/>
      <c r="J153" s="12"/>
      <c r="P153" s="12"/>
      <c r="Q153" s="12"/>
      <c r="U153" s="12"/>
      <c r="W153" s="12"/>
      <c r="Y153" s="12"/>
      <c r="CX153" s="10"/>
      <c r="CY153" s="10"/>
      <c r="CZ153" s="10"/>
    </row>
    <row r="154" spans="2:104">
      <c r="B154" s="4"/>
      <c r="C154" s="4"/>
      <c r="D154" s="5"/>
      <c r="E154" s="4"/>
      <c r="F154" s="4"/>
      <c r="G154" s="4"/>
      <c r="H154" s="12"/>
      <c r="I154" s="12"/>
      <c r="J154" s="16"/>
      <c r="P154" s="12"/>
      <c r="Q154" s="12"/>
      <c r="U154" s="12"/>
      <c r="W154" s="12"/>
      <c r="Y154" s="12"/>
      <c r="CX154" s="10"/>
      <c r="CY154" s="10"/>
      <c r="CZ154" s="10"/>
    </row>
    <row r="155" spans="2:104">
      <c r="B155" s="2" t="s">
        <v>162</v>
      </c>
      <c r="C155" s="2">
        <v>1</v>
      </c>
      <c r="D155" s="1" t="s">
        <v>20</v>
      </c>
      <c r="E155" s="1" t="s">
        <v>20</v>
      </c>
      <c r="F155" s="2">
        <f t="shared" ref="F155:F170" si="46">IF(E155=D155,1,IF(ISBLANK(E155)=TRUE,0,IF(E155=" ",0,-0.25)))</f>
        <v>1</v>
      </c>
      <c r="G155" s="2" t="s">
        <v>12</v>
      </c>
      <c r="H155" s="12">
        <f t="shared" ref="H155:H178" si="47">IF($F155=1, 1, "")</f>
        <v>1</v>
      </c>
      <c r="I155" s="12" t="str">
        <f t="shared" ref="I155:I178" si="48">IF($F155=-0.25, 1, "")</f>
        <v/>
      </c>
      <c r="J155" s="16" t="str">
        <f t="shared" ref="J155:J178" si="49">IF($F155=0, 1, "")</f>
        <v/>
      </c>
      <c r="L155" s="12">
        <f>IF($F155=1, 1, "")</f>
        <v>1</v>
      </c>
      <c r="P155" s="12">
        <f>IF($F155&lt;&gt;1, 0, 1)</f>
        <v>1</v>
      </c>
      <c r="Q155" s="12"/>
      <c r="U155" s="12"/>
      <c r="W155" s="12"/>
      <c r="X155" s="108"/>
      <c r="Y155" s="12"/>
      <c r="CX155" s="10"/>
      <c r="CY155" s="10"/>
      <c r="CZ155" s="10"/>
    </row>
    <row r="156" spans="2:104">
      <c r="B156" s="2" t="s">
        <v>162</v>
      </c>
      <c r="C156" s="2">
        <v>2</v>
      </c>
      <c r="D156" s="1" t="s">
        <v>19</v>
      </c>
      <c r="E156" s="1" t="s">
        <v>19</v>
      </c>
      <c r="F156" s="2">
        <f t="shared" si="46"/>
        <v>1</v>
      </c>
      <c r="G156" s="2" t="s">
        <v>12</v>
      </c>
      <c r="H156" s="12">
        <f t="shared" si="47"/>
        <v>1</v>
      </c>
      <c r="I156" s="12" t="str">
        <f t="shared" si="48"/>
        <v/>
      </c>
      <c r="J156" s="16" t="str">
        <f t="shared" si="49"/>
        <v/>
      </c>
      <c r="L156" s="12">
        <f>IF($F156=1, 1, "")</f>
        <v>1</v>
      </c>
      <c r="P156" s="12"/>
      <c r="Q156" s="12">
        <f>IF($F156&lt;&gt;1, 0, 1)</f>
        <v>1</v>
      </c>
      <c r="U156" s="12"/>
      <c r="W156" s="12"/>
      <c r="X156" s="108"/>
      <c r="Y156" s="12"/>
      <c r="CX156" s="10"/>
      <c r="CY156" s="10"/>
      <c r="CZ156" s="10"/>
    </row>
    <row r="157" spans="2:104">
      <c r="B157" s="2" t="s">
        <v>162</v>
      </c>
      <c r="C157" s="2">
        <v>3</v>
      </c>
      <c r="D157" s="1" t="s">
        <v>20</v>
      </c>
      <c r="E157" s="1" t="s">
        <v>20</v>
      </c>
      <c r="F157" s="2">
        <f t="shared" si="46"/>
        <v>1</v>
      </c>
      <c r="G157" s="2" t="s">
        <v>12</v>
      </c>
      <c r="H157" s="12">
        <f t="shared" si="47"/>
        <v>1</v>
      </c>
      <c r="I157" s="12" t="str">
        <f t="shared" si="48"/>
        <v/>
      </c>
      <c r="J157" s="16" t="str">
        <f t="shared" si="49"/>
        <v/>
      </c>
      <c r="L157" s="12">
        <f>IF($F157=1, 1, "")</f>
        <v>1</v>
      </c>
      <c r="P157" s="12">
        <f>IF($F157&lt;&gt;1, 0, 1)</f>
        <v>1</v>
      </c>
      <c r="Q157" s="12"/>
      <c r="U157" s="12"/>
      <c r="W157" s="12"/>
      <c r="X157" s="108"/>
      <c r="Y157" s="12"/>
      <c r="CX157" s="10"/>
      <c r="CY157" s="10"/>
      <c r="CZ157" s="10"/>
    </row>
    <row r="158" spans="2:104">
      <c r="B158" s="2" t="s">
        <v>162</v>
      </c>
      <c r="C158" s="2">
        <v>4</v>
      </c>
      <c r="D158" s="1" t="s">
        <v>15</v>
      </c>
      <c r="E158" s="1" t="s">
        <v>15</v>
      </c>
      <c r="F158" s="2">
        <f t="shared" si="46"/>
        <v>1</v>
      </c>
      <c r="G158" s="2" t="s">
        <v>12</v>
      </c>
      <c r="H158" s="12">
        <f t="shared" si="47"/>
        <v>1</v>
      </c>
      <c r="I158" s="12" t="str">
        <f t="shared" si="48"/>
        <v/>
      </c>
      <c r="J158" s="16" t="str">
        <f t="shared" si="49"/>
        <v/>
      </c>
      <c r="L158" s="12">
        <f>IF($F158=1, 1, "")</f>
        <v>1</v>
      </c>
      <c r="P158" s="12"/>
      <c r="Q158" s="12">
        <f>IF($F158&lt;&gt;1, 0, 1)</f>
        <v>1</v>
      </c>
      <c r="U158" s="12"/>
      <c r="W158" s="12"/>
      <c r="X158" s="108"/>
      <c r="Y158" s="12"/>
      <c r="CX158" s="10"/>
      <c r="CY158" s="10"/>
      <c r="CZ158" s="10"/>
    </row>
    <row r="159" spans="2:104">
      <c r="B159" s="2" t="s">
        <v>162</v>
      </c>
      <c r="C159" s="2">
        <v>5</v>
      </c>
      <c r="D159" s="1" t="s">
        <v>11</v>
      </c>
      <c r="E159" s="1" t="s">
        <v>11</v>
      </c>
      <c r="F159" s="2">
        <f t="shared" si="46"/>
        <v>1</v>
      </c>
      <c r="G159" s="2" t="s">
        <v>12</v>
      </c>
      <c r="H159" s="12">
        <f t="shared" si="47"/>
        <v>1</v>
      </c>
      <c r="I159" s="12" t="str">
        <f t="shared" si="48"/>
        <v/>
      </c>
      <c r="J159" s="16" t="str">
        <f t="shared" si="49"/>
        <v/>
      </c>
      <c r="L159" s="12">
        <f>IF($F159=1, 1, "")</f>
        <v>1</v>
      </c>
      <c r="P159" s="12"/>
      <c r="Q159" s="12"/>
      <c r="S159" s="12">
        <f>IF($F159&lt;&gt;1, 0, 1)</f>
        <v>1</v>
      </c>
      <c r="U159" s="12"/>
      <c r="W159" s="12"/>
      <c r="X159" s="108"/>
      <c r="Y159" s="12"/>
      <c r="CX159" s="10"/>
      <c r="CY159" s="10"/>
      <c r="CZ159" s="10"/>
    </row>
    <row r="160" spans="2:104">
      <c r="B160" s="2" t="s">
        <v>120</v>
      </c>
      <c r="C160" s="2">
        <v>6</v>
      </c>
      <c r="D160" s="1" t="s">
        <v>20</v>
      </c>
      <c r="E160" s="1" t="s">
        <v>20</v>
      </c>
      <c r="F160" s="2">
        <f t="shared" si="46"/>
        <v>1</v>
      </c>
      <c r="G160" s="2" t="s">
        <v>14</v>
      </c>
      <c r="H160" s="12">
        <f t="shared" si="47"/>
        <v>1</v>
      </c>
      <c r="I160" s="12" t="str">
        <f t="shared" si="48"/>
        <v/>
      </c>
      <c r="J160" s="16" t="str">
        <f t="shared" si="49"/>
        <v/>
      </c>
      <c r="M160" s="12">
        <f>IF($F160=1, 1, "")</f>
        <v>1</v>
      </c>
      <c r="P160" s="12"/>
      <c r="Q160" s="12"/>
      <c r="S160" s="12">
        <f>IF($F160&lt;&gt;1, 0, 1)</f>
        <v>1</v>
      </c>
      <c r="U160" s="12">
        <f>IF($F160=1, 1, "")</f>
        <v>1</v>
      </c>
      <c r="W160" s="12"/>
      <c r="X160" s="12"/>
      <c r="Y160" s="12"/>
      <c r="CX160" s="10"/>
      <c r="CY160" s="10"/>
      <c r="CZ160" s="10"/>
    </row>
    <row r="161" spans="2:104">
      <c r="B161" s="2" t="s">
        <v>21</v>
      </c>
      <c r="C161" s="2">
        <v>7</v>
      </c>
      <c r="D161" s="1" t="s">
        <v>11</v>
      </c>
      <c r="E161" s="1" t="s">
        <v>11</v>
      </c>
      <c r="F161" s="2">
        <f t="shared" si="46"/>
        <v>1</v>
      </c>
      <c r="G161" s="2" t="s">
        <v>16</v>
      </c>
      <c r="H161" s="12">
        <f t="shared" si="47"/>
        <v>1</v>
      </c>
      <c r="I161" s="12" t="str">
        <f t="shared" si="48"/>
        <v/>
      </c>
      <c r="J161" s="16" t="str">
        <f t="shared" si="49"/>
        <v/>
      </c>
      <c r="N161" s="12">
        <f>IF($F161=1, 1, "")</f>
        <v>1</v>
      </c>
      <c r="P161" s="12"/>
      <c r="Q161" s="12">
        <f>IF($F161&lt;&gt;1, 0, 1)</f>
        <v>1</v>
      </c>
      <c r="U161" s="12"/>
      <c r="V161" s="12">
        <f>IF($F161=1, 1, "")</f>
        <v>1</v>
      </c>
      <c r="W161" s="12"/>
      <c r="X161" s="108"/>
      <c r="Y161" s="12"/>
      <c r="CX161" s="10"/>
      <c r="CY161" s="10"/>
      <c r="CZ161" s="10"/>
    </row>
    <row r="162" spans="2:104">
      <c r="B162" s="2" t="s">
        <v>162</v>
      </c>
      <c r="C162" s="2">
        <v>8</v>
      </c>
      <c r="D162" s="1" t="s">
        <v>17</v>
      </c>
      <c r="E162" s="1" t="s">
        <v>17</v>
      </c>
      <c r="F162" s="2">
        <f t="shared" si="46"/>
        <v>1</v>
      </c>
      <c r="G162" s="2" t="s">
        <v>16</v>
      </c>
      <c r="H162" s="12">
        <f t="shared" si="47"/>
        <v>1</v>
      </c>
      <c r="I162" s="12" t="str">
        <f t="shared" si="48"/>
        <v/>
      </c>
      <c r="J162" s="16" t="str">
        <f t="shared" si="49"/>
        <v/>
      </c>
      <c r="M162" s="12"/>
      <c r="N162" s="12">
        <f>IF($F162=1, 1, "")</f>
        <v>1</v>
      </c>
      <c r="P162" s="12"/>
      <c r="Q162" s="12"/>
      <c r="S162" s="12">
        <f>IF($F162&lt;&gt;1, 0, 1)</f>
        <v>1</v>
      </c>
      <c r="U162" s="12">
        <f>IF($F162=1, 1, "")</f>
        <v>1</v>
      </c>
      <c r="V162" s="12"/>
      <c r="W162" s="12"/>
      <c r="X162" s="108"/>
      <c r="Y162" s="12"/>
      <c r="CX162" s="10"/>
      <c r="CY162" s="10"/>
      <c r="CZ162" s="10"/>
    </row>
    <row r="163" spans="2:104">
      <c r="B163" s="2" t="s">
        <v>8</v>
      </c>
      <c r="C163" s="2">
        <v>9</v>
      </c>
      <c r="D163" s="1" t="s">
        <v>15</v>
      </c>
      <c r="E163" s="1" t="s">
        <v>15</v>
      </c>
      <c r="F163" s="2">
        <f t="shared" si="46"/>
        <v>1</v>
      </c>
      <c r="G163" s="2" t="s">
        <v>12</v>
      </c>
      <c r="H163" s="12">
        <f t="shared" si="47"/>
        <v>1</v>
      </c>
      <c r="I163" s="12" t="str">
        <f t="shared" si="48"/>
        <v/>
      </c>
      <c r="J163" s="16" t="str">
        <f t="shared" si="49"/>
        <v/>
      </c>
      <c r="L163" s="12">
        <f>IF($F163=1, 1, "")</f>
        <v>1</v>
      </c>
      <c r="M163" s="12"/>
      <c r="P163" s="12"/>
      <c r="Q163" s="12"/>
      <c r="R163" s="12">
        <f>IF($F163&lt;&gt;1, 0, 1)</f>
        <v>1</v>
      </c>
      <c r="U163" s="12">
        <f>IF($F163=1, 1, "")</f>
        <v>1</v>
      </c>
      <c r="V163"/>
      <c r="W163"/>
      <c r="X163"/>
      <c r="Y163"/>
      <c r="Z163"/>
      <c r="CX163" s="10"/>
      <c r="CY163" s="10"/>
      <c r="CZ163" s="10"/>
    </row>
    <row r="164" spans="2:104">
      <c r="B164" s="2" t="s">
        <v>143</v>
      </c>
      <c r="C164" s="2">
        <v>10</v>
      </c>
      <c r="D164" s="1" t="s">
        <v>17</v>
      </c>
      <c r="E164" s="1" t="s">
        <v>17</v>
      </c>
      <c r="F164" s="2">
        <f t="shared" si="46"/>
        <v>1</v>
      </c>
      <c r="G164" s="2" t="s">
        <v>12</v>
      </c>
      <c r="H164" s="12">
        <f t="shared" si="47"/>
        <v>1</v>
      </c>
      <c r="I164" s="12" t="str">
        <f t="shared" si="48"/>
        <v/>
      </c>
      <c r="J164" s="16" t="str">
        <f t="shared" si="49"/>
        <v/>
      </c>
      <c r="L164" s="12">
        <f>IF($F164=1, 1, "")</f>
        <v>1</v>
      </c>
      <c r="M164" s="12"/>
      <c r="P164" s="12">
        <f>IF($F164&lt;&gt;1, 0, 1)</f>
        <v>1</v>
      </c>
      <c r="Q164" s="12"/>
      <c r="U164"/>
      <c r="V164"/>
      <c r="W164"/>
      <c r="X164" s="12">
        <f>IF($F164=1, 1, "")</f>
        <v>1</v>
      </c>
      <c r="Y164"/>
      <c r="Z164"/>
      <c r="CX164" s="10"/>
      <c r="CY164" s="10"/>
      <c r="CZ164" s="10"/>
    </row>
    <row r="165" spans="2:104">
      <c r="B165" s="2" t="s">
        <v>21</v>
      </c>
      <c r="C165" s="2">
        <v>11</v>
      </c>
      <c r="D165" s="1" t="s">
        <v>19</v>
      </c>
      <c r="E165" s="1" t="s">
        <v>19</v>
      </c>
      <c r="F165" s="2">
        <f t="shared" si="46"/>
        <v>1</v>
      </c>
      <c r="G165" s="2" t="s">
        <v>12</v>
      </c>
      <c r="H165" s="12">
        <f t="shared" si="47"/>
        <v>1</v>
      </c>
      <c r="I165" s="12" t="str">
        <f t="shared" si="48"/>
        <v/>
      </c>
      <c r="J165" s="16" t="str">
        <f t="shared" si="49"/>
        <v/>
      </c>
      <c r="L165" s="12">
        <f>IF($F165=1, 1, "")</f>
        <v>1</v>
      </c>
      <c r="M165" s="12"/>
      <c r="P165" s="12"/>
      <c r="Q165" s="12"/>
      <c r="R165" s="12">
        <f>IF($F165&lt;&gt;1, 0, 1)</f>
        <v>1</v>
      </c>
      <c r="U165"/>
      <c r="V165" s="12">
        <f>IF($F165=1, 1, "")</f>
        <v>1</v>
      </c>
      <c r="W165"/>
      <c r="X165"/>
      <c r="Y165"/>
      <c r="Z165"/>
      <c r="CX165" s="10"/>
      <c r="CY165" s="10"/>
      <c r="CZ165" s="10"/>
    </row>
    <row r="166" spans="2:104">
      <c r="B166" s="2" t="s">
        <v>21</v>
      </c>
      <c r="C166" s="2">
        <v>12</v>
      </c>
      <c r="D166" s="1" t="s">
        <v>17</v>
      </c>
      <c r="E166" s="1" t="s">
        <v>17</v>
      </c>
      <c r="F166" s="2">
        <f t="shared" si="46"/>
        <v>1</v>
      </c>
      <c r="G166" s="2" t="s">
        <v>14</v>
      </c>
      <c r="H166" s="12">
        <f t="shared" si="47"/>
        <v>1</v>
      </c>
      <c r="I166" s="12" t="str">
        <f t="shared" si="48"/>
        <v/>
      </c>
      <c r="J166" s="16" t="str">
        <f t="shared" si="49"/>
        <v/>
      </c>
      <c r="M166" s="12">
        <f>IF($F166=1, 1, "")</f>
        <v>1</v>
      </c>
      <c r="P166" s="12"/>
      <c r="Q166" s="12">
        <f>IF($F166&lt;&gt;1, 0, 1)</f>
        <v>1</v>
      </c>
      <c r="U166"/>
      <c r="V166" s="12">
        <f>IF($F166=1, 1, "")</f>
        <v>1</v>
      </c>
      <c r="W166"/>
      <c r="X166"/>
      <c r="Y166"/>
      <c r="Z166"/>
      <c r="CX166" s="10"/>
      <c r="CY166" s="10"/>
      <c r="CZ166" s="10"/>
    </row>
    <row r="167" spans="2:104">
      <c r="B167" s="2" t="s">
        <v>21</v>
      </c>
      <c r="C167" s="2">
        <v>13</v>
      </c>
      <c r="D167" s="1" t="s">
        <v>15</v>
      </c>
      <c r="E167" s="1" t="s">
        <v>17</v>
      </c>
      <c r="F167" s="2">
        <f t="shared" si="46"/>
        <v>-0.25</v>
      </c>
      <c r="G167" s="2" t="s">
        <v>14</v>
      </c>
      <c r="H167" s="12" t="str">
        <f t="shared" si="47"/>
        <v/>
      </c>
      <c r="I167" s="12">
        <f t="shared" si="48"/>
        <v>1</v>
      </c>
      <c r="J167" s="16" t="str">
        <f t="shared" si="49"/>
        <v/>
      </c>
      <c r="M167" s="12" t="str">
        <f>IF($F167=1, 1, "")</f>
        <v/>
      </c>
      <c r="P167" s="12"/>
      <c r="Q167" s="12"/>
      <c r="S167" s="12">
        <f>IF($F167&lt;&gt;1, 0, 1)</f>
        <v>0</v>
      </c>
      <c r="U167"/>
      <c r="V167" s="12" t="str">
        <f>IF($F167=1, 1, "")</f>
        <v/>
      </c>
      <c r="W167"/>
      <c r="X167"/>
      <c r="Y167"/>
      <c r="Z167"/>
      <c r="CX167" s="10"/>
      <c r="CY167" s="10"/>
      <c r="CZ167" s="10"/>
    </row>
    <row r="168" spans="2:104">
      <c r="B168" s="2" t="s">
        <v>21</v>
      </c>
      <c r="C168" s="2">
        <v>14</v>
      </c>
      <c r="D168" s="1" t="s">
        <v>15</v>
      </c>
      <c r="E168" s="1" t="s">
        <v>172</v>
      </c>
      <c r="F168" s="2">
        <f t="shared" si="46"/>
        <v>0</v>
      </c>
      <c r="G168" s="2" t="s">
        <v>14</v>
      </c>
      <c r="H168" s="12" t="str">
        <f t="shared" si="47"/>
        <v/>
      </c>
      <c r="I168" s="12" t="str">
        <f t="shared" si="48"/>
        <v/>
      </c>
      <c r="J168" s="16">
        <f t="shared" si="49"/>
        <v>1</v>
      </c>
      <c r="M168" s="12" t="str">
        <f>IF($F168=1, 1, "")</f>
        <v/>
      </c>
      <c r="P168" s="12">
        <f>IF($F168&lt;&gt;1, 0, 1)</f>
        <v>0</v>
      </c>
      <c r="Q168" s="12"/>
      <c r="U168"/>
      <c r="V168" s="12" t="str">
        <f>IF($F168=1, 1, "")</f>
        <v/>
      </c>
      <c r="W168"/>
      <c r="X168"/>
      <c r="Y168"/>
      <c r="Z168"/>
      <c r="CX168" s="10"/>
      <c r="CY168" s="10"/>
      <c r="CZ168" s="10"/>
    </row>
    <row r="169" spans="2:104">
      <c r="B169" s="2" t="s">
        <v>9</v>
      </c>
      <c r="C169" s="2">
        <v>15</v>
      </c>
      <c r="D169" s="1" t="s">
        <v>11</v>
      </c>
      <c r="E169" s="1" t="s">
        <v>11</v>
      </c>
      <c r="F169" s="2">
        <f t="shared" si="46"/>
        <v>1</v>
      </c>
      <c r="G169" s="2" t="s">
        <v>14</v>
      </c>
      <c r="H169" s="12">
        <f t="shared" si="47"/>
        <v>1</v>
      </c>
      <c r="I169" s="12" t="str">
        <f t="shared" si="48"/>
        <v/>
      </c>
      <c r="J169" s="16" t="str">
        <f t="shared" si="49"/>
        <v/>
      </c>
      <c r="M169" s="12">
        <f>IF($F169=1, 1, "")</f>
        <v>1</v>
      </c>
      <c r="P169" s="12"/>
      <c r="Q169" s="12"/>
      <c r="R169" s="12">
        <f>IF($F169&lt;&gt;1, 0, 1)</f>
        <v>1</v>
      </c>
      <c r="U169"/>
      <c r="V169"/>
      <c r="W169"/>
      <c r="X169"/>
      <c r="Y169" s="12">
        <f>IF($F169=1, 1, "")</f>
        <v>1</v>
      </c>
      <c r="Z169"/>
      <c r="CX169" s="10"/>
      <c r="CY169" s="10"/>
      <c r="CZ169" s="10"/>
    </row>
    <row r="170" spans="2:104">
      <c r="B170" s="2" t="s">
        <v>120</v>
      </c>
      <c r="C170" s="2">
        <v>16</v>
      </c>
      <c r="D170" s="1" t="s">
        <v>11</v>
      </c>
      <c r="E170" s="1" t="s">
        <v>11</v>
      </c>
      <c r="F170" s="2">
        <f t="shared" si="46"/>
        <v>1</v>
      </c>
      <c r="G170" s="2" t="s">
        <v>14</v>
      </c>
      <c r="H170" s="12">
        <f t="shared" si="47"/>
        <v>1</v>
      </c>
      <c r="I170" s="12" t="str">
        <f t="shared" si="48"/>
        <v/>
      </c>
      <c r="J170" s="16" t="str">
        <f t="shared" si="49"/>
        <v/>
      </c>
      <c r="M170" s="12">
        <f>IF($F170=1, 1, "")</f>
        <v>1</v>
      </c>
      <c r="P170" s="12"/>
      <c r="Q170" s="12">
        <f>IF($F170&lt;&gt;1, 0, 1)</f>
        <v>1</v>
      </c>
      <c r="U170"/>
      <c r="V170"/>
      <c r="W170" s="12">
        <f>IF($F170=1, 1, "")</f>
        <v>1</v>
      </c>
      <c r="X170"/>
      <c r="Y170"/>
      <c r="Z170"/>
      <c r="CX170" s="10"/>
      <c r="CY170" s="10"/>
      <c r="CZ170" s="39"/>
    </row>
    <row r="171" spans="2:104">
      <c r="B171" s="2" t="s">
        <v>21</v>
      </c>
      <c r="C171" s="2">
        <v>17</v>
      </c>
      <c r="D171" s="1" t="s">
        <v>20</v>
      </c>
      <c r="E171" s="1" t="s">
        <v>20</v>
      </c>
      <c r="F171" s="2">
        <f t="shared" ref="F171:F178" si="50">IF(E171=D171,1,IF(ISBLANK(E171)=TRUE,0,IF(E171=" ",0,-0.25)))</f>
        <v>1</v>
      </c>
      <c r="G171" s="2" t="s">
        <v>12</v>
      </c>
      <c r="H171" s="12">
        <f t="shared" si="47"/>
        <v>1</v>
      </c>
      <c r="I171" s="12" t="str">
        <f t="shared" si="48"/>
        <v/>
      </c>
      <c r="J171" s="16" t="str">
        <f t="shared" si="49"/>
        <v/>
      </c>
      <c r="L171" s="12">
        <f>IF($F171=1, 1, "")</f>
        <v>1</v>
      </c>
      <c r="M171" s="12"/>
      <c r="P171" s="12"/>
      <c r="Q171" s="12"/>
      <c r="U171"/>
      <c r="V171" s="12">
        <f>IF($F171=1, 1, "")</f>
        <v>1</v>
      </c>
      <c r="W171"/>
      <c r="X171"/>
      <c r="Y171"/>
      <c r="Z171"/>
      <c r="CX171" s="10"/>
      <c r="CY171" s="10"/>
      <c r="CZ171" s="39"/>
    </row>
    <row r="172" spans="2:104">
      <c r="B172" s="2" t="s">
        <v>7</v>
      </c>
      <c r="C172" s="2">
        <v>18</v>
      </c>
      <c r="D172" s="1" t="s">
        <v>17</v>
      </c>
      <c r="E172" s="1" t="s">
        <v>17</v>
      </c>
      <c r="F172" s="2">
        <f t="shared" si="50"/>
        <v>1</v>
      </c>
      <c r="G172" s="2" t="s">
        <v>16</v>
      </c>
      <c r="H172" s="12">
        <f t="shared" si="47"/>
        <v>1</v>
      </c>
      <c r="I172" s="12" t="str">
        <f t="shared" si="48"/>
        <v/>
      </c>
      <c r="J172" s="16" t="str">
        <f t="shared" si="49"/>
        <v/>
      </c>
      <c r="M172" s="12"/>
      <c r="N172" s="12">
        <f>IF($F172=1, 1, "")</f>
        <v>1</v>
      </c>
      <c r="P172" s="12"/>
      <c r="Q172" s="12"/>
      <c r="U172"/>
      <c r="V172"/>
      <c r="W172"/>
      <c r="X172"/>
      <c r="Y172"/>
      <c r="Z172" s="12">
        <f>IF($F172=1, 1, "")</f>
        <v>1</v>
      </c>
      <c r="CX172" s="10"/>
      <c r="CY172" s="10"/>
      <c r="CZ172" s="39"/>
    </row>
    <row r="173" spans="2:104">
      <c r="B173" s="2" t="s">
        <v>9</v>
      </c>
      <c r="C173" s="2">
        <v>19</v>
      </c>
      <c r="D173" s="1" t="s">
        <v>15</v>
      </c>
      <c r="E173" s="1" t="s">
        <v>15</v>
      </c>
      <c r="F173" s="2">
        <f t="shared" si="50"/>
        <v>1</v>
      </c>
      <c r="G173" s="2" t="s">
        <v>16</v>
      </c>
      <c r="H173" s="12">
        <f t="shared" si="47"/>
        <v>1</v>
      </c>
      <c r="I173" s="12" t="str">
        <f t="shared" si="48"/>
        <v/>
      </c>
      <c r="J173" s="16" t="str">
        <f t="shared" si="49"/>
        <v/>
      </c>
      <c r="M173" s="12"/>
      <c r="N173" s="12">
        <f>IF($F173=1, 1, "")</f>
        <v>1</v>
      </c>
      <c r="P173" s="12"/>
      <c r="Q173" s="12"/>
      <c r="U173"/>
      <c r="V173"/>
      <c r="W173"/>
      <c r="X173"/>
      <c r="Y173" s="12">
        <f>IF($F173=1, 1, "")</f>
        <v>1</v>
      </c>
      <c r="Z173"/>
      <c r="CX173" s="10"/>
      <c r="CY173" s="10"/>
      <c r="CZ173" s="39"/>
    </row>
    <row r="174" spans="2:104">
      <c r="B174" s="2" t="s">
        <v>21</v>
      </c>
      <c r="C174" s="2">
        <v>20</v>
      </c>
      <c r="D174" s="1" t="s">
        <v>20</v>
      </c>
      <c r="E174" s="1" t="s">
        <v>20</v>
      </c>
      <c r="F174" s="2">
        <f t="shared" si="50"/>
        <v>1</v>
      </c>
      <c r="G174" s="2" t="s">
        <v>14</v>
      </c>
      <c r="H174" s="12">
        <f t="shared" si="47"/>
        <v>1</v>
      </c>
      <c r="I174" s="12" t="str">
        <f t="shared" si="48"/>
        <v/>
      </c>
      <c r="J174" s="16" t="str">
        <f t="shared" si="49"/>
        <v/>
      </c>
      <c r="M174" s="12">
        <f>IF($F174=1, 1, "")</f>
        <v>1</v>
      </c>
      <c r="P174" s="12"/>
      <c r="Q174" s="12"/>
      <c r="U174"/>
      <c r="V174" s="12">
        <f>IF($F174=1, 1, "")</f>
        <v>1</v>
      </c>
      <c r="W174"/>
      <c r="X174"/>
      <c r="Y174"/>
      <c r="Z174"/>
      <c r="CX174" s="10"/>
      <c r="CY174" s="10"/>
      <c r="CZ174" s="39"/>
    </row>
    <row r="175" spans="2:104">
      <c r="B175" s="2" t="s">
        <v>21</v>
      </c>
      <c r="C175" s="2">
        <v>21</v>
      </c>
      <c r="D175" s="1" t="s">
        <v>15</v>
      </c>
      <c r="E175" s="1" t="s">
        <v>15</v>
      </c>
      <c r="F175" s="2">
        <f t="shared" si="50"/>
        <v>1</v>
      </c>
      <c r="G175" s="2" t="s">
        <v>16</v>
      </c>
      <c r="H175" s="12">
        <f t="shared" si="47"/>
        <v>1</v>
      </c>
      <c r="I175" s="12" t="str">
        <f t="shared" si="48"/>
        <v/>
      </c>
      <c r="J175" s="16" t="str">
        <f t="shared" si="49"/>
        <v/>
      </c>
      <c r="M175" s="12"/>
      <c r="N175" s="12">
        <f>IF($F175=1, 1, "")</f>
        <v>1</v>
      </c>
      <c r="P175" s="12"/>
      <c r="Q175" s="12">
        <f>IF($F171&lt;&gt;1, 0, 1)</f>
        <v>1</v>
      </c>
      <c r="U175"/>
      <c r="V175" s="12">
        <f>IF($F175=1, 1, "")</f>
        <v>1</v>
      </c>
      <c r="W175"/>
      <c r="X175"/>
      <c r="Y175"/>
      <c r="Z175"/>
      <c r="CX175" s="10"/>
      <c r="CY175" s="10"/>
      <c r="CZ175" s="10"/>
    </row>
    <row r="176" spans="2:104">
      <c r="B176" s="2" t="s">
        <v>7</v>
      </c>
      <c r="C176" s="2">
        <v>22</v>
      </c>
      <c r="D176" s="1" t="s">
        <v>11</v>
      </c>
      <c r="E176" s="1" t="s">
        <v>11</v>
      </c>
      <c r="F176" s="2">
        <f t="shared" si="50"/>
        <v>1</v>
      </c>
      <c r="G176" s="2" t="s">
        <v>16</v>
      </c>
      <c r="H176" s="12">
        <f t="shared" si="47"/>
        <v>1</v>
      </c>
      <c r="I176" s="12" t="str">
        <f t="shared" si="48"/>
        <v/>
      </c>
      <c r="J176" s="16" t="str">
        <f t="shared" si="49"/>
        <v/>
      </c>
      <c r="N176" s="12">
        <f>IF($F176=1, 1, "")</f>
        <v>1</v>
      </c>
      <c r="O176" s="12"/>
      <c r="P176" s="12"/>
      <c r="Q176" s="12"/>
      <c r="R176" s="12">
        <f>IF($F172&lt;&gt;1, 0, 1)</f>
        <v>1</v>
      </c>
      <c r="U176"/>
      <c r="V176"/>
      <c r="W176"/>
      <c r="X176"/>
      <c r="Y176"/>
      <c r="Z176" s="12">
        <f>IF($F176=1, 1, "")</f>
        <v>1</v>
      </c>
      <c r="CX176" s="10"/>
      <c r="CY176" s="10"/>
      <c r="CZ176" s="10"/>
    </row>
    <row r="177" spans="2:104">
      <c r="B177" s="2" t="s">
        <v>7</v>
      </c>
      <c r="C177" s="2">
        <v>23</v>
      </c>
      <c r="D177" s="1" t="s">
        <v>17</v>
      </c>
      <c r="E177" s="1" t="s">
        <v>17</v>
      </c>
      <c r="F177" s="2">
        <f t="shared" si="50"/>
        <v>1</v>
      </c>
      <c r="G177" s="2" t="s">
        <v>16</v>
      </c>
      <c r="H177" s="12">
        <f t="shared" si="47"/>
        <v>1</v>
      </c>
      <c r="I177" s="12" t="str">
        <f t="shared" si="48"/>
        <v/>
      </c>
      <c r="J177" s="16" t="str">
        <f t="shared" si="49"/>
        <v/>
      </c>
      <c r="N177" s="12">
        <f>IF($F177=1, 1, "")</f>
        <v>1</v>
      </c>
      <c r="O177" s="12"/>
      <c r="P177" s="12"/>
      <c r="Q177" s="12"/>
      <c r="R177" s="12">
        <f>IF($F173&lt;&gt;1, 0, 1)</f>
        <v>1</v>
      </c>
      <c r="U177"/>
      <c r="V177"/>
      <c r="W177"/>
      <c r="X177"/>
      <c r="Y177"/>
      <c r="Z177" s="12">
        <f>IF($F177=1, 1, "")</f>
        <v>1</v>
      </c>
      <c r="CX177" s="10"/>
      <c r="CY177" s="10"/>
      <c r="CZ177" s="10"/>
    </row>
    <row r="178" spans="2:104">
      <c r="B178" s="2" t="s">
        <v>21</v>
      </c>
      <c r="C178" s="2">
        <v>24</v>
      </c>
      <c r="D178" s="1" t="s">
        <v>19</v>
      </c>
      <c r="E178" s="1" t="s">
        <v>19</v>
      </c>
      <c r="F178" s="2">
        <f t="shared" si="50"/>
        <v>1</v>
      </c>
      <c r="G178" s="2" t="s">
        <v>16</v>
      </c>
      <c r="H178" s="12">
        <f t="shared" si="47"/>
        <v>1</v>
      </c>
      <c r="I178" s="12" t="str">
        <f t="shared" si="48"/>
        <v/>
      </c>
      <c r="J178" s="16" t="str">
        <f t="shared" si="49"/>
        <v/>
      </c>
      <c r="N178" s="12">
        <f>IF($F178=1, 1, "")</f>
        <v>1</v>
      </c>
      <c r="O178" s="12"/>
      <c r="P178" s="12"/>
      <c r="Q178" s="12">
        <f>IF($F174&lt;&gt;1, 0, 1)</f>
        <v>1</v>
      </c>
      <c r="U178"/>
      <c r="V178" s="12">
        <f>IF($F178=1, 1, "")</f>
        <v>1</v>
      </c>
      <c r="W178"/>
      <c r="X178"/>
      <c r="Y178"/>
      <c r="Z178"/>
      <c r="CX178" s="10"/>
      <c r="CY178" s="10"/>
      <c r="CZ178" s="10"/>
    </row>
    <row r="179" spans="2:104">
      <c r="C179" s="9"/>
      <c r="D179" s="9"/>
      <c r="E179" s="9"/>
      <c r="F179" s="9"/>
      <c r="G179" s="9"/>
      <c r="H179" s="12">
        <f>SUM(H155:H178)</f>
        <v>22</v>
      </c>
      <c r="I179" s="12">
        <f>SUM(I155:I178)</f>
        <v>1</v>
      </c>
      <c r="J179" s="12">
        <f>SUM(J155:J178)</f>
        <v>1</v>
      </c>
      <c r="L179" s="12">
        <f>SUM(L155:L178)</f>
        <v>9</v>
      </c>
      <c r="M179" s="12">
        <f>SUM(M155:M178)</f>
        <v>5</v>
      </c>
      <c r="N179" s="12">
        <f>SUM(N155:N178)</f>
        <v>8</v>
      </c>
      <c r="O179" s="12"/>
      <c r="P179" s="12"/>
      <c r="Q179" s="12"/>
      <c r="CX179" s="10"/>
      <c r="CY179" s="10"/>
      <c r="CZ179" s="10"/>
    </row>
    <row r="180" spans="2:104">
      <c r="C180" s="4" t="s">
        <v>24</v>
      </c>
      <c r="D180" s="5" t="s">
        <v>25</v>
      </c>
      <c r="E180" s="6" t="s">
        <v>26</v>
      </c>
      <c r="F180" s="9"/>
      <c r="G180" s="9"/>
      <c r="H180" s="12"/>
      <c r="I180" s="12"/>
      <c r="J180" s="16"/>
      <c r="N180" s="12"/>
      <c r="O180" s="12"/>
      <c r="P180" s="12"/>
      <c r="Q180" s="12"/>
      <c r="CX180" s="10"/>
      <c r="CY180" s="10"/>
      <c r="CZ180" s="10"/>
    </row>
    <row r="181" spans="2:104" ht="23" customHeight="1">
      <c r="B181" s="77" t="s">
        <v>10</v>
      </c>
      <c r="C181" s="74">
        <f>SUM(H155:H162)</f>
        <v>8</v>
      </c>
      <c r="D181" s="75">
        <v>8</v>
      </c>
      <c r="E181" s="76">
        <f>C181/D181</f>
        <v>1</v>
      </c>
      <c r="F181" s="78" t="s">
        <v>24</v>
      </c>
      <c r="G181" s="89">
        <f>H179</f>
        <v>22</v>
      </c>
      <c r="H181" s="12"/>
      <c r="I181" s="12"/>
      <c r="J181" s="16"/>
      <c r="N181" s="12"/>
      <c r="O181" s="12"/>
      <c r="P181" s="12"/>
      <c r="Q181" s="12"/>
      <c r="CX181" s="10"/>
      <c r="CY181" s="10"/>
      <c r="CZ181" s="10"/>
    </row>
    <row r="182" spans="2:104" ht="23" customHeight="1">
      <c r="B182" s="77" t="s">
        <v>27</v>
      </c>
      <c r="C182" s="74">
        <f>SUM(H163:H166)</f>
        <v>4</v>
      </c>
      <c r="D182" s="74">
        <v>4</v>
      </c>
      <c r="E182" s="76">
        <f>C182/D182</f>
        <v>1</v>
      </c>
      <c r="F182" s="78" t="s">
        <v>28</v>
      </c>
      <c r="G182" s="90">
        <f>I179</f>
        <v>1</v>
      </c>
      <c r="H182" s="12"/>
      <c r="I182" s="12"/>
      <c r="J182" s="16"/>
      <c r="N182" s="12"/>
      <c r="O182" s="12"/>
      <c r="P182" s="12"/>
      <c r="Q182" s="12"/>
      <c r="CX182" s="10"/>
      <c r="CY182" s="10"/>
      <c r="CZ182" s="10"/>
    </row>
    <row r="183" spans="2:104" ht="23" customHeight="1">
      <c r="B183" s="77" t="s">
        <v>147</v>
      </c>
      <c r="C183" s="74">
        <f>SUM(H167:H178)</f>
        <v>10</v>
      </c>
      <c r="D183" s="74">
        <v>12</v>
      </c>
      <c r="E183" s="79">
        <f>C183/D183</f>
        <v>0.83333333333333337</v>
      </c>
      <c r="F183" s="100" t="s">
        <v>30</v>
      </c>
      <c r="G183" s="90">
        <f>J179</f>
        <v>1</v>
      </c>
      <c r="H183" s="12"/>
      <c r="I183" s="12"/>
      <c r="J183" s="16"/>
      <c r="N183" s="12"/>
      <c r="O183" s="12"/>
      <c r="P183" s="12"/>
      <c r="Q183" s="12"/>
      <c r="CX183" s="10"/>
      <c r="CY183" s="10"/>
      <c r="CZ183" s="10"/>
    </row>
    <row r="184" spans="2:104" ht="23" customHeight="1">
      <c r="B184" s="14"/>
      <c r="C184" s="9"/>
      <c r="D184" s="9"/>
      <c r="E184" s="9"/>
      <c r="F184" s="78" t="s">
        <v>26</v>
      </c>
      <c r="G184" s="91">
        <f>G181/(G181+G182+G183)</f>
        <v>0.91666666666666663</v>
      </c>
      <c r="H184" s="12"/>
      <c r="I184" s="12"/>
      <c r="J184" s="16"/>
      <c r="N184" s="12"/>
      <c r="O184" s="12"/>
      <c r="P184" s="12"/>
      <c r="Q184" s="12"/>
      <c r="CX184" s="10"/>
      <c r="CY184" s="10"/>
      <c r="CZ184" s="10"/>
    </row>
    <row r="185" spans="2:104" ht="23" customHeight="1">
      <c r="B185" s="77" t="s">
        <v>33</v>
      </c>
      <c r="C185" s="74">
        <f>L179</f>
        <v>9</v>
      </c>
      <c r="D185" s="75">
        <v>9</v>
      </c>
      <c r="E185" s="79">
        <f>C185/D185</f>
        <v>1</v>
      </c>
      <c r="F185" s="88" t="s">
        <v>32</v>
      </c>
      <c r="G185" s="87">
        <f>G181-(SUM(I179)/4)</f>
        <v>21.75</v>
      </c>
      <c r="H185" s="12"/>
      <c r="I185" s="12"/>
      <c r="J185" s="16"/>
      <c r="N185" s="12"/>
      <c r="O185" s="12"/>
      <c r="P185" s="12"/>
      <c r="Q185" s="12"/>
      <c r="CX185" s="10"/>
      <c r="CY185" s="10"/>
      <c r="CZ185" s="10"/>
    </row>
    <row r="186" spans="2:104" ht="23" customHeight="1">
      <c r="B186" s="77" t="s">
        <v>34</v>
      </c>
      <c r="C186" s="74">
        <f>M179</f>
        <v>5</v>
      </c>
      <c r="D186" s="75">
        <v>7</v>
      </c>
      <c r="E186" s="79">
        <f>C186/D186</f>
        <v>0.7142857142857143</v>
      </c>
      <c r="F186" s="9"/>
      <c r="G186" s="9"/>
      <c r="H186" s="12"/>
      <c r="I186" s="12"/>
      <c r="J186" s="16"/>
      <c r="N186" s="12"/>
      <c r="O186" s="12"/>
      <c r="P186" s="12"/>
      <c r="Q186" s="12"/>
      <c r="CX186" s="10"/>
      <c r="CY186" s="10"/>
      <c r="CZ186" s="10"/>
    </row>
    <row r="187" spans="2:104" ht="23" customHeight="1">
      <c r="B187" s="77" t="s">
        <v>35</v>
      </c>
      <c r="C187" s="74">
        <f>N179</f>
        <v>8</v>
      </c>
      <c r="D187" s="75">
        <v>8</v>
      </c>
      <c r="E187" s="79">
        <f>C187/D187</f>
        <v>1</v>
      </c>
      <c r="F187" s="9"/>
      <c r="G187" s="9"/>
      <c r="H187" s="12"/>
      <c r="I187" s="12"/>
      <c r="J187" s="16"/>
      <c r="N187" s="12"/>
      <c r="O187" s="12"/>
      <c r="P187" s="12"/>
      <c r="Q187" s="12"/>
      <c r="CX187" s="10"/>
      <c r="CY187" s="10"/>
      <c r="CZ187" s="10"/>
    </row>
    <row r="188" spans="2:104" ht="34.75" customHeight="1">
      <c r="B188" s="4"/>
      <c r="C188" s="4"/>
      <c r="D188" s="5"/>
      <c r="E188" s="15" t="s">
        <v>139</v>
      </c>
      <c r="F188" s="4"/>
      <c r="G188" s="4"/>
      <c r="H188" s="12"/>
      <c r="I188" s="12"/>
      <c r="J188" s="16"/>
      <c r="P188" s="12"/>
      <c r="Q188" s="12"/>
      <c r="T188" s="110"/>
      <c r="U188" s="110"/>
      <c r="V188" s="110"/>
      <c r="W188" s="110"/>
      <c r="X188" s="110"/>
      <c r="Y188" s="110"/>
      <c r="Z188" s="110"/>
      <c r="AB188" s="110"/>
      <c r="AC188" s="102" t="s">
        <v>65</v>
      </c>
      <c r="AD188" s="102" t="s">
        <v>158</v>
      </c>
      <c r="AE188" s="102" t="s">
        <v>56</v>
      </c>
      <c r="AF188" s="102" t="s">
        <v>53</v>
      </c>
      <c r="AG188" s="102" t="s">
        <v>155</v>
      </c>
      <c r="AH188" s="102" t="s">
        <v>49</v>
      </c>
      <c r="AI188" s="102" t="s">
        <v>46</v>
      </c>
      <c r="AJ188" s="102" t="s">
        <v>60</v>
      </c>
      <c r="AK188" s="102" t="s">
        <v>68</v>
      </c>
      <c r="AL188" s="102" t="s">
        <v>169</v>
      </c>
      <c r="AM188" s="102" t="s">
        <v>62</v>
      </c>
      <c r="AN188" s="102" t="s">
        <v>159</v>
      </c>
      <c r="AO188" s="102" t="s">
        <v>70</v>
      </c>
      <c r="AP188" s="102" t="s">
        <v>157</v>
      </c>
      <c r="AQ188" s="102" t="s">
        <v>57</v>
      </c>
      <c r="AR188" s="102" t="s">
        <v>54</v>
      </c>
      <c r="AS188" s="102" t="s">
        <v>64</v>
      </c>
      <c r="AT188" s="102" t="s">
        <v>156</v>
      </c>
      <c r="AU188" s="102" t="s">
        <v>161</v>
      </c>
      <c r="AV188" s="102" t="s">
        <v>44</v>
      </c>
      <c r="AW188" s="102" t="s">
        <v>61</v>
      </c>
      <c r="AX188" s="102" t="s">
        <v>160</v>
      </c>
      <c r="AY188" s="25"/>
      <c r="AZ188" s="25"/>
      <c r="BA188" s="25"/>
      <c r="BM188" s="12" t="s">
        <v>55</v>
      </c>
      <c r="CX188" s="10"/>
      <c r="CY188" s="10"/>
      <c r="CZ188" s="10"/>
    </row>
    <row r="189" spans="2:104" ht="42" customHeight="1">
      <c r="B189" s="30" t="s">
        <v>1</v>
      </c>
      <c r="C189" s="31" t="s">
        <v>2</v>
      </c>
      <c r="D189" s="32" t="s">
        <v>3</v>
      </c>
      <c r="E189" s="99" t="s">
        <v>4</v>
      </c>
      <c r="F189" s="31" t="s">
        <v>5</v>
      </c>
      <c r="G189" s="31" t="s">
        <v>6</v>
      </c>
      <c r="H189" s="12" t="str">
        <f t="shared" ref="H189:H205" si="51">IF($F189=1, 1, "")</f>
        <v/>
      </c>
      <c r="I189" s="12" t="str">
        <f t="shared" ref="I189:I205" si="52">IF($F189=-0.25, 1, "")</f>
        <v/>
      </c>
      <c r="J189" s="16" t="str">
        <f t="shared" ref="J189:J205" si="53">IF($F189=0, 1, "")</f>
        <v/>
      </c>
      <c r="K189" s="4"/>
      <c r="L189" s="4"/>
      <c r="M189" s="4"/>
      <c r="N189" s="4"/>
      <c r="O189" s="4"/>
      <c r="P189" s="108"/>
      <c r="Q189" s="109"/>
      <c r="R189" s="108"/>
      <c r="S189" s="108"/>
      <c r="T189" s="107"/>
      <c r="U189" s="107"/>
      <c r="V189" s="107"/>
      <c r="W189" s="107"/>
      <c r="X189" s="107"/>
      <c r="Y189" s="107"/>
      <c r="Z189" s="107"/>
      <c r="AB189" s="107"/>
      <c r="AC189" s="35"/>
      <c r="AD189" s="35"/>
      <c r="AE189" s="35"/>
      <c r="AF189" s="35"/>
      <c r="AG189" s="35"/>
      <c r="AH189" s="35"/>
      <c r="AI189" s="35"/>
      <c r="AJ189" s="107"/>
      <c r="AK189" s="107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25"/>
      <c r="BK189" s="25"/>
      <c r="BL189" s="25"/>
      <c r="BM189" s="25" t="s">
        <v>65</v>
      </c>
      <c r="BN189" s="25"/>
      <c r="BO189" s="25"/>
      <c r="BP189" s="25"/>
      <c r="BQ189" s="25"/>
      <c r="BR189" s="25"/>
      <c r="BS189" s="34"/>
      <c r="BT189" s="35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4"/>
      <c r="CF189" s="35"/>
      <c r="CG189" s="121"/>
      <c r="CH189" s="121"/>
      <c r="CI189" s="121"/>
      <c r="CJ189" s="121"/>
      <c r="CK189" s="121"/>
      <c r="CL189" s="121"/>
      <c r="CM189" s="121"/>
      <c r="CN189" s="124"/>
      <c r="CO189" s="35"/>
      <c r="CP189" s="25"/>
      <c r="CQ189" s="25"/>
      <c r="CR189" s="25"/>
      <c r="CS189" s="35"/>
      <c r="CT189" s="36"/>
      <c r="CV189" s="9"/>
      <c r="CW189" s="9"/>
    </row>
    <row r="190" spans="2:104" ht="20" customHeight="1">
      <c r="B190" s="2" t="s">
        <v>44</v>
      </c>
      <c r="C190" s="2">
        <v>1</v>
      </c>
      <c r="D190" s="1" t="s">
        <v>19</v>
      </c>
      <c r="E190" s="1" t="s">
        <v>19</v>
      </c>
      <c r="F190" s="2">
        <f t="shared" ref="F190:F205" si="54">IF(E190=D190,1,IF(ISBLANK(E190)=TRUE,0,IF(E190=" ",0,-0.25)))</f>
        <v>1</v>
      </c>
      <c r="G190" s="2" t="s">
        <v>12</v>
      </c>
      <c r="H190" s="12">
        <f t="shared" si="51"/>
        <v>1</v>
      </c>
      <c r="I190" s="12" t="str">
        <f t="shared" si="52"/>
        <v/>
      </c>
      <c r="J190" s="16" t="str">
        <f t="shared" si="53"/>
        <v/>
      </c>
      <c r="K190" s="4"/>
      <c r="L190" s="12">
        <f t="shared" ref="L190:L195" si="55">IF($F190=1, 1, "")</f>
        <v>1</v>
      </c>
      <c r="M190" s="4"/>
      <c r="N190" s="4"/>
      <c r="O190" s="4"/>
      <c r="P190" s="108"/>
      <c r="Q190" s="109"/>
      <c r="R190" s="108"/>
      <c r="S190" s="108"/>
      <c r="T190" s="107"/>
      <c r="U190" s="107"/>
      <c r="V190" s="107"/>
      <c r="W190" s="107"/>
      <c r="X190" s="107"/>
      <c r="Y190" s="107"/>
      <c r="Z190" s="107"/>
      <c r="AB190" s="107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 s="2">
        <f t="shared" ref="AV190" si="56">IF($F190=1, 1, "")</f>
        <v>1</v>
      </c>
      <c r="AW190"/>
      <c r="AX190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25"/>
      <c r="BK190" s="25"/>
      <c r="BL190" s="25"/>
      <c r="BM190" s="25" t="s">
        <v>71</v>
      </c>
      <c r="BN190" s="25"/>
      <c r="BO190" s="25"/>
      <c r="BP190" s="25"/>
      <c r="BQ190" s="25"/>
      <c r="BR190" s="25"/>
      <c r="BS190" s="34"/>
      <c r="BT190" s="35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4"/>
      <c r="CF190" s="35"/>
      <c r="CG190" s="121"/>
      <c r="CH190" s="121"/>
      <c r="CI190" s="121"/>
      <c r="CJ190" s="121"/>
      <c r="CK190" s="121"/>
      <c r="CL190" s="121"/>
      <c r="CM190" s="121"/>
      <c r="CN190" s="124"/>
      <c r="CO190" s="35"/>
      <c r="CP190" s="25"/>
      <c r="CQ190" s="25"/>
      <c r="CR190" s="25"/>
      <c r="CS190" s="35"/>
      <c r="CT190" s="36"/>
      <c r="CV190" s="9"/>
      <c r="CW190" s="9"/>
    </row>
    <row r="191" spans="2:104" ht="20" customHeight="1">
      <c r="B191" s="2" t="s">
        <v>68</v>
      </c>
      <c r="C191" s="2">
        <v>2</v>
      </c>
      <c r="D191" s="1" t="s">
        <v>19</v>
      </c>
      <c r="E191" s="1" t="s">
        <v>19</v>
      </c>
      <c r="F191" s="2">
        <f t="shared" si="54"/>
        <v>1</v>
      </c>
      <c r="G191" s="2" t="s">
        <v>12</v>
      </c>
      <c r="H191" s="12">
        <f t="shared" si="51"/>
        <v>1</v>
      </c>
      <c r="I191" s="12" t="str">
        <f t="shared" si="52"/>
        <v/>
      </c>
      <c r="J191" s="16" t="str">
        <f t="shared" si="53"/>
        <v/>
      </c>
      <c r="K191" s="4"/>
      <c r="L191" s="12">
        <f t="shared" si="55"/>
        <v>1</v>
      </c>
      <c r="M191" s="4"/>
      <c r="N191" s="4"/>
      <c r="O191" s="4"/>
      <c r="P191" s="108"/>
      <c r="Q191" s="109"/>
      <c r="R191" s="108"/>
      <c r="S191" s="108"/>
      <c r="T191" s="107"/>
      <c r="U191" s="107"/>
      <c r="V191" s="107"/>
      <c r="W191" s="107"/>
      <c r="X191" s="107"/>
      <c r="Y191" s="107"/>
      <c r="Z191" s="107"/>
      <c r="AB191" s="107"/>
      <c r="AC191"/>
      <c r="AD191"/>
      <c r="AE191"/>
      <c r="AF191"/>
      <c r="AG191"/>
      <c r="AH191"/>
      <c r="AI191"/>
      <c r="AJ191"/>
      <c r="AK191" s="2">
        <f t="shared" ref="AK191" si="57">IF($F191=1, 1, "")</f>
        <v>1</v>
      </c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25"/>
      <c r="BK191" s="25"/>
      <c r="BL191" s="25"/>
      <c r="BM191" s="25" t="s">
        <v>66</v>
      </c>
      <c r="BN191" s="25"/>
      <c r="BO191" s="25"/>
      <c r="BP191" s="25"/>
      <c r="BQ191" s="25"/>
      <c r="BR191" s="25"/>
      <c r="BS191" s="34"/>
      <c r="BT191" s="35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4"/>
      <c r="CF191" s="35"/>
      <c r="CG191" s="121"/>
      <c r="CH191" s="121"/>
      <c r="CI191" s="121"/>
      <c r="CJ191" s="121"/>
      <c r="CK191" s="121"/>
      <c r="CL191" s="121"/>
      <c r="CM191" s="121"/>
      <c r="CN191" s="124"/>
      <c r="CO191" s="35"/>
      <c r="CP191" s="25"/>
      <c r="CQ191" s="25"/>
      <c r="CR191" s="25"/>
      <c r="CS191" s="35"/>
      <c r="CT191" s="36"/>
      <c r="CV191" s="9"/>
      <c r="CW191" s="9"/>
    </row>
    <row r="192" spans="2:104" ht="20" customHeight="1">
      <c r="B192" s="2" t="s">
        <v>43</v>
      </c>
      <c r="C192" s="2">
        <v>3</v>
      </c>
      <c r="D192" s="1" t="s">
        <v>11</v>
      </c>
      <c r="E192" s="1" t="s">
        <v>11</v>
      </c>
      <c r="F192" s="2">
        <f t="shared" si="54"/>
        <v>1</v>
      </c>
      <c r="G192" s="2" t="s">
        <v>12</v>
      </c>
      <c r="H192" s="12">
        <f t="shared" si="51"/>
        <v>1</v>
      </c>
      <c r="I192" s="12" t="str">
        <f t="shared" si="52"/>
        <v/>
      </c>
      <c r="J192" s="16" t="str">
        <f t="shared" si="53"/>
        <v/>
      </c>
      <c r="K192" s="4"/>
      <c r="L192" s="12">
        <f t="shared" si="55"/>
        <v>1</v>
      </c>
      <c r="M192" s="4"/>
      <c r="N192" s="4"/>
      <c r="O192" s="4"/>
      <c r="P192" s="108"/>
      <c r="Q192" s="109"/>
      <c r="R192" s="108"/>
      <c r="S192" s="108"/>
      <c r="T192" s="107"/>
      <c r="U192" s="107"/>
      <c r="V192" s="107"/>
      <c r="W192" s="107"/>
      <c r="X192" s="107"/>
      <c r="Y192" s="107"/>
      <c r="Z192" s="107"/>
      <c r="AB192" s="107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">
        <f t="shared" ref="AT192:AT193" si="58">IF($F192=1, 1, "")</f>
        <v>1</v>
      </c>
      <c r="AU192"/>
      <c r="AV192"/>
      <c r="AW192"/>
      <c r="AX192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25"/>
      <c r="BK192" s="25"/>
      <c r="BL192" s="25"/>
      <c r="BM192" s="25" t="s">
        <v>56</v>
      </c>
      <c r="BN192" s="25"/>
      <c r="BO192" s="25"/>
      <c r="BP192" s="25"/>
      <c r="BQ192" s="25"/>
      <c r="BR192" s="25"/>
      <c r="BS192" s="34"/>
      <c r="BT192" s="35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4"/>
      <c r="CF192" s="35"/>
      <c r="CG192" s="121"/>
      <c r="CH192" s="121"/>
      <c r="CI192" s="121"/>
      <c r="CJ192" s="121"/>
      <c r="CK192" s="121"/>
      <c r="CL192" s="121"/>
      <c r="CM192" s="121"/>
      <c r="CN192" s="124"/>
      <c r="CO192" s="35"/>
      <c r="CP192" s="25"/>
      <c r="CQ192" s="25"/>
      <c r="CR192" s="25"/>
      <c r="CS192" s="35"/>
      <c r="CT192" s="36"/>
      <c r="CV192" s="9"/>
      <c r="CW192" s="9"/>
    </row>
    <row r="193" spans="2:104" ht="20" customHeight="1">
      <c r="B193" s="2" t="s">
        <v>43</v>
      </c>
      <c r="C193" s="2">
        <v>4</v>
      </c>
      <c r="D193" s="1" t="s">
        <v>15</v>
      </c>
      <c r="E193" s="1" t="s">
        <v>15</v>
      </c>
      <c r="F193" s="2">
        <f t="shared" si="54"/>
        <v>1</v>
      </c>
      <c r="G193" s="2" t="s">
        <v>12</v>
      </c>
      <c r="H193" s="12">
        <f t="shared" si="51"/>
        <v>1</v>
      </c>
      <c r="I193" s="12" t="str">
        <f t="shared" si="52"/>
        <v/>
      </c>
      <c r="J193" s="16" t="str">
        <f t="shared" si="53"/>
        <v/>
      </c>
      <c r="K193" s="4"/>
      <c r="L193" s="12">
        <f t="shared" si="55"/>
        <v>1</v>
      </c>
      <c r="M193" s="4"/>
      <c r="N193" s="4"/>
      <c r="O193" s="4"/>
      <c r="P193" s="108"/>
      <c r="Q193" s="109"/>
      <c r="R193" s="108"/>
      <c r="S193" s="108"/>
      <c r="T193" s="107"/>
      <c r="U193" s="107"/>
      <c r="V193" s="107"/>
      <c r="W193" s="107"/>
      <c r="X193" s="107"/>
      <c r="Y193" s="107"/>
      <c r="Z193" s="107"/>
      <c r="AB193" s="107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">
        <f t="shared" si="58"/>
        <v>1</v>
      </c>
      <c r="AU193"/>
      <c r="AV193"/>
      <c r="AW193"/>
      <c r="AX193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25"/>
      <c r="BK193" s="25"/>
      <c r="BL193" s="25"/>
      <c r="BM193" s="25" t="s">
        <v>42</v>
      </c>
      <c r="BN193" s="25"/>
      <c r="BO193" s="25"/>
      <c r="BP193" s="25"/>
      <c r="BQ193" s="25"/>
      <c r="BR193" s="25"/>
      <c r="BS193" s="34"/>
      <c r="BT193" s="35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4"/>
      <c r="CF193" s="35"/>
      <c r="CG193" s="121"/>
      <c r="CH193" s="121"/>
      <c r="CI193" s="121"/>
      <c r="CJ193" s="121"/>
      <c r="CK193" s="121"/>
      <c r="CL193" s="121"/>
      <c r="CM193" s="121"/>
      <c r="CN193" s="124"/>
      <c r="CO193" s="35"/>
      <c r="CP193" s="25"/>
      <c r="CQ193" s="25"/>
      <c r="CR193" s="25"/>
      <c r="CS193" s="35"/>
      <c r="CT193" s="36"/>
      <c r="CV193" s="9"/>
      <c r="CW193" s="9"/>
    </row>
    <row r="194" spans="2:104" ht="20" customHeight="1">
      <c r="B194" s="2" t="s">
        <v>60</v>
      </c>
      <c r="C194" s="2">
        <v>5</v>
      </c>
      <c r="D194" s="1" t="s">
        <v>19</v>
      </c>
      <c r="E194" s="1" t="s">
        <v>19</v>
      </c>
      <c r="F194" s="2">
        <f t="shared" si="54"/>
        <v>1</v>
      </c>
      <c r="G194" s="2" t="s">
        <v>12</v>
      </c>
      <c r="H194" s="12">
        <f t="shared" si="51"/>
        <v>1</v>
      </c>
      <c r="I194" s="12" t="str">
        <f t="shared" si="52"/>
        <v/>
      </c>
      <c r="J194" s="16" t="str">
        <f t="shared" si="53"/>
        <v/>
      </c>
      <c r="K194" s="4"/>
      <c r="L194" s="12">
        <f t="shared" si="55"/>
        <v>1</v>
      </c>
      <c r="M194" s="4"/>
      <c r="N194" s="4"/>
      <c r="O194" s="4"/>
      <c r="P194" s="108"/>
      <c r="Q194" s="109"/>
      <c r="R194" s="108"/>
      <c r="S194" s="108"/>
      <c r="T194" s="107"/>
      <c r="U194" s="107"/>
      <c r="V194" s="107"/>
      <c r="W194" s="107"/>
      <c r="X194" s="107"/>
      <c r="Y194" s="107"/>
      <c r="Z194" s="107"/>
      <c r="AB194" s="107"/>
      <c r="AC194"/>
      <c r="AD194"/>
      <c r="AE194"/>
      <c r="AF194"/>
      <c r="AG194"/>
      <c r="AH194"/>
      <c r="AI194"/>
      <c r="AJ194" s="2">
        <f t="shared" ref="AJ194" si="59">IF($F194=1, 1, "")</f>
        <v>1</v>
      </c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25"/>
      <c r="BK194" s="25"/>
      <c r="BL194" s="25"/>
      <c r="BM194" s="25" t="s">
        <v>53</v>
      </c>
      <c r="BN194" s="25"/>
      <c r="BO194" s="25"/>
      <c r="BP194" s="25"/>
      <c r="BQ194" s="25"/>
      <c r="BR194" s="25"/>
      <c r="BS194" s="34"/>
      <c r="BT194" s="35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4"/>
      <c r="CF194" s="35"/>
      <c r="CG194" s="121"/>
      <c r="CH194" s="121"/>
      <c r="CI194" s="121"/>
      <c r="CJ194" s="121"/>
      <c r="CK194" s="121"/>
      <c r="CL194" s="121"/>
      <c r="CM194" s="121"/>
      <c r="CN194" s="124"/>
      <c r="CO194" s="35"/>
      <c r="CP194" s="25"/>
      <c r="CQ194" s="25"/>
      <c r="CR194" s="25"/>
      <c r="CS194" s="35"/>
      <c r="CT194" s="36"/>
      <c r="CV194" s="9"/>
      <c r="CW194" s="9"/>
    </row>
    <row r="195" spans="2:104" ht="20" customHeight="1">
      <c r="B195" s="2" t="s">
        <v>169</v>
      </c>
      <c r="C195" s="2">
        <v>6</v>
      </c>
      <c r="D195" s="1" t="s">
        <v>19</v>
      </c>
      <c r="E195" s="1" t="s">
        <v>19</v>
      </c>
      <c r="F195" s="2">
        <f t="shared" si="54"/>
        <v>1</v>
      </c>
      <c r="G195" s="2" t="s">
        <v>12</v>
      </c>
      <c r="H195" s="12">
        <f t="shared" si="51"/>
        <v>1</v>
      </c>
      <c r="I195" s="12" t="str">
        <f t="shared" si="52"/>
        <v/>
      </c>
      <c r="J195" s="16" t="str">
        <f t="shared" si="53"/>
        <v/>
      </c>
      <c r="K195" s="4"/>
      <c r="L195" s="12">
        <f t="shared" si="55"/>
        <v>1</v>
      </c>
      <c r="M195" s="4"/>
      <c r="N195" s="12"/>
      <c r="O195" s="4"/>
      <c r="P195" s="108"/>
      <c r="Q195" s="109"/>
      <c r="R195" s="108"/>
      <c r="S195" s="108"/>
      <c r="T195" s="107"/>
      <c r="U195" s="107"/>
      <c r="V195" s="107"/>
      <c r="W195" s="107"/>
      <c r="X195" s="107"/>
      <c r="Y195" s="107"/>
      <c r="Z195" s="107"/>
      <c r="AB195" s="107"/>
      <c r="AC195"/>
      <c r="AD195"/>
      <c r="AE195"/>
      <c r="AF195"/>
      <c r="AG195"/>
      <c r="AH195"/>
      <c r="AI195"/>
      <c r="AJ195"/>
      <c r="AK195"/>
      <c r="AL195" s="2">
        <f t="shared" ref="AL195" si="60">IF($F195=1, 1, "")</f>
        <v>1</v>
      </c>
      <c r="AM195"/>
      <c r="AN195"/>
      <c r="AO195"/>
      <c r="AP195"/>
      <c r="AQ195"/>
      <c r="AR195"/>
      <c r="AS195"/>
      <c r="AT195"/>
      <c r="AU195"/>
      <c r="AV195"/>
      <c r="AW195"/>
      <c r="AX195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25"/>
      <c r="BK195" s="25"/>
      <c r="BL195" s="25"/>
      <c r="BM195" s="25" t="s">
        <v>49</v>
      </c>
      <c r="BN195" s="25"/>
      <c r="BO195" s="25"/>
      <c r="BP195" s="25"/>
      <c r="BQ195" s="25"/>
      <c r="BR195" s="25"/>
      <c r="BS195" s="34"/>
      <c r="BT195" s="35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4"/>
      <c r="CF195" s="35"/>
      <c r="CG195" s="121"/>
      <c r="CH195" s="121"/>
      <c r="CI195" s="121"/>
      <c r="CJ195" s="121"/>
      <c r="CK195" s="121"/>
      <c r="CL195" s="121"/>
      <c r="CM195" s="121"/>
      <c r="CN195" s="124"/>
      <c r="CO195" s="35"/>
      <c r="CP195" s="25"/>
      <c r="CQ195" s="25"/>
      <c r="CR195" s="25"/>
      <c r="CS195" s="35"/>
      <c r="CT195" s="36"/>
      <c r="CV195" s="9"/>
      <c r="CW195" s="9"/>
    </row>
    <row r="196" spans="2:104" ht="20" customHeight="1">
      <c r="B196" s="2" t="s">
        <v>43</v>
      </c>
      <c r="C196" s="2">
        <v>7</v>
      </c>
      <c r="D196" s="1" t="s">
        <v>19</v>
      </c>
      <c r="E196" s="1" t="s">
        <v>19</v>
      </c>
      <c r="F196" s="2">
        <f t="shared" si="54"/>
        <v>1</v>
      </c>
      <c r="G196" s="2" t="s">
        <v>14</v>
      </c>
      <c r="H196" s="12">
        <f t="shared" si="51"/>
        <v>1</v>
      </c>
      <c r="I196" s="12" t="str">
        <f t="shared" si="52"/>
        <v/>
      </c>
      <c r="J196" s="16" t="str">
        <f t="shared" si="53"/>
        <v/>
      </c>
      <c r="K196" s="4"/>
      <c r="M196" s="12">
        <f>IF($F196=1, 1, "")</f>
        <v>1</v>
      </c>
      <c r="N196" s="4"/>
      <c r="O196" s="4"/>
      <c r="P196" s="108"/>
      <c r="Q196" s="109"/>
      <c r="R196" s="108"/>
      <c r="S196" s="108"/>
      <c r="T196" s="107"/>
      <c r="U196" s="107"/>
      <c r="V196" s="107"/>
      <c r="W196" s="107"/>
      <c r="X196" s="107"/>
      <c r="Y196" s="107"/>
      <c r="Z196" s="107"/>
      <c r="AB196" s="107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2">
        <f t="shared" ref="AT196" si="61">IF($F196=1, 1, "")</f>
        <v>1</v>
      </c>
      <c r="AU196"/>
      <c r="AV196"/>
      <c r="AW196"/>
      <c r="AX196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25"/>
      <c r="BK196" s="25"/>
      <c r="BL196" s="25"/>
      <c r="BM196" s="25" t="s">
        <v>46</v>
      </c>
      <c r="BN196" s="25"/>
      <c r="BO196" s="25"/>
      <c r="BP196" s="25"/>
      <c r="BQ196" s="25"/>
      <c r="BR196" s="25"/>
      <c r="BS196" s="34"/>
      <c r="BT196" s="35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4"/>
      <c r="CF196" s="35"/>
      <c r="CG196" s="121"/>
      <c r="CH196" s="121"/>
      <c r="CI196" s="121"/>
      <c r="CJ196" s="121"/>
      <c r="CK196" s="121"/>
      <c r="CL196" s="121"/>
      <c r="CM196" s="121"/>
      <c r="CN196" s="124"/>
      <c r="CO196" s="35"/>
      <c r="CP196" s="25"/>
      <c r="CQ196" s="25"/>
      <c r="CR196" s="25"/>
      <c r="CS196" s="35"/>
      <c r="CT196" s="36"/>
      <c r="CV196" s="9"/>
      <c r="CW196" s="9"/>
    </row>
    <row r="197" spans="2:104" ht="20" customHeight="1">
      <c r="B197" s="2" t="s">
        <v>60</v>
      </c>
      <c r="C197" s="2">
        <v>8</v>
      </c>
      <c r="D197" s="1" t="s">
        <v>19</v>
      </c>
      <c r="E197" s="1" t="s">
        <v>19</v>
      </c>
      <c r="F197" s="2">
        <f t="shared" si="54"/>
        <v>1</v>
      </c>
      <c r="G197" s="2" t="s">
        <v>14</v>
      </c>
      <c r="H197" s="12">
        <f t="shared" si="51"/>
        <v>1</v>
      </c>
      <c r="I197" s="12" t="str">
        <f t="shared" si="52"/>
        <v/>
      </c>
      <c r="J197" s="16" t="str">
        <f t="shared" si="53"/>
        <v/>
      </c>
      <c r="K197" s="4"/>
      <c r="M197" s="12">
        <f>IF($F197=1, 1, "")</f>
        <v>1</v>
      </c>
      <c r="N197" s="4"/>
      <c r="O197" s="4"/>
      <c r="P197" s="108"/>
      <c r="Q197" s="109"/>
      <c r="R197" s="108"/>
      <c r="S197" s="108"/>
      <c r="T197" s="107"/>
      <c r="U197" s="107"/>
      <c r="V197" s="107"/>
      <c r="W197" s="107"/>
      <c r="X197" s="107"/>
      <c r="Y197" s="107"/>
      <c r="Z197" s="107"/>
      <c r="AB197" s="107"/>
      <c r="AC197"/>
      <c r="AD197"/>
      <c r="AE197"/>
      <c r="AF197"/>
      <c r="AG197"/>
      <c r="AH197"/>
      <c r="AI197"/>
      <c r="AJ197" s="2">
        <f t="shared" ref="AJ197" si="62">IF($F197=1, 1, "")</f>
        <v>1</v>
      </c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25"/>
      <c r="BK197" s="25"/>
      <c r="BL197" s="25"/>
      <c r="BM197" s="25" t="s">
        <v>60</v>
      </c>
      <c r="BN197" s="25"/>
      <c r="BO197" s="25"/>
      <c r="BP197" s="25"/>
      <c r="BQ197" s="25"/>
      <c r="BR197" s="25"/>
      <c r="BS197" s="34"/>
      <c r="BT197" s="35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4"/>
      <c r="CF197" s="35"/>
      <c r="CG197" s="121"/>
      <c r="CH197" s="121"/>
      <c r="CI197" s="121"/>
      <c r="CJ197" s="121"/>
      <c r="CK197" s="121"/>
      <c r="CL197" s="121"/>
      <c r="CM197" s="121"/>
      <c r="CN197" s="124"/>
      <c r="CO197" s="35"/>
      <c r="CP197" s="25"/>
      <c r="CQ197" s="25"/>
      <c r="CR197" s="25"/>
      <c r="CS197" s="35"/>
      <c r="CT197" s="36"/>
      <c r="CV197" s="9"/>
      <c r="CW197" s="9"/>
    </row>
    <row r="198" spans="2:104" ht="20" customHeight="1">
      <c r="B198" s="2" t="s">
        <v>43</v>
      </c>
      <c r="C198" s="2">
        <v>9</v>
      </c>
      <c r="D198" s="1" t="s">
        <v>15</v>
      </c>
      <c r="E198" s="1" t="s">
        <v>15</v>
      </c>
      <c r="F198" s="2">
        <f t="shared" si="54"/>
        <v>1</v>
      </c>
      <c r="G198" s="2" t="s">
        <v>16</v>
      </c>
      <c r="H198" s="12">
        <f t="shared" si="51"/>
        <v>1</v>
      </c>
      <c r="I198" s="12" t="str">
        <f t="shared" si="52"/>
        <v/>
      </c>
      <c r="J198" s="16" t="str">
        <f t="shared" si="53"/>
        <v/>
      </c>
      <c r="K198" s="4"/>
      <c r="L198" s="4"/>
      <c r="M198" s="12"/>
      <c r="N198" s="12">
        <f>IF($F198=1, 1, "")</f>
        <v>1</v>
      </c>
      <c r="O198" s="4"/>
      <c r="P198" s="108"/>
      <c r="Q198" s="109"/>
      <c r="R198" s="108"/>
      <c r="S198" s="108"/>
      <c r="T198" s="107"/>
      <c r="U198" s="107"/>
      <c r="V198" s="107"/>
      <c r="W198" s="107"/>
      <c r="X198" s="107"/>
      <c r="Y198" s="107"/>
      <c r="Z198" s="107"/>
      <c r="AB198" s="107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 s="2">
        <f t="shared" ref="AT198" si="63">IF($F198=1, 1, "")</f>
        <v>1</v>
      </c>
      <c r="AU198"/>
      <c r="AV198"/>
      <c r="AW198"/>
      <c r="AX198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25"/>
      <c r="BK198" s="25"/>
      <c r="BL198" s="25"/>
      <c r="BM198" s="25" t="s">
        <v>68</v>
      </c>
      <c r="BN198" s="25"/>
      <c r="BO198" s="25"/>
      <c r="BP198" s="25"/>
      <c r="BQ198" s="25"/>
      <c r="BR198" s="25"/>
      <c r="BS198" s="34"/>
      <c r="BT198" s="35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4"/>
      <c r="CF198" s="35"/>
      <c r="CG198" s="121"/>
      <c r="CH198" s="121"/>
      <c r="CI198" s="121"/>
      <c r="CJ198" s="121"/>
      <c r="CK198" s="121"/>
      <c r="CL198" s="121"/>
      <c r="CM198" s="121"/>
      <c r="CN198" s="124"/>
      <c r="CO198" s="35"/>
      <c r="CP198" s="25"/>
      <c r="CQ198" s="25"/>
      <c r="CR198" s="25"/>
      <c r="CS198" s="35"/>
      <c r="CT198" s="36"/>
      <c r="CV198" s="9"/>
      <c r="CW198" s="9"/>
    </row>
    <row r="199" spans="2:104" ht="20" customHeight="1">
      <c r="B199" s="2" t="s">
        <v>158</v>
      </c>
      <c r="C199" s="2">
        <v>10</v>
      </c>
      <c r="D199" s="1" t="s">
        <v>20</v>
      </c>
      <c r="E199" s="1" t="s">
        <v>20</v>
      </c>
      <c r="F199" s="2">
        <f t="shared" si="54"/>
        <v>1</v>
      </c>
      <c r="G199" s="2" t="s">
        <v>14</v>
      </c>
      <c r="H199" s="12">
        <f t="shared" si="51"/>
        <v>1</v>
      </c>
      <c r="I199" s="12" t="str">
        <f t="shared" si="52"/>
        <v/>
      </c>
      <c r="J199" s="16" t="str">
        <f t="shared" si="53"/>
        <v/>
      </c>
      <c r="K199" s="4"/>
      <c r="L199" s="4"/>
      <c r="M199" s="12">
        <f>IF($F199=1, 1, "")</f>
        <v>1</v>
      </c>
      <c r="N199" s="4"/>
      <c r="O199" s="4"/>
      <c r="P199" s="108"/>
      <c r="Q199" s="109"/>
      <c r="R199" s="108"/>
      <c r="S199" s="108"/>
      <c r="T199" s="107"/>
      <c r="U199" s="107"/>
      <c r="V199" s="107"/>
      <c r="W199" s="107"/>
      <c r="X199" s="107"/>
      <c r="Y199" s="107"/>
      <c r="Z199" s="107"/>
      <c r="AB199" s="107"/>
      <c r="AC199"/>
      <c r="AD199" s="2">
        <f t="shared" ref="AD199" si="64">IF($F199=1, 1, "")</f>
        <v>1</v>
      </c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25"/>
      <c r="BK199" s="25"/>
      <c r="BL199" s="25"/>
      <c r="BM199" s="25" t="s">
        <v>50</v>
      </c>
      <c r="BN199" s="25"/>
      <c r="BO199" s="25"/>
      <c r="BP199" s="25"/>
      <c r="BQ199" s="25"/>
      <c r="BR199" s="25"/>
      <c r="BS199" s="34"/>
      <c r="BT199" s="35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4"/>
      <c r="CF199" s="35"/>
      <c r="CG199" s="121"/>
      <c r="CH199" s="121"/>
      <c r="CI199" s="121"/>
      <c r="CJ199" s="121"/>
      <c r="CK199" s="121"/>
      <c r="CL199" s="121"/>
      <c r="CM199" s="121"/>
      <c r="CN199" s="124"/>
      <c r="CO199" s="35"/>
      <c r="CP199" s="25"/>
      <c r="CQ199" s="25"/>
      <c r="CR199" s="25"/>
      <c r="CS199" s="35"/>
      <c r="CT199" s="36"/>
      <c r="CV199" s="9"/>
      <c r="CW199" s="9"/>
    </row>
    <row r="200" spans="2:104" ht="20" customHeight="1">
      <c r="B200" s="2" t="s">
        <v>56</v>
      </c>
      <c r="C200" s="2">
        <v>11</v>
      </c>
      <c r="D200" s="1" t="s">
        <v>17</v>
      </c>
      <c r="E200" s="1" t="s">
        <v>17</v>
      </c>
      <c r="F200" s="2">
        <f t="shared" si="54"/>
        <v>1</v>
      </c>
      <c r="G200" s="2" t="s">
        <v>14</v>
      </c>
      <c r="H200" s="12">
        <f t="shared" si="51"/>
        <v>1</v>
      </c>
      <c r="I200" s="12" t="str">
        <f t="shared" si="52"/>
        <v/>
      </c>
      <c r="J200" s="16" t="str">
        <f t="shared" si="53"/>
        <v/>
      </c>
      <c r="K200" s="4"/>
      <c r="L200" s="4"/>
      <c r="M200" s="12">
        <f>IF($F200=1, 1, "")</f>
        <v>1</v>
      </c>
      <c r="N200" s="12"/>
      <c r="O200" s="4"/>
      <c r="P200" s="108"/>
      <c r="Q200" s="109"/>
      <c r="R200" s="108"/>
      <c r="S200" s="108"/>
      <c r="T200" s="107"/>
      <c r="U200" s="107"/>
      <c r="V200" s="107"/>
      <c r="W200" s="107"/>
      <c r="X200" s="107"/>
      <c r="Y200" s="107"/>
      <c r="Z200" s="107"/>
      <c r="AB200" s="107"/>
      <c r="AC200"/>
      <c r="AD200"/>
      <c r="AE200" s="2">
        <f t="shared" ref="AE200" si="65">IF($F200=1, 1, "")</f>
        <v>1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25"/>
      <c r="BK200" s="25"/>
      <c r="BL200" s="25"/>
      <c r="BM200" s="25" t="s">
        <v>41</v>
      </c>
      <c r="BN200" s="25"/>
      <c r="BO200" s="25"/>
      <c r="BP200" s="25"/>
      <c r="BQ200" s="25"/>
      <c r="BR200" s="25"/>
      <c r="BS200" s="34"/>
      <c r="BT200" s="35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4"/>
      <c r="CF200" s="35"/>
      <c r="CG200" s="121"/>
      <c r="CH200" s="121"/>
      <c r="CI200" s="121"/>
      <c r="CJ200" s="121"/>
      <c r="CK200" s="121"/>
      <c r="CL200" s="121"/>
      <c r="CM200" s="121"/>
      <c r="CN200" s="124"/>
      <c r="CO200" s="35"/>
      <c r="CP200" s="25"/>
      <c r="CQ200" s="25"/>
      <c r="CR200" s="25"/>
      <c r="CS200" s="35"/>
      <c r="CT200" s="36"/>
      <c r="CV200" s="9"/>
      <c r="CW200" s="9"/>
    </row>
    <row r="201" spans="2:104" ht="20" customHeight="1">
      <c r="B201" s="2" t="s">
        <v>60</v>
      </c>
      <c r="C201" s="2">
        <v>12</v>
      </c>
      <c r="D201" s="1" t="s">
        <v>20</v>
      </c>
      <c r="E201" s="1" t="s">
        <v>17</v>
      </c>
      <c r="F201" s="2">
        <f t="shared" si="54"/>
        <v>-0.25</v>
      </c>
      <c r="G201" s="2" t="s">
        <v>16</v>
      </c>
      <c r="H201" s="12" t="str">
        <f t="shared" si="51"/>
        <v/>
      </c>
      <c r="I201" s="12">
        <f t="shared" si="52"/>
        <v>1</v>
      </c>
      <c r="J201" s="16" t="str">
        <f t="shared" si="53"/>
        <v/>
      </c>
      <c r="K201" s="4"/>
      <c r="M201" s="4"/>
      <c r="N201" s="12" t="str">
        <f>IF($F201=1, 1, "")</f>
        <v/>
      </c>
      <c r="O201" s="4"/>
      <c r="P201" s="108"/>
      <c r="Q201" s="109"/>
      <c r="R201" s="108"/>
      <c r="S201" s="108"/>
      <c r="T201" s="107"/>
      <c r="U201" s="107"/>
      <c r="V201" s="107"/>
      <c r="W201" s="107"/>
      <c r="X201" s="107"/>
      <c r="Y201" s="107"/>
      <c r="Z201" s="107"/>
      <c r="AB201" s="107"/>
      <c r="AC201"/>
      <c r="AD201"/>
      <c r="AE201"/>
      <c r="AF201"/>
      <c r="AG201"/>
      <c r="AH201"/>
      <c r="AI201"/>
      <c r="AJ201" s="2" t="str">
        <f t="shared" ref="AJ201" si="66">IF($F201=1, 1, "")</f>
        <v/>
      </c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25"/>
      <c r="BK201" s="25"/>
      <c r="BL201" s="25"/>
      <c r="BM201" s="25" t="s">
        <v>62</v>
      </c>
      <c r="BN201" s="25"/>
      <c r="BO201" s="25"/>
      <c r="BP201" s="25"/>
      <c r="BQ201" s="25"/>
      <c r="BR201" s="25"/>
      <c r="BS201" s="34"/>
      <c r="BT201" s="35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4"/>
      <c r="CF201" s="35"/>
      <c r="CG201" s="121"/>
      <c r="CH201" s="121"/>
      <c r="CI201" s="121"/>
      <c r="CJ201" s="121"/>
      <c r="CK201" s="121"/>
      <c r="CL201" s="121"/>
      <c r="CM201" s="121"/>
      <c r="CN201" s="124"/>
      <c r="CO201" s="35"/>
      <c r="CP201" s="25"/>
      <c r="CQ201" s="25"/>
      <c r="CR201" s="25"/>
      <c r="CS201" s="35"/>
      <c r="CT201" s="36"/>
      <c r="CV201" s="9"/>
      <c r="CW201" s="9"/>
    </row>
    <row r="202" spans="2:104" ht="20" customHeight="1">
      <c r="B202" s="2" t="s">
        <v>49</v>
      </c>
      <c r="C202" s="2">
        <v>13</v>
      </c>
      <c r="D202" s="1" t="s">
        <v>15</v>
      </c>
      <c r="E202" s="1" t="s">
        <v>172</v>
      </c>
      <c r="F202" s="2">
        <f t="shared" si="54"/>
        <v>0</v>
      </c>
      <c r="G202" s="2" t="s">
        <v>14</v>
      </c>
      <c r="H202" s="12" t="str">
        <f t="shared" si="51"/>
        <v/>
      </c>
      <c r="I202" s="12" t="str">
        <f t="shared" si="52"/>
        <v/>
      </c>
      <c r="J202" s="16">
        <f t="shared" si="53"/>
        <v>1</v>
      </c>
      <c r="K202" s="4"/>
      <c r="L202" s="4"/>
      <c r="M202" s="12" t="str">
        <f>IF($F202=1, 1, "")</f>
        <v/>
      </c>
      <c r="N202" s="12"/>
      <c r="O202" s="4"/>
      <c r="P202" s="108"/>
      <c r="Q202" s="109"/>
      <c r="R202" s="108"/>
      <c r="S202" s="108"/>
      <c r="T202" s="107"/>
      <c r="U202" s="107"/>
      <c r="V202" s="107"/>
      <c r="W202" s="107"/>
      <c r="X202" s="107"/>
      <c r="Y202" s="107"/>
      <c r="Z202" s="107"/>
      <c r="AB202" s="107"/>
      <c r="AC202"/>
      <c r="AD202"/>
      <c r="AE202"/>
      <c r="AF202"/>
      <c r="AG202"/>
      <c r="AH202" s="2" t="str">
        <f t="shared" ref="AH202" si="67">IF($F202=1, 1, "")</f>
        <v/>
      </c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25"/>
      <c r="BK202" s="25"/>
      <c r="BL202" s="25"/>
      <c r="BM202" s="25" t="s">
        <v>52</v>
      </c>
      <c r="BN202" s="25"/>
      <c r="BO202" s="25"/>
      <c r="BP202" s="25"/>
      <c r="BQ202" s="25"/>
      <c r="BR202" s="25"/>
      <c r="BS202" s="34"/>
      <c r="BT202" s="35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4"/>
      <c r="CF202" s="35"/>
      <c r="CG202" s="121"/>
      <c r="CH202" s="121"/>
      <c r="CI202" s="121"/>
      <c r="CJ202" s="121"/>
      <c r="CK202" s="121"/>
      <c r="CL202" s="121"/>
      <c r="CM202" s="121"/>
      <c r="CN202" s="124"/>
      <c r="CO202" s="35"/>
      <c r="CP202" s="25"/>
      <c r="CQ202" s="25"/>
      <c r="CR202" s="25"/>
      <c r="CS202" s="35"/>
      <c r="CT202" s="36"/>
      <c r="CV202" s="9"/>
      <c r="CW202" s="9"/>
    </row>
    <row r="203" spans="2:104" ht="20" customHeight="1">
      <c r="B203" s="2" t="s">
        <v>62</v>
      </c>
      <c r="C203" s="2">
        <v>14</v>
      </c>
      <c r="D203" s="1" t="s">
        <v>15</v>
      </c>
      <c r="E203" s="1" t="s">
        <v>15</v>
      </c>
      <c r="F203" s="2">
        <f t="shared" si="54"/>
        <v>1</v>
      </c>
      <c r="G203" s="2" t="s">
        <v>16</v>
      </c>
      <c r="H203" s="12">
        <f t="shared" si="51"/>
        <v>1</v>
      </c>
      <c r="I203" s="12" t="str">
        <f t="shared" si="52"/>
        <v/>
      </c>
      <c r="J203" s="16" t="str">
        <f t="shared" si="53"/>
        <v/>
      </c>
      <c r="K203" s="4"/>
      <c r="M203" s="4"/>
      <c r="N203" s="12">
        <f>IF($F203=1, 1, "")</f>
        <v>1</v>
      </c>
      <c r="O203" s="4"/>
      <c r="P203" s="108"/>
      <c r="Q203" s="109"/>
      <c r="R203" s="108"/>
      <c r="S203" s="108"/>
      <c r="T203" s="107"/>
      <c r="U203" s="107"/>
      <c r="V203" s="107"/>
      <c r="W203" s="107"/>
      <c r="X203" s="107"/>
      <c r="Y203" s="107"/>
      <c r="Z203" s="107"/>
      <c r="AB203" s="107"/>
      <c r="AC203"/>
      <c r="AD203"/>
      <c r="AE203"/>
      <c r="AF203"/>
      <c r="AG203"/>
      <c r="AH203"/>
      <c r="AI203"/>
      <c r="AJ203"/>
      <c r="AK203"/>
      <c r="AL203"/>
      <c r="AM203" s="2">
        <f t="shared" ref="AM203" si="68">IF($F203=1, 1, "")</f>
        <v>1</v>
      </c>
      <c r="AN203"/>
      <c r="AO203"/>
      <c r="AP203"/>
      <c r="AQ203"/>
      <c r="AR203"/>
      <c r="AS203"/>
      <c r="AT203"/>
      <c r="AU203"/>
      <c r="AV203"/>
      <c r="AW203"/>
      <c r="AX203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25"/>
      <c r="BK203" s="25"/>
      <c r="BL203" s="25"/>
      <c r="BM203" s="25" t="s">
        <v>70</v>
      </c>
      <c r="BN203" s="25"/>
      <c r="BO203" s="25"/>
      <c r="BP203" s="25"/>
      <c r="BQ203" s="25"/>
      <c r="BR203" s="25"/>
      <c r="BS203" s="34"/>
      <c r="BT203" s="35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4"/>
      <c r="CF203" s="35"/>
      <c r="CG203" s="121"/>
      <c r="CH203" s="121"/>
      <c r="CI203" s="121"/>
      <c r="CJ203" s="121"/>
      <c r="CK203" s="121"/>
      <c r="CL203" s="121"/>
      <c r="CM203" s="121"/>
      <c r="CN203" s="124"/>
      <c r="CO203" s="35"/>
      <c r="CP203" s="25"/>
      <c r="CQ203" s="25"/>
      <c r="CR203" s="25"/>
      <c r="CS203" s="35"/>
      <c r="CT203" s="36"/>
      <c r="CV203" s="9"/>
      <c r="CW203" s="9"/>
    </row>
    <row r="204" spans="2:104" ht="20" customHeight="1">
      <c r="B204" s="2" t="s">
        <v>43</v>
      </c>
      <c r="C204" s="2">
        <v>15</v>
      </c>
      <c r="D204" s="1" t="s">
        <v>11</v>
      </c>
      <c r="E204" s="1" t="s">
        <v>11</v>
      </c>
      <c r="F204" s="2">
        <f t="shared" si="54"/>
        <v>1</v>
      </c>
      <c r="G204" s="2" t="s">
        <v>16</v>
      </c>
      <c r="H204" s="12">
        <f t="shared" si="51"/>
        <v>1</v>
      </c>
      <c r="I204" s="12" t="str">
        <f t="shared" si="52"/>
        <v/>
      </c>
      <c r="J204" s="16" t="str">
        <f t="shared" si="53"/>
        <v/>
      </c>
      <c r="K204" s="4"/>
      <c r="L204" s="4"/>
      <c r="M204" s="12"/>
      <c r="N204" s="12">
        <f>IF($F204=1, 1, "")</f>
        <v>1</v>
      </c>
      <c r="O204" s="4"/>
      <c r="P204" s="108"/>
      <c r="Q204" s="109"/>
      <c r="R204" s="108"/>
      <c r="S204" s="108"/>
      <c r="T204" s="107"/>
      <c r="U204" s="107"/>
      <c r="V204" s="107"/>
      <c r="W204" s="107"/>
      <c r="X204" s="107"/>
      <c r="Y204" s="107"/>
      <c r="Z204" s="107"/>
      <c r="AB204" s="107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 s="2">
        <f t="shared" ref="AT204" si="69">IF($F204=1, 1, "")</f>
        <v>1</v>
      </c>
      <c r="AU204"/>
      <c r="AV204"/>
      <c r="AW204"/>
      <c r="AX20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25"/>
      <c r="BK204" s="25"/>
      <c r="BL204" s="25"/>
      <c r="BM204" s="25" t="s">
        <v>57</v>
      </c>
      <c r="BN204" s="25"/>
      <c r="BO204" s="25"/>
      <c r="BP204" s="25"/>
      <c r="BQ204" s="25"/>
      <c r="BR204" s="25"/>
      <c r="BS204" s="34"/>
      <c r="BT204" s="35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4"/>
      <c r="CF204" s="35"/>
      <c r="CG204" s="121"/>
      <c r="CH204" s="121"/>
      <c r="CI204" s="121"/>
      <c r="CJ204" s="121"/>
      <c r="CK204" s="121"/>
      <c r="CL204" s="121"/>
      <c r="CM204" s="121"/>
      <c r="CN204" s="124"/>
      <c r="CO204" s="35"/>
      <c r="CP204" s="25"/>
      <c r="CQ204" s="25"/>
      <c r="CR204" s="25"/>
      <c r="CS204" s="35"/>
      <c r="CT204" s="36"/>
      <c r="CV204" s="9"/>
      <c r="CW204" s="9"/>
    </row>
    <row r="205" spans="2:104" ht="20" customHeight="1">
      <c r="B205" s="2" t="s">
        <v>158</v>
      </c>
      <c r="C205" s="2">
        <v>16</v>
      </c>
      <c r="D205" s="1" t="s">
        <v>17</v>
      </c>
      <c r="E205" s="1" t="s">
        <v>17</v>
      </c>
      <c r="F205" s="2">
        <f t="shared" si="54"/>
        <v>1</v>
      </c>
      <c r="G205" s="2" t="s">
        <v>16</v>
      </c>
      <c r="H205" s="12">
        <f t="shared" si="51"/>
        <v>1</v>
      </c>
      <c r="I205" s="12" t="str">
        <f t="shared" si="52"/>
        <v/>
      </c>
      <c r="J205" s="16" t="str">
        <f t="shared" si="53"/>
        <v/>
      </c>
      <c r="K205" s="4"/>
      <c r="L205" s="4"/>
      <c r="M205" s="4"/>
      <c r="N205" s="12">
        <f>IF($F205=1, 1, "")</f>
        <v>1</v>
      </c>
      <c r="O205" s="4"/>
      <c r="P205" s="108"/>
      <c r="Q205" s="109"/>
      <c r="R205" s="108"/>
      <c r="S205" s="108"/>
      <c r="T205" s="107"/>
      <c r="U205" s="107"/>
      <c r="V205" s="107"/>
      <c r="W205" s="107"/>
      <c r="X205" s="107"/>
      <c r="Y205" s="107"/>
      <c r="Z205" s="107"/>
      <c r="AB205" s="107"/>
      <c r="AC205"/>
      <c r="AD205" s="2">
        <f t="shared" ref="AD205" si="70">IF($F205=1, 1, "")</f>
        <v>1</v>
      </c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25"/>
      <c r="BK205" s="25"/>
      <c r="BL205" s="25"/>
      <c r="BM205" s="25" t="s">
        <v>69</v>
      </c>
      <c r="BN205" s="25"/>
      <c r="BO205" s="25"/>
      <c r="BP205" s="25"/>
      <c r="BQ205" s="25"/>
      <c r="BR205" s="25"/>
      <c r="BS205" s="34"/>
      <c r="BT205" s="35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4"/>
      <c r="CF205" s="35"/>
      <c r="CG205" s="121"/>
      <c r="CH205" s="121"/>
      <c r="CI205" s="121"/>
      <c r="CJ205" s="121"/>
      <c r="CK205" s="121"/>
      <c r="CL205" s="121"/>
      <c r="CM205" s="121"/>
      <c r="CN205" s="124"/>
      <c r="CO205" s="35"/>
      <c r="CP205" s="25"/>
      <c r="CQ205" s="25"/>
      <c r="CR205" s="25"/>
      <c r="CS205" s="35"/>
      <c r="CT205" s="36"/>
      <c r="CV205" s="9"/>
      <c r="CW205" s="9"/>
    </row>
    <row r="206" spans="2:104" ht="20" customHeight="1">
      <c r="B206" s="37"/>
      <c r="C206" s="4"/>
      <c r="D206" s="5"/>
      <c r="E206" s="4"/>
      <c r="F206" s="4"/>
      <c r="G206" s="4"/>
      <c r="H206" s="12">
        <f>SUM(H190:H205)</f>
        <v>14</v>
      </c>
      <c r="I206" s="12">
        <f>SUM(I190:I205)</f>
        <v>1</v>
      </c>
      <c r="J206" s="12">
        <f>SUM(J190:J205)</f>
        <v>1</v>
      </c>
      <c r="K206" s="4"/>
      <c r="L206" s="12">
        <f>SUM(L187:L205)</f>
        <v>6</v>
      </c>
      <c r="M206" s="12">
        <f>SUM(M187:M205)</f>
        <v>4</v>
      </c>
      <c r="N206" s="12">
        <f>SUM(N187:N205)</f>
        <v>4</v>
      </c>
      <c r="O206" s="4"/>
      <c r="P206" s="108"/>
      <c r="Q206" s="109"/>
      <c r="R206" s="108"/>
      <c r="S206" s="108"/>
      <c r="T206" s="107"/>
      <c r="U206" s="107"/>
      <c r="V206" s="107"/>
      <c r="W206" s="107"/>
      <c r="X206" s="107"/>
      <c r="Y206" s="107"/>
      <c r="Z206" s="107"/>
      <c r="AB206" s="107"/>
      <c r="AC206" s="105">
        <f t="shared" ref="AC206:AX206" si="71">SUM(AC1:AC205)</f>
        <v>1</v>
      </c>
      <c r="AD206" s="105">
        <f t="shared" si="71"/>
        <v>5</v>
      </c>
      <c r="AE206" s="105">
        <f t="shared" si="71"/>
        <v>1</v>
      </c>
      <c r="AF206" s="105">
        <f t="shared" si="71"/>
        <v>2</v>
      </c>
      <c r="AG206" s="105">
        <f t="shared" si="71"/>
        <v>2</v>
      </c>
      <c r="AH206" s="105">
        <f t="shared" si="71"/>
        <v>1</v>
      </c>
      <c r="AI206" s="105">
        <f t="shared" si="71"/>
        <v>2</v>
      </c>
      <c r="AJ206" s="105">
        <f t="shared" si="71"/>
        <v>3</v>
      </c>
      <c r="AK206" s="105">
        <f t="shared" si="71"/>
        <v>2</v>
      </c>
      <c r="AL206" s="105">
        <f t="shared" si="71"/>
        <v>2</v>
      </c>
      <c r="AM206" s="105">
        <f t="shared" si="71"/>
        <v>2</v>
      </c>
      <c r="AN206" s="105">
        <f t="shared" si="71"/>
        <v>1</v>
      </c>
      <c r="AO206" s="105">
        <f t="shared" si="71"/>
        <v>1</v>
      </c>
      <c r="AP206" s="105">
        <f t="shared" si="71"/>
        <v>2</v>
      </c>
      <c r="AQ206" s="105">
        <f t="shared" si="71"/>
        <v>2</v>
      </c>
      <c r="AR206" s="105">
        <f t="shared" si="71"/>
        <v>1</v>
      </c>
      <c r="AS206" s="105">
        <f t="shared" si="71"/>
        <v>1</v>
      </c>
      <c r="AT206" s="105">
        <f t="shared" si="71"/>
        <v>12</v>
      </c>
      <c r="AU206" s="105">
        <f t="shared" si="71"/>
        <v>1</v>
      </c>
      <c r="AV206" s="105">
        <f t="shared" si="71"/>
        <v>1</v>
      </c>
      <c r="AW206" s="105">
        <f t="shared" si="71"/>
        <v>2</v>
      </c>
      <c r="AX206" s="105">
        <f t="shared" si="71"/>
        <v>1</v>
      </c>
      <c r="AY206" s="4">
        <f>SUM(AC206:AX206)</f>
        <v>48</v>
      </c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25"/>
      <c r="BK206" s="25"/>
      <c r="BL206" s="25"/>
      <c r="BM206" s="25" t="s">
        <v>54</v>
      </c>
      <c r="BN206" s="25"/>
      <c r="BO206" s="25"/>
      <c r="BP206" s="25"/>
      <c r="BQ206" s="25"/>
      <c r="BR206" s="25"/>
      <c r="BS206" s="34"/>
      <c r="BT206" s="35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4"/>
      <c r="CF206" s="35"/>
      <c r="CG206" s="121"/>
      <c r="CH206" s="121"/>
      <c r="CI206" s="121"/>
      <c r="CJ206" s="121"/>
      <c r="CK206" s="121"/>
      <c r="CL206" s="121"/>
      <c r="CM206" s="121"/>
      <c r="CN206" s="124"/>
      <c r="CO206" s="35"/>
      <c r="CP206" s="25"/>
      <c r="CQ206" s="25"/>
      <c r="CR206" s="25"/>
      <c r="CS206" s="35"/>
      <c r="CT206" s="36"/>
      <c r="CV206" s="9"/>
      <c r="CW206" s="9"/>
    </row>
    <row r="207" spans="2:104" ht="41">
      <c r="B207" s="37"/>
      <c r="C207" s="4" t="s">
        <v>24</v>
      </c>
      <c r="D207" s="5" t="s">
        <v>25</v>
      </c>
      <c r="E207" s="6" t="s">
        <v>26</v>
      </c>
      <c r="F207" s="4"/>
      <c r="G207" s="4"/>
      <c r="H207" s="12"/>
      <c r="I207" s="12"/>
      <c r="J207" s="16"/>
      <c r="K207" s="4"/>
      <c r="L207" s="4"/>
      <c r="M207" s="4"/>
      <c r="N207" s="4"/>
      <c r="O207" s="4"/>
      <c r="P207" s="108"/>
      <c r="Q207" s="109"/>
      <c r="R207" s="108"/>
      <c r="S207" s="108"/>
      <c r="T207" s="107"/>
      <c r="U207" s="107"/>
      <c r="V207" s="107"/>
      <c r="W207" s="107"/>
      <c r="X207" s="107"/>
      <c r="Y207" s="107"/>
      <c r="Z207" s="107"/>
      <c r="AB207" s="107"/>
      <c r="AC207" s="108"/>
      <c r="AD207" s="108"/>
      <c r="AE207" s="108"/>
      <c r="AF207" s="108"/>
      <c r="AG207" s="108"/>
      <c r="AH207" s="108"/>
      <c r="AI207" s="108"/>
      <c r="AJ207" s="107"/>
      <c r="AK207" s="107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25"/>
      <c r="BK207" s="25"/>
      <c r="BL207" s="25"/>
      <c r="BM207" s="25" t="s">
        <v>64</v>
      </c>
      <c r="BN207" s="25"/>
      <c r="BO207" s="25"/>
      <c r="BP207" s="25"/>
      <c r="BQ207" s="25"/>
      <c r="BR207" s="25"/>
      <c r="BS207" s="34"/>
      <c r="BT207" s="35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4"/>
      <c r="CF207" s="35"/>
      <c r="CG207" s="121"/>
      <c r="CH207" s="121"/>
      <c r="CI207" s="121"/>
      <c r="CJ207" s="121"/>
      <c r="CK207" s="121"/>
      <c r="CL207" s="121"/>
      <c r="CM207" s="121"/>
      <c r="CN207" s="124"/>
      <c r="CO207" s="35"/>
      <c r="CP207" s="25"/>
      <c r="CQ207" s="25"/>
      <c r="CR207" s="25"/>
      <c r="CS207" s="35"/>
      <c r="CT207" s="36"/>
      <c r="CV207" s="9"/>
      <c r="CW207" s="9"/>
    </row>
    <row r="208" spans="2:104" ht="23" customHeight="1">
      <c r="B208" s="77" t="s">
        <v>33</v>
      </c>
      <c r="C208" s="74">
        <f>L206</f>
        <v>6</v>
      </c>
      <c r="D208" s="75">
        <v>6</v>
      </c>
      <c r="E208" s="76">
        <f>C208/D208</f>
        <v>1</v>
      </c>
      <c r="F208" s="78" t="s">
        <v>24</v>
      </c>
      <c r="G208" s="47">
        <f>H206</f>
        <v>14</v>
      </c>
      <c r="H208" s="12" t="str">
        <f t="shared" ref="H208:H213" si="72">IF($F208=1, 1, "")</f>
        <v/>
      </c>
      <c r="I208" s="12" t="str">
        <f t="shared" ref="I208:I213" si="73">IF($F208=-0.25, 1, "")</f>
        <v/>
      </c>
      <c r="J208" s="16"/>
      <c r="P208" s="105"/>
      <c r="Q208" s="105"/>
      <c r="R208" s="105"/>
      <c r="S208" s="105"/>
      <c r="T208" s="107"/>
      <c r="U208" s="107"/>
      <c r="V208" s="107"/>
      <c r="W208" s="107"/>
      <c r="X208" s="107"/>
      <c r="Y208" s="107"/>
      <c r="Z208" s="107"/>
      <c r="AB208" s="107"/>
      <c r="AC208" s="105"/>
      <c r="AD208" s="105"/>
      <c r="AE208" s="105"/>
      <c r="AF208" s="105"/>
      <c r="AG208" s="105"/>
      <c r="AH208" s="105"/>
      <c r="AI208" s="105"/>
      <c r="AJ208" s="107"/>
      <c r="AK208" s="107"/>
      <c r="BM208" s="12" t="s">
        <v>43</v>
      </c>
      <c r="CX208" s="10"/>
      <c r="CY208" s="10"/>
      <c r="CZ208" s="10"/>
    </row>
    <row r="209" spans="2:104" ht="23" customHeight="1">
      <c r="B209" s="77" t="s">
        <v>34</v>
      </c>
      <c r="C209" s="74">
        <f>M206</f>
        <v>4</v>
      </c>
      <c r="D209" s="75">
        <v>5</v>
      </c>
      <c r="E209" s="76">
        <f>C209/D209</f>
        <v>0.8</v>
      </c>
      <c r="F209" s="78" t="s">
        <v>28</v>
      </c>
      <c r="G209" s="48">
        <f>I206</f>
        <v>1</v>
      </c>
      <c r="H209" s="12" t="str">
        <f t="shared" si="72"/>
        <v/>
      </c>
      <c r="I209" s="12" t="str">
        <f t="shared" si="73"/>
        <v/>
      </c>
      <c r="J209" s="16"/>
      <c r="P209" s="12"/>
      <c r="Q209" s="12"/>
      <c r="BM209" s="12" t="s">
        <v>59</v>
      </c>
      <c r="CX209" s="10"/>
      <c r="CY209" s="10"/>
      <c r="CZ209" s="10"/>
    </row>
    <row r="210" spans="2:104" ht="23" customHeight="1">
      <c r="B210" s="77" t="s">
        <v>35</v>
      </c>
      <c r="C210" s="74">
        <f>N206</f>
        <v>4</v>
      </c>
      <c r="D210" s="75">
        <v>5</v>
      </c>
      <c r="E210" s="76">
        <f>C210/D210</f>
        <v>0.8</v>
      </c>
      <c r="F210" s="100" t="s">
        <v>30</v>
      </c>
      <c r="G210" s="48">
        <f>J206</f>
        <v>1</v>
      </c>
      <c r="H210" s="12" t="str">
        <f t="shared" si="72"/>
        <v/>
      </c>
      <c r="I210" s="12" t="str">
        <f t="shared" si="73"/>
        <v/>
      </c>
      <c r="J210" s="16"/>
      <c r="P210" s="12"/>
      <c r="Q210" s="12"/>
      <c r="CX210" s="10"/>
      <c r="CY210" s="10"/>
      <c r="CZ210" s="10"/>
    </row>
    <row r="211" spans="2:104" ht="23" customHeight="1">
      <c r="F211" s="78" t="s">
        <v>26</v>
      </c>
      <c r="G211" s="49">
        <f>G208/(G208+G209+G210)</f>
        <v>0.875</v>
      </c>
      <c r="H211" s="12" t="str">
        <f t="shared" si="72"/>
        <v/>
      </c>
      <c r="I211" s="12" t="str">
        <f t="shared" si="73"/>
        <v/>
      </c>
      <c r="J211" s="16"/>
      <c r="P211" s="12"/>
      <c r="Q211" s="12"/>
      <c r="CX211" s="10"/>
      <c r="CY211" s="10"/>
      <c r="CZ211" s="10"/>
    </row>
    <row r="212" spans="2:104" ht="23" customHeight="1">
      <c r="F212" s="88" t="s">
        <v>32</v>
      </c>
      <c r="G212" s="87">
        <f>SUM(F190:F205)</f>
        <v>13.75</v>
      </c>
      <c r="H212" s="12" t="str">
        <f t="shared" si="72"/>
        <v/>
      </c>
      <c r="I212" s="12" t="str">
        <f t="shared" si="73"/>
        <v/>
      </c>
      <c r="J212" s="16"/>
      <c r="P212" s="12"/>
      <c r="Q212" s="12"/>
      <c r="CX212" s="10"/>
      <c r="CY212" s="10"/>
      <c r="CZ212" s="10"/>
    </row>
    <row r="213" spans="2:104" ht="23" customHeight="1">
      <c r="H213" s="12" t="str">
        <f t="shared" si="72"/>
        <v/>
      </c>
      <c r="I213" s="12" t="str">
        <f t="shared" si="73"/>
        <v/>
      </c>
      <c r="J213" s="16"/>
      <c r="P213" s="12"/>
      <c r="Q213" s="12"/>
      <c r="CX213" s="10"/>
      <c r="CY213" s="10"/>
      <c r="CZ213" s="10"/>
    </row>
    <row r="214" spans="2:104" ht="23">
      <c r="E214" s="15"/>
      <c r="H214" s="12"/>
      <c r="I214" s="12"/>
      <c r="J214" s="16"/>
      <c r="P214" s="12"/>
      <c r="Q214" s="12"/>
      <c r="CX214" s="10"/>
      <c r="CY214" s="10"/>
      <c r="CZ214" s="10"/>
    </row>
    <row r="215" spans="2:104" ht="30" customHeight="1">
      <c r="E215" s="15" t="s">
        <v>146</v>
      </c>
      <c r="H215" s="12"/>
      <c r="I215" s="12"/>
      <c r="J215" s="16"/>
      <c r="P215" s="12"/>
      <c r="Q215" s="12"/>
      <c r="U215" s="112" t="s">
        <v>8</v>
      </c>
      <c r="V215" s="112" t="s">
        <v>21</v>
      </c>
      <c r="W215" s="112" t="s">
        <v>120</v>
      </c>
      <c r="X215" s="112" t="s">
        <v>143</v>
      </c>
      <c r="Y215" s="112" t="s">
        <v>9</v>
      </c>
      <c r="Z215" s="112" t="s">
        <v>7</v>
      </c>
      <c r="AJ215" s="114"/>
      <c r="AK215" s="114"/>
      <c r="AL215" s="114"/>
      <c r="AM215" s="114"/>
      <c r="AN215" s="114"/>
      <c r="AO215" s="114"/>
      <c r="CX215" s="10"/>
      <c r="CY215" s="10"/>
      <c r="CZ215" s="10"/>
    </row>
    <row r="216" spans="2:104" ht="42.75" customHeight="1">
      <c r="B216" s="30" t="s">
        <v>1</v>
      </c>
      <c r="C216" s="31" t="s">
        <v>2</v>
      </c>
      <c r="D216" s="32" t="s">
        <v>3</v>
      </c>
      <c r="E216" s="99" t="s">
        <v>4</v>
      </c>
      <c r="F216" s="31" t="s">
        <v>5</v>
      </c>
      <c r="G216" s="31" t="s">
        <v>6</v>
      </c>
      <c r="H216" s="12"/>
      <c r="I216" s="12"/>
      <c r="J216" s="16"/>
      <c r="P216" s="12"/>
      <c r="Q216" s="12"/>
      <c r="U216" s="12"/>
      <c r="W216" s="12"/>
      <c r="Y216" s="12"/>
      <c r="AJ216" s="107"/>
      <c r="AK216" s="107"/>
      <c r="AL216" s="107"/>
      <c r="AM216" s="105"/>
      <c r="AN216" s="105"/>
      <c r="AO216" s="105"/>
      <c r="CX216" s="10"/>
      <c r="CY216" s="10"/>
      <c r="CZ216" s="10"/>
    </row>
    <row r="217" spans="2:104" ht="17.5" customHeight="1">
      <c r="B217" s="2" t="s">
        <v>162</v>
      </c>
      <c r="C217" s="2">
        <v>1</v>
      </c>
      <c r="D217" s="1" t="s">
        <v>19</v>
      </c>
      <c r="E217" s="1" t="s">
        <v>19</v>
      </c>
      <c r="F217" s="2">
        <f t="shared" ref="F217:F229" si="74">IF(E217=D217,1,IF(ISBLANK(E217)=TRUE,0,IF(E217=" ",0,-0.25)))</f>
        <v>1</v>
      </c>
      <c r="G217" s="2" t="s">
        <v>12</v>
      </c>
      <c r="H217" s="12">
        <f t="shared" ref="H217:H235" si="75">IF($F217=1, 1, "")</f>
        <v>1</v>
      </c>
      <c r="I217" s="12" t="str">
        <f t="shared" ref="I217:I235" si="76">IF($F217=-0.25, 1, "")</f>
        <v/>
      </c>
      <c r="J217" s="16" t="str">
        <f t="shared" ref="J217:J235" si="77">IF($F217=0, 1, "")</f>
        <v/>
      </c>
      <c r="L217" s="12">
        <f>IF($F217=1, 1, "")</f>
        <v>1</v>
      </c>
      <c r="P217" s="12"/>
      <c r="Q217" s="12"/>
      <c r="S217" s="12">
        <f>IF($F217&lt;&gt;1, 0, 1)</f>
        <v>1</v>
      </c>
      <c r="U217" s="12"/>
      <c r="W217" s="12"/>
      <c r="Y217" s="12"/>
      <c r="AJ217" s="107"/>
      <c r="AK217" s="107"/>
      <c r="AL217" s="107"/>
      <c r="AM217" s="105"/>
      <c r="AN217" s="105"/>
      <c r="AO217" s="105"/>
      <c r="CX217" s="10"/>
      <c r="CY217" s="10"/>
      <c r="CZ217" s="10"/>
    </row>
    <row r="218" spans="2:104" ht="17.5" customHeight="1">
      <c r="B218" s="2" t="s">
        <v>162</v>
      </c>
      <c r="C218" s="2">
        <v>2</v>
      </c>
      <c r="D218" s="1" t="s">
        <v>20</v>
      </c>
      <c r="E218" s="1" t="s">
        <v>20</v>
      </c>
      <c r="F218" s="2">
        <f t="shared" si="74"/>
        <v>1</v>
      </c>
      <c r="G218" s="2" t="s">
        <v>12</v>
      </c>
      <c r="H218" s="12">
        <f t="shared" si="75"/>
        <v>1</v>
      </c>
      <c r="I218" s="12" t="str">
        <f t="shared" si="76"/>
        <v/>
      </c>
      <c r="J218" s="16" t="str">
        <f t="shared" si="77"/>
        <v/>
      </c>
      <c r="L218" s="12">
        <f>IF($F218=1, 1, "")</f>
        <v>1</v>
      </c>
      <c r="P218" s="12"/>
      <c r="Q218" s="12">
        <f>IF($F218&lt;&gt;1, 0, 1)</f>
        <v>1</v>
      </c>
      <c r="U218" s="12"/>
      <c r="W218" s="12"/>
      <c r="X218" s="108"/>
      <c r="Y218" s="12"/>
      <c r="AJ218" s="107"/>
      <c r="AK218" s="108"/>
      <c r="AL218" s="107"/>
      <c r="AM218" s="105"/>
      <c r="AN218" s="105"/>
      <c r="AO218" s="105"/>
      <c r="CX218" s="10"/>
      <c r="CY218" s="10"/>
      <c r="CZ218" s="10"/>
    </row>
    <row r="219" spans="2:104" ht="17.5" customHeight="1">
      <c r="B219" s="2" t="s">
        <v>162</v>
      </c>
      <c r="C219" s="2">
        <v>3</v>
      </c>
      <c r="D219" s="1" t="s">
        <v>11</v>
      </c>
      <c r="E219" s="1" t="s">
        <v>11</v>
      </c>
      <c r="F219" s="2">
        <f t="shared" si="74"/>
        <v>1</v>
      </c>
      <c r="G219" s="2" t="s">
        <v>14</v>
      </c>
      <c r="H219" s="12">
        <f t="shared" si="75"/>
        <v>1</v>
      </c>
      <c r="I219" s="12" t="str">
        <f t="shared" si="76"/>
        <v/>
      </c>
      <c r="J219" s="16" t="str">
        <f t="shared" si="77"/>
        <v/>
      </c>
      <c r="M219" s="12">
        <f>IF($F219=1, 1, "")</f>
        <v>1</v>
      </c>
      <c r="P219" s="12">
        <f>IF($F219&lt;&gt;1, 0, 1)</f>
        <v>1</v>
      </c>
      <c r="Q219" s="12"/>
      <c r="U219" s="12"/>
      <c r="W219" s="12"/>
      <c r="X219" s="108"/>
      <c r="Y219" s="12"/>
      <c r="AJ219" s="107"/>
      <c r="AK219" s="108"/>
      <c r="AL219" s="107"/>
      <c r="AM219" s="105"/>
      <c r="AN219" s="105"/>
      <c r="AO219" s="105"/>
      <c r="CX219" s="10"/>
      <c r="CY219" s="10"/>
      <c r="CZ219" s="10"/>
    </row>
    <row r="220" spans="2:104" ht="17.5" customHeight="1">
      <c r="B220" s="2" t="s">
        <v>162</v>
      </c>
      <c r="C220" s="2">
        <v>4</v>
      </c>
      <c r="D220" s="1" t="s">
        <v>15</v>
      </c>
      <c r="E220" s="1" t="s">
        <v>15</v>
      </c>
      <c r="F220" s="2">
        <f t="shared" si="74"/>
        <v>1</v>
      </c>
      <c r="G220" s="2" t="s">
        <v>16</v>
      </c>
      <c r="H220" s="12">
        <f t="shared" si="75"/>
        <v>1</v>
      </c>
      <c r="I220" s="12" t="str">
        <f t="shared" si="76"/>
        <v/>
      </c>
      <c r="J220" s="16" t="str">
        <f t="shared" si="77"/>
        <v/>
      </c>
      <c r="N220" s="12">
        <f>IF($F220=1, 1, "")</f>
        <v>1</v>
      </c>
      <c r="P220" s="12"/>
      <c r="Q220" s="12"/>
      <c r="R220" s="12">
        <f>IF($F220&lt;&gt;1, 0, 1)</f>
        <v>1</v>
      </c>
      <c r="U220" s="12"/>
      <c r="W220" s="12"/>
      <c r="X220" s="108"/>
      <c r="Y220" s="12"/>
      <c r="AJ220" s="107"/>
      <c r="AK220" s="108"/>
      <c r="AL220" s="107"/>
      <c r="AM220" s="105"/>
      <c r="AN220" s="105"/>
      <c r="AO220" s="105"/>
      <c r="CX220" s="10"/>
      <c r="CY220" s="10"/>
      <c r="CZ220" s="10"/>
    </row>
    <row r="221" spans="2:104" ht="17.5" customHeight="1">
      <c r="B221" s="2" t="s">
        <v>162</v>
      </c>
      <c r="C221" s="2">
        <v>5</v>
      </c>
      <c r="D221" s="1" t="s">
        <v>20</v>
      </c>
      <c r="E221" s="1" t="s">
        <v>20</v>
      </c>
      <c r="F221" s="2">
        <f t="shared" si="74"/>
        <v>1</v>
      </c>
      <c r="G221" s="2" t="s">
        <v>16</v>
      </c>
      <c r="H221" s="12">
        <f t="shared" si="75"/>
        <v>1</v>
      </c>
      <c r="I221" s="12" t="str">
        <f t="shared" si="76"/>
        <v/>
      </c>
      <c r="J221" s="16" t="str">
        <f t="shared" si="77"/>
        <v/>
      </c>
      <c r="N221" s="12">
        <f>IF($F221=1, 1, "")</f>
        <v>1</v>
      </c>
      <c r="P221" s="12"/>
      <c r="Q221" s="12"/>
      <c r="R221" s="12">
        <f>IF($F221&lt;&gt;1, 0, 1)</f>
        <v>1</v>
      </c>
      <c r="U221" s="12"/>
      <c r="W221" s="12"/>
      <c r="X221" s="108"/>
      <c r="Y221" s="12"/>
      <c r="AJ221" s="107"/>
      <c r="AK221" s="108"/>
      <c r="AL221" s="107"/>
      <c r="AM221" s="105"/>
      <c r="AN221" s="105"/>
      <c r="AO221" s="105"/>
      <c r="CX221" s="10"/>
      <c r="CY221" s="10"/>
      <c r="CZ221" s="10"/>
    </row>
    <row r="222" spans="2:104" ht="17.5" customHeight="1">
      <c r="B222" s="2" t="s">
        <v>162</v>
      </c>
      <c r="C222" s="2">
        <v>6</v>
      </c>
      <c r="D222" s="1" t="s">
        <v>15</v>
      </c>
      <c r="E222" s="1" t="s">
        <v>15</v>
      </c>
      <c r="F222" s="2">
        <f t="shared" si="74"/>
        <v>1</v>
      </c>
      <c r="G222" s="2" t="s">
        <v>16</v>
      </c>
      <c r="H222" s="12">
        <f t="shared" si="75"/>
        <v>1</v>
      </c>
      <c r="I222" s="12" t="str">
        <f t="shared" si="76"/>
        <v/>
      </c>
      <c r="J222" s="16" t="str">
        <f t="shared" si="77"/>
        <v/>
      </c>
      <c r="M222" s="12"/>
      <c r="N222" s="12">
        <f>IF($F222=1, 1, "")</f>
        <v>1</v>
      </c>
      <c r="P222" s="12"/>
      <c r="Q222" s="12"/>
      <c r="R222" s="12">
        <f>IF($F222&lt;&gt;1, 0, 1)</f>
        <v>1</v>
      </c>
      <c r="U222" s="12"/>
      <c r="W222" s="12"/>
      <c r="X222" s="108"/>
      <c r="Y222" s="12"/>
      <c r="AJ222" s="107"/>
      <c r="AK222" s="108"/>
      <c r="AL222" s="107"/>
      <c r="AM222" s="105"/>
      <c r="AN222" s="105"/>
      <c r="AO222" s="105"/>
      <c r="CX222" s="10"/>
      <c r="CY222" s="10"/>
      <c r="CZ222" s="10"/>
    </row>
    <row r="223" spans="2:104" ht="17.5" customHeight="1">
      <c r="B223" s="2" t="s">
        <v>143</v>
      </c>
      <c r="C223" s="2">
        <v>7</v>
      </c>
      <c r="D223" s="1" t="s">
        <v>11</v>
      </c>
      <c r="E223" s="1" t="s">
        <v>11</v>
      </c>
      <c r="F223" s="2">
        <f t="shared" si="74"/>
        <v>1</v>
      </c>
      <c r="G223" s="2" t="s">
        <v>14</v>
      </c>
      <c r="H223" s="12">
        <f t="shared" si="75"/>
        <v>1</v>
      </c>
      <c r="I223" s="12" t="str">
        <f t="shared" si="76"/>
        <v/>
      </c>
      <c r="J223" s="16" t="str">
        <f t="shared" si="77"/>
        <v/>
      </c>
      <c r="M223" s="12">
        <f>IF($F223=1, 1, "")</f>
        <v>1</v>
      </c>
      <c r="P223" s="12">
        <f>IF($F223&lt;&gt;1, 0, 1)</f>
        <v>1</v>
      </c>
      <c r="Q223" s="12"/>
      <c r="U223" s="12">
        <f>IF($F223=1, 1, "")</f>
        <v>1</v>
      </c>
      <c r="V223"/>
      <c r="W223"/>
      <c r="Y223"/>
      <c r="Z223"/>
      <c r="AJ223" s="107"/>
      <c r="AK223" s="105"/>
      <c r="AL223" s="107"/>
      <c r="AM223" s="105"/>
      <c r="AN223" s="105"/>
      <c r="AO223" s="105"/>
      <c r="CX223" s="10"/>
      <c r="CY223" s="10"/>
      <c r="CZ223" s="10"/>
    </row>
    <row r="224" spans="2:104" ht="17.5" customHeight="1">
      <c r="B224" s="2" t="s">
        <v>21</v>
      </c>
      <c r="C224" s="2">
        <v>8</v>
      </c>
      <c r="D224" s="1" t="s">
        <v>20</v>
      </c>
      <c r="E224" s="1" t="s">
        <v>20</v>
      </c>
      <c r="F224" s="2">
        <f t="shared" si="74"/>
        <v>1</v>
      </c>
      <c r="G224" s="2" t="s">
        <v>14</v>
      </c>
      <c r="H224" s="12">
        <f t="shared" si="75"/>
        <v>1</v>
      </c>
      <c r="I224" s="12" t="str">
        <f t="shared" si="76"/>
        <v/>
      </c>
      <c r="J224" s="16" t="str">
        <f t="shared" si="77"/>
        <v/>
      </c>
      <c r="M224" s="12">
        <f>IF($F224=1, 1, "")</f>
        <v>1</v>
      </c>
      <c r="P224" s="12"/>
      <c r="Q224" s="12"/>
      <c r="R224" s="12">
        <f>IF($F224&lt;&gt;1, 0, 1)</f>
        <v>1</v>
      </c>
      <c r="U224"/>
      <c r="V224" s="12">
        <f>IF($F224=1, 1, "")</f>
        <v>1</v>
      </c>
      <c r="W224"/>
      <c r="X224"/>
      <c r="Y224"/>
      <c r="Z224"/>
      <c r="AJ224" s="105"/>
      <c r="AK224" s="108"/>
      <c r="AL224" s="107"/>
      <c r="AM224" s="105"/>
      <c r="AN224" s="105"/>
      <c r="AO224" s="105"/>
      <c r="CX224" s="10"/>
      <c r="CY224" s="10"/>
      <c r="CZ224" s="10"/>
    </row>
    <row r="225" spans="2:104" ht="17.5" customHeight="1">
      <c r="B225" s="2" t="s">
        <v>7</v>
      </c>
      <c r="C225" s="2">
        <v>9</v>
      </c>
      <c r="D225" s="1" t="s">
        <v>20</v>
      </c>
      <c r="E225" s="1" t="s">
        <v>20</v>
      </c>
      <c r="F225" s="2">
        <f t="shared" si="74"/>
        <v>1</v>
      </c>
      <c r="G225" s="2" t="s">
        <v>12</v>
      </c>
      <c r="H225" s="12">
        <f t="shared" si="75"/>
        <v>1</v>
      </c>
      <c r="I225" s="12" t="str">
        <f t="shared" si="76"/>
        <v/>
      </c>
      <c r="J225" s="16" t="str">
        <f t="shared" si="77"/>
        <v/>
      </c>
      <c r="L225" s="12">
        <f>IF($F225=1, 1, "")</f>
        <v>1</v>
      </c>
      <c r="M225" s="12"/>
      <c r="P225" s="12">
        <f>IF($F225&lt;&gt;1, 0, 1)</f>
        <v>1</v>
      </c>
      <c r="Q225" s="12"/>
      <c r="U225"/>
      <c r="V225"/>
      <c r="W225"/>
      <c r="X225"/>
      <c r="Y225"/>
      <c r="Z225" s="12">
        <f>IF($F225=1, 1, "")</f>
        <v>1</v>
      </c>
      <c r="AJ225" s="105"/>
      <c r="AK225" s="108"/>
      <c r="AL225" s="107"/>
      <c r="AM225" s="105"/>
      <c r="AN225" s="105"/>
      <c r="AO225" s="105"/>
      <c r="CX225" s="10"/>
      <c r="CY225" s="10"/>
      <c r="CZ225" s="10"/>
    </row>
    <row r="226" spans="2:104" ht="17.5" customHeight="1">
      <c r="B226" s="2" t="s">
        <v>21</v>
      </c>
      <c r="C226" s="2">
        <v>10</v>
      </c>
      <c r="D226" s="1" t="s">
        <v>17</v>
      </c>
      <c r="E226" s="1" t="s">
        <v>17</v>
      </c>
      <c r="F226" s="2">
        <f t="shared" si="74"/>
        <v>1</v>
      </c>
      <c r="G226" s="2" t="s">
        <v>14</v>
      </c>
      <c r="H226" s="12">
        <f t="shared" si="75"/>
        <v>1</v>
      </c>
      <c r="I226" s="12" t="str">
        <f t="shared" si="76"/>
        <v/>
      </c>
      <c r="J226" s="16" t="str">
        <f t="shared" si="77"/>
        <v/>
      </c>
      <c r="M226" s="12">
        <f>IF($F226=1, 1, "")</f>
        <v>1</v>
      </c>
      <c r="P226" s="12">
        <f>IF($F226&lt;&gt;1, 0, 1)</f>
        <v>1</v>
      </c>
      <c r="Q226" s="12"/>
      <c r="U226"/>
      <c r="V226" s="12">
        <f>IF($F226=1, 1, "")</f>
        <v>1</v>
      </c>
      <c r="W226"/>
      <c r="X226"/>
      <c r="Y226"/>
      <c r="Z226"/>
      <c r="AJ226" s="105"/>
      <c r="AK226" s="113"/>
      <c r="AL226" s="107"/>
      <c r="AM226" s="105"/>
      <c r="AN226" s="105"/>
      <c r="AO226" s="105"/>
      <c r="CX226" s="10"/>
      <c r="CY226" s="10"/>
      <c r="CZ226" s="10"/>
    </row>
    <row r="227" spans="2:104" ht="17.5" customHeight="1">
      <c r="B227" s="2" t="s">
        <v>7</v>
      </c>
      <c r="C227" s="2">
        <v>11</v>
      </c>
      <c r="D227" s="1" t="s">
        <v>11</v>
      </c>
      <c r="E227" s="1" t="s">
        <v>11</v>
      </c>
      <c r="F227" s="2">
        <f t="shared" si="74"/>
        <v>1</v>
      </c>
      <c r="G227" s="2" t="s">
        <v>12</v>
      </c>
      <c r="H227" s="12">
        <f t="shared" si="75"/>
        <v>1</v>
      </c>
      <c r="I227" s="12" t="str">
        <f t="shared" si="76"/>
        <v/>
      </c>
      <c r="J227" s="16" t="str">
        <f t="shared" si="77"/>
        <v/>
      </c>
      <c r="L227" s="12">
        <f>IF($F227=1, 1, "")</f>
        <v>1</v>
      </c>
      <c r="M227" s="12"/>
      <c r="P227" s="12"/>
      <c r="Q227" s="12">
        <f>IF($F227&lt;&gt;1, 0, 1)</f>
        <v>1</v>
      </c>
      <c r="U227"/>
      <c r="V227"/>
      <c r="W227"/>
      <c r="X227"/>
      <c r="Y227"/>
      <c r="Z227" s="12">
        <f>IF($F227=1, 1, "")</f>
        <v>1</v>
      </c>
      <c r="AJ227" s="105"/>
      <c r="AK227" s="113"/>
      <c r="AL227" s="107"/>
      <c r="AM227" s="105"/>
      <c r="AN227" s="105"/>
      <c r="AO227" s="105"/>
      <c r="CX227" s="10"/>
      <c r="CY227" s="10"/>
      <c r="CZ227" s="10"/>
    </row>
    <row r="228" spans="2:104" ht="17.5" customHeight="1">
      <c r="B228" s="2" t="s">
        <v>21</v>
      </c>
      <c r="C228" s="2">
        <v>12</v>
      </c>
      <c r="D228" s="1" t="s">
        <v>19</v>
      </c>
      <c r="E228" s="1" t="s">
        <v>19</v>
      </c>
      <c r="F228" s="2">
        <f t="shared" si="74"/>
        <v>1</v>
      </c>
      <c r="G228" s="2" t="s">
        <v>12</v>
      </c>
      <c r="H228" s="12">
        <f t="shared" si="75"/>
        <v>1</v>
      </c>
      <c r="I228" s="12" t="str">
        <f t="shared" si="76"/>
        <v/>
      </c>
      <c r="J228" s="16" t="str">
        <f t="shared" si="77"/>
        <v/>
      </c>
      <c r="L228" s="12">
        <f>IF($F228=1, 1, "")</f>
        <v>1</v>
      </c>
      <c r="M228" s="12"/>
      <c r="P228" s="12">
        <f>IF($F228&lt;&gt;1, 0, 1)</f>
        <v>1</v>
      </c>
      <c r="Q228" s="12"/>
      <c r="U228"/>
      <c r="V228" s="12">
        <f>IF($F228=1, 1, "")</f>
        <v>1</v>
      </c>
      <c r="W228"/>
      <c r="X228"/>
      <c r="Y228"/>
      <c r="Z228"/>
      <c r="AJ228" s="107"/>
      <c r="AK228" s="113"/>
      <c r="AL228" s="105"/>
      <c r="AM228" s="105"/>
      <c r="AN228" s="105"/>
      <c r="AO228" s="105"/>
      <c r="CX228" s="10"/>
      <c r="CY228" s="10"/>
      <c r="CZ228" s="10"/>
    </row>
    <row r="229" spans="2:104" ht="17.5" customHeight="1">
      <c r="B229" s="2" t="s">
        <v>21</v>
      </c>
      <c r="C229" s="2">
        <v>13</v>
      </c>
      <c r="D229" s="1" t="s">
        <v>17</v>
      </c>
      <c r="E229" s="1" t="s">
        <v>17</v>
      </c>
      <c r="F229" s="2">
        <f t="shared" si="74"/>
        <v>1</v>
      </c>
      <c r="G229" s="2" t="s">
        <v>14</v>
      </c>
      <c r="H229" s="12">
        <f t="shared" si="75"/>
        <v>1</v>
      </c>
      <c r="I229" s="12" t="str">
        <f t="shared" si="76"/>
        <v/>
      </c>
      <c r="J229" s="16" t="str">
        <f t="shared" si="77"/>
        <v/>
      </c>
      <c r="M229" s="12">
        <f>IF($F229=1, 1, "")</f>
        <v>1</v>
      </c>
      <c r="P229" s="12"/>
      <c r="Q229" s="12">
        <f>IF($F229&lt;&gt;1, 0, 1)</f>
        <v>1</v>
      </c>
      <c r="U229" s="12">
        <f>IF($F229=1, 1, "")</f>
        <v>1</v>
      </c>
      <c r="W229"/>
      <c r="X229"/>
      <c r="Y229"/>
      <c r="Z229"/>
      <c r="AJ229" s="107"/>
      <c r="AK229" s="113"/>
      <c r="AL229" s="107"/>
      <c r="AM229" s="105"/>
      <c r="AN229" s="105"/>
      <c r="AO229" s="105"/>
      <c r="CX229" s="10"/>
      <c r="CY229" s="10"/>
      <c r="CZ229" s="10"/>
    </row>
    <row r="230" spans="2:104" ht="17.5" customHeight="1">
      <c r="B230" s="2" t="s">
        <v>21</v>
      </c>
      <c r="C230" s="2">
        <v>14</v>
      </c>
      <c r="D230" s="1" t="s">
        <v>20</v>
      </c>
      <c r="E230" s="1" t="s">
        <v>20</v>
      </c>
      <c r="F230" s="2">
        <f t="shared" ref="F230:F235" si="78">IF(E230=D230,1,IF(ISBLANK(E230)=TRUE,0,IF(E230=" ",0,-0.25)))</f>
        <v>1</v>
      </c>
      <c r="G230" s="2" t="s">
        <v>14</v>
      </c>
      <c r="H230" s="12">
        <f t="shared" si="75"/>
        <v>1</v>
      </c>
      <c r="I230" s="12" t="str">
        <f t="shared" si="76"/>
        <v/>
      </c>
      <c r="J230" s="16" t="str">
        <f t="shared" si="77"/>
        <v/>
      </c>
      <c r="M230" s="12">
        <f>IF($F230=1, 1, "")</f>
        <v>1</v>
      </c>
      <c r="P230" s="12"/>
      <c r="Q230" s="12"/>
      <c r="U230"/>
      <c r="V230" s="12">
        <f>IF($F230=1, 1, "")</f>
        <v>1</v>
      </c>
      <c r="W230"/>
      <c r="X230"/>
      <c r="Y230"/>
      <c r="Z230"/>
      <c r="AJ230" s="107"/>
      <c r="AK230" s="113"/>
      <c r="AL230" s="107"/>
      <c r="AM230" s="105"/>
      <c r="AN230" s="105"/>
      <c r="AO230" s="105"/>
      <c r="CX230" s="10"/>
      <c r="CY230" s="10"/>
      <c r="CZ230" s="10"/>
    </row>
    <row r="231" spans="2:104" ht="17.5" customHeight="1">
      <c r="B231" s="2" t="s">
        <v>120</v>
      </c>
      <c r="C231" s="2">
        <v>15</v>
      </c>
      <c r="D231" s="1" t="s">
        <v>19</v>
      </c>
      <c r="E231" s="1" t="s">
        <v>17</v>
      </c>
      <c r="F231" s="2">
        <f t="shared" si="78"/>
        <v>-0.25</v>
      </c>
      <c r="G231" s="2" t="s">
        <v>16</v>
      </c>
      <c r="H231" s="12" t="str">
        <f t="shared" si="75"/>
        <v/>
      </c>
      <c r="I231" s="12">
        <f t="shared" si="76"/>
        <v>1</v>
      </c>
      <c r="J231" s="16" t="str">
        <f t="shared" si="77"/>
        <v/>
      </c>
      <c r="M231" s="12"/>
      <c r="N231" s="12" t="str">
        <f>IF($F231=1, 1, "")</f>
        <v/>
      </c>
      <c r="P231" s="12"/>
      <c r="Q231" s="12"/>
      <c r="U231" s="12" t="str">
        <f>IF($F231=1, 1, "")</f>
        <v/>
      </c>
      <c r="V231"/>
      <c r="X231"/>
      <c r="Y231"/>
      <c r="Z231"/>
      <c r="AJ231" s="105"/>
      <c r="AK231" s="113"/>
      <c r="AL231" s="107"/>
      <c r="AM231" s="105"/>
      <c r="AN231" s="105"/>
      <c r="AO231" s="105"/>
      <c r="CX231" s="10"/>
      <c r="CY231" s="10"/>
      <c r="CZ231" s="10"/>
    </row>
    <row r="232" spans="2:104" ht="17.5" customHeight="1">
      <c r="B232" s="2" t="s">
        <v>9</v>
      </c>
      <c r="C232" s="2">
        <v>16</v>
      </c>
      <c r="D232" s="1" t="s">
        <v>15</v>
      </c>
      <c r="E232" s="1" t="s">
        <v>172</v>
      </c>
      <c r="F232" s="2">
        <f t="shared" si="78"/>
        <v>0</v>
      </c>
      <c r="G232" s="2" t="s">
        <v>14</v>
      </c>
      <c r="H232" s="12" t="str">
        <f t="shared" si="75"/>
        <v/>
      </c>
      <c r="I232" s="12" t="str">
        <f t="shared" si="76"/>
        <v/>
      </c>
      <c r="J232" s="16">
        <f t="shared" si="77"/>
        <v>1</v>
      </c>
      <c r="M232" s="12" t="str">
        <f>IF($F232=1, 1, "")</f>
        <v/>
      </c>
      <c r="P232" s="12"/>
      <c r="Q232" s="12"/>
      <c r="U232" s="12" t="str">
        <f>IF($F232=1, 1, "")</f>
        <v/>
      </c>
      <c r="V232"/>
      <c r="W232"/>
      <c r="X232"/>
      <c r="Z232"/>
      <c r="AJ232" s="105"/>
      <c r="AK232" s="113"/>
      <c r="AL232" s="107"/>
      <c r="AM232" s="105"/>
      <c r="AN232" s="105"/>
      <c r="AO232" s="105"/>
      <c r="CX232" s="10"/>
      <c r="CY232" s="10"/>
      <c r="CZ232" s="10"/>
    </row>
    <row r="233" spans="2:104" ht="17.5" customHeight="1">
      <c r="B233" s="2" t="s">
        <v>21</v>
      </c>
      <c r="C233" s="2">
        <v>17</v>
      </c>
      <c r="D233" s="1" t="s">
        <v>17</v>
      </c>
      <c r="E233" s="1" t="s">
        <v>17</v>
      </c>
      <c r="F233" s="2">
        <f t="shared" si="78"/>
        <v>1</v>
      </c>
      <c r="G233" s="2" t="s">
        <v>16</v>
      </c>
      <c r="H233" s="12">
        <f t="shared" si="75"/>
        <v>1</v>
      </c>
      <c r="I233" s="12" t="str">
        <f t="shared" si="76"/>
        <v/>
      </c>
      <c r="J233" s="16" t="str">
        <f t="shared" si="77"/>
        <v/>
      </c>
      <c r="M233" s="12"/>
      <c r="N233" s="12">
        <f>IF($F233=1, 1, "")</f>
        <v>1</v>
      </c>
      <c r="P233" s="12"/>
      <c r="Q233" s="12">
        <f>IF($F230&lt;&gt;1, 0, 1)</f>
        <v>1</v>
      </c>
      <c r="U233"/>
      <c r="V233" s="12">
        <f>IF($F233=1, 1, "")</f>
        <v>1</v>
      </c>
      <c r="W233"/>
      <c r="X233"/>
      <c r="Y233"/>
      <c r="Z233"/>
      <c r="AJ233" s="107"/>
      <c r="AK233" s="108"/>
      <c r="AL233" s="105"/>
      <c r="AM233" s="105"/>
      <c r="AN233" s="105"/>
      <c r="AO233" s="105"/>
      <c r="CX233" s="10"/>
      <c r="CY233" s="10"/>
      <c r="CZ233" s="10"/>
    </row>
    <row r="234" spans="2:104" ht="17.5" customHeight="1">
      <c r="B234" s="2" t="s">
        <v>143</v>
      </c>
      <c r="C234" s="2">
        <v>18</v>
      </c>
      <c r="D234" s="1" t="s">
        <v>17</v>
      </c>
      <c r="E234" s="1" t="s">
        <v>17</v>
      </c>
      <c r="F234" s="2">
        <f t="shared" si="78"/>
        <v>1</v>
      </c>
      <c r="G234" s="2" t="s">
        <v>14</v>
      </c>
      <c r="H234" s="12">
        <f t="shared" si="75"/>
        <v>1</v>
      </c>
      <c r="I234" s="12" t="str">
        <f t="shared" si="76"/>
        <v/>
      </c>
      <c r="J234" s="16" t="str">
        <f t="shared" si="77"/>
        <v/>
      </c>
      <c r="M234" s="12">
        <f>IF($F234=1, 1, "")</f>
        <v>1</v>
      </c>
      <c r="N234" s="12"/>
      <c r="O234" s="12"/>
      <c r="P234" s="12"/>
      <c r="Q234" s="12">
        <f>IF($F231&lt;&gt;1, 0, 1)</f>
        <v>0</v>
      </c>
      <c r="U234"/>
      <c r="V234"/>
      <c r="W234"/>
      <c r="X234" s="12">
        <f>IF($F234=1, 1, "")</f>
        <v>1</v>
      </c>
      <c r="Y234"/>
      <c r="Z234"/>
      <c r="AJ234" s="105"/>
      <c r="AK234" s="108"/>
      <c r="AL234" s="107"/>
      <c r="AM234" s="105"/>
      <c r="AN234" s="105"/>
      <c r="AO234" s="105"/>
      <c r="CX234" s="10"/>
      <c r="CY234" s="10"/>
      <c r="CZ234" s="10"/>
    </row>
    <row r="235" spans="2:104" ht="17.5" customHeight="1">
      <c r="B235" s="2" t="s">
        <v>120</v>
      </c>
      <c r="C235" s="2">
        <v>19</v>
      </c>
      <c r="D235" s="1" t="s">
        <v>11</v>
      </c>
      <c r="E235" s="1" t="s">
        <v>11</v>
      </c>
      <c r="F235" s="2">
        <f t="shared" si="78"/>
        <v>1</v>
      </c>
      <c r="G235" s="2" t="s">
        <v>14</v>
      </c>
      <c r="H235" s="12">
        <f t="shared" si="75"/>
        <v>1</v>
      </c>
      <c r="I235" s="12" t="str">
        <f t="shared" si="76"/>
        <v/>
      </c>
      <c r="J235" s="16" t="str">
        <f t="shared" si="77"/>
        <v/>
      </c>
      <c r="M235" s="12">
        <f>IF($F235=1, 1, "")</f>
        <v>1</v>
      </c>
      <c r="N235" s="12"/>
      <c r="O235" s="12"/>
      <c r="P235" s="12"/>
      <c r="Q235" s="12"/>
      <c r="R235" s="12">
        <f>IF($F232&lt;&gt;1, 0, 1)</f>
        <v>0</v>
      </c>
      <c r="U235" s="12">
        <f>IF($F235=1, 1, "")</f>
        <v>1</v>
      </c>
      <c r="V235"/>
      <c r="X235"/>
      <c r="Y235"/>
      <c r="Z235"/>
      <c r="AJ235" s="107"/>
      <c r="AK235" s="108"/>
      <c r="AL235" s="105"/>
      <c r="AM235" s="105"/>
      <c r="AN235" s="105"/>
      <c r="AO235" s="105"/>
      <c r="CX235" s="10"/>
      <c r="CY235" s="10"/>
      <c r="CZ235" s="10"/>
    </row>
    <row r="236" spans="2:104" ht="22.75" customHeight="1">
      <c r="C236" s="9"/>
      <c r="D236" s="9"/>
      <c r="E236" s="9"/>
      <c r="F236" s="9"/>
      <c r="G236" s="9"/>
      <c r="H236" s="12">
        <f>SUM(H217:H235)</f>
        <v>17</v>
      </c>
      <c r="I236" s="12">
        <f>SUM(I217:I235)</f>
        <v>1</v>
      </c>
      <c r="J236" s="12">
        <f>SUM(J217:J235)</f>
        <v>1</v>
      </c>
      <c r="L236" s="12">
        <f>SUM(L215:L235)</f>
        <v>5</v>
      </c>
      <c r="M236" s="12">
        <f>SUM(M215:M235)</f>
        <v>8</v>
      </c>
      <c r="N236" s="12">
        <f>SUM(N215:N235)</f>
        <v>4</v>
      </c>
      <c r="O236" s="12"/>
      <c r="P236" s="12"/>
      <c r="Q236" s="12"/>
      <c r="U236" s="9">
        <f>SUM(U1:U235)</f>
        <v>6</v>
      </c>
      <c r="V236" s="9">
        <f t="shared" ref="V236:Z236" si="79">SUM(V1:V235)</f>
        <v>20</v>
      </c>
      <c r="W236" s="9">
        <f t="shared" si="79"/>
        <v>3</v>
      </c>
      <c r="X236" s="9">
        <f t="shared" si="79"/>
        <v>4</v>
      </c>
      <c r="Y236" s="9">
        <f t="shared" si="79"/>
        <v>2</v>
      </c>
      <c r="Z236" s="9">
        <f t="shared" si="79"/>
        <v>7</v>
      </c>
      <c r="AA236" s="9">
        <f>SUM(U236:Z236)</f>
        <v>42</v>
      </c>
      <c r="AK236" s="108"/>
      <c r="CX236" s="10"/>
      <c r="CY236" s="10"/>
      <c r="CZ236" s="10"/>
    </row>
    <row r="237" spans="2:104">
      <c r="C237" s="4" t="s">
        <v>24</v>
      </c>
      <c r="D237" s="5" t="s">
        <v>25</v>
      </c>
      <c r="E237" s="6" t="s">
        <v>26</v>
      </c>
      <c r="F237" s="9"/>
      <c r="G237" s="9"/>
      <c r="H237" s="12"/>
      <c r="I237" s="12"/>
      <c r="J237" s="16"/>
      <c r="N237" s="12"/>
      <c r="O237" s="12"/>
      <c r="P237" s="12"/>
      <c r="Q237" s="12"/>
      <c r="AK237" s="108"/>
      <c r="CX237" s="10"/>
      <c r="CY237" s="10"/>
      <c r="CZ237" s="10"/>
    </row>
    <row r="238" spans="2:104" ht="19" customHeight="1">
      <c r="B238" s="77" t="s">
        <v>10</v>
      </c>
      <c r="C238" s="74">
        <f>SUM(H217:H222)</f>
        <v>6</v>
      </c>
      <c r="D238" s="75">
        <v>6</v>
      </c>
      <c r="E238" s="76">
        <f>C238/D238</f>
        <v>1</v>
      </c>
      <c r="F238" s="78" t="s">
        <v>24</v>
      </c>
      <c r="G238" s="89">
        <f>H236</f>
        <v>17</v>
      </c>
      <c r="H238" s="12"/>
      <c r="I238" s="12"/>
      <c r="J238" s="16"/>
      <c r="N238" s="12"/>
      <c r="O238" s="12"/>
      <c r="P238" s="12"/>
      <c r="Q238" s="12"/>
      <c r="AK238" s="108"/>
      <c r="CX238" s="10"/>
      <c r="CY238" s="10"/>
      <c r="CZ238" s="10"/>
    </row>
    <row r="239" spans="2:104" ht="19" customHeight="1">
      <c r="B239" s="77" t="s">
        <v>101</v>
      </c>
      <c r="C239" s="74">
        <f>SUM(H223:H235)</f>
        <v>11</v>
      </c>
      <c r="D239" s="75">
        <v>13</v>
      </c>
      <c r="E239" s="76">
        <f>C239/D239</f>
        <v>0.84615384615384615</v>
      </c>
      <c r="F239" s="78" t="s">
        <v>28</v>
      </c>
      <c r="G239" s="90">
        <f>I236</f>
        <v>1</v>
      </c>
      <c r="H239" s="12"/>
      <c r="I239" s="12"/>
      <c r="J239" s="16"/>
      <c r="N239" s="12"/>
      <c r="O239" s="12"/>
      <c r="P239" s="12"/>
      <c r="Q239" s="12"/>
      <c r="AK239" s="108"/>
      <c r="CX239" s="10"/>
      <c r="CY239" s="10"/>
      <c r="CZ239" s="10"/>
    </row>
    <row r="240" spans="2:104" ht="19" customHeight="1">
      <c r="B240" s="14"/>
      <c r="C240" s="9"/>
      <c r="D240" s="9"/>
      <c r="E240" s="9"/>
      <c r="F240" s="100" t="s">
        <v>30</v>
      </c>
      <c r="G240" s="90">
        <f>J236</f>
        <v>1</v>
      </c>
      <c r="H240" s="12"/>
      <c r="I240" s="12"/>
      <c r="J240" s="16"/>
      <c r="N240" s="12"/>
      <c r="O240" s="12"/>
      <c r="P240" s="12"/>
      <c r="Q240" s="12"/>
      <c r="AK240" s="108"/>
      <c r="CX240" s="10"/>
      <c r="CY240" s="10"/>
      <c r="CZ240" s="10"/>
    </row>
    <row r="241" spans="1:116" ht="19" customHeight="1">
      <c r="B241" s="77" t="s">
        <v>33</v>
      </c>
      <c r="C241" s="74">
        <f>L236</f>
        <v>5</v>
      </c>
      <c r="D241" s="75">
        <v>5</v>
      </c>
      <c r="E241" s="79">
        <f>C241/D241</f>
        <v>1</v>
      </c>
      <c r="F241" s="95" t="s">
        <v>26</v>
      </c>
      <c r="G241" s="91">
        <f>G238/(G238+G239+G240)</f>
        <v>0.89473684210526316</v>
      </c>
      <c r="H241" s="12"/>
      <c r="I241" s="12"/>
      <c r="J241" s="16"/>
      <c r="N241" s="12"/>
      <c r="O241" s="12"/>
      <c r="P241" s="12"/>
      <c r="Q241" s="12"/>
      <c r="AK241" s="108"/>
      <c r="CX241" s="10"/>
      <c r="CY241" s="10"/>
      <c r="CZ241" s="10"/>
    </row>
    <row r="242" spans="1:116" ht="19" customHeight="1">
      <c r="B242" s="77" t="s">
        <v>34</v>
      </c>
      <c r="C242" s="74">
        <f>M236</f>
        <v>8</v>
      </c>
      <c r="D242" s="75">
        <v>9</v>
      </c>
      <c r="E242" s="79">
        <f>C242/D242</f>
        <v>0.88888888888888884</v>
      </c>
      <c r="F242" s="88" t="s">
        <v>32</v>
      </c>
      <c r="G242" s="87">
        <f>G238-(SUM(I236)/4)</f>
        <v>16.75</v>
      </c>
      <c r="H242" s="12"/>
      <c r="I242" s="12"/>
      <c r="J242" s="16"/>
      <c r="N242" s="12"/>
      <c r="O242" s="12"/>
      <c r="P242" s="12"/>
      <c r="Q242" s="12"/>
      <c r="AK242" s="108"/>
      <c r="CX242" s="10"/>
      <c r="CY242" s="10"/>
      <c r="CZ242" s="10"/>
    </row>
    <row r="243" spans="1:116" ht="19" customHeight="1">
      <c r="B243" s="77" t="s">
        <v>35</v>
      </c>
      <c r="C243" s="74">
        <f>N236</f>
        <v>4</v>
      </c>
      <c r="D243" s="75">
        <v>5</v>
      </c>
      <c r="E243" s="79">
        <f>C243/D243</f>
        <v>0.8</v>
      </c>
      <c r="F243" s="9"/>
      <c r="G243" s="9"/>
      <c r="H243" s="12"/>
      <c r="I243" s="12"/>
      <c r="J243" s="16"/>
      <c r="N243" s="12"/>
      <c r="O243" s="12"/>
      <c r="P243" s="12"/>
      <c r="Q243" s="12"/>
      <c r="AK243" s="108"/>
      <c r="CX243" s="10"/>
      <c r="CY243" s="10"/>
      <c r="CZ243" s="10"/>
    </row>
    <row r="244" spans="1:116" ht="9.75" customHeight="1">
      <c r="B244" s="4"/>
      <c r="C244" s="40"/>
      <c r="D244" s="5"/>
      <c r="E244" s="4"/>
      <c r="F244" s="4"/>
      <c r="G244" s="4"/>
      <c r="H244" s="12"/>
      <c r="I244" s="12"/>
      <c r="J244" s="16"/>
      <c r="K244" s="10"/>
      <c r="L244" s="12">
        <f>SUM(L41:L235)</f>
        <v>89</v>
      </c>
      <c r="M244" s="12">
        <f>SUM(M41:M235)</f>
        <v>76</v>
      </c>
      <c r="N244" s="12">
        <f>SUM(N41:N235)</f>
        <v>66</v>
      </c>
      <c r="O244" s="12"/>
      <c r="P244" s="12">
        <f>SUM(P41:P235)</f>
        <v>15</v>
      </c>
      <c r="Q244" s="12">
        <f>SUM(Q41:Q235)</f>
        <v>16</v>
      </c>
      <c r="R244" s="12">
        <f>SUM(R41:R235)</f>
        <v>13</v>
      </c>
      <c r="S244" s="12">
        <f>SUM(S41:S235)</f>
        <v>5</v>
      </c>
      <c r="AK244" s="108"/>
      <c r="BS244" s="41"/>
      <c r="CE244" s="125"/>
      <c r="CN244" s="125"/>
      <c r="CT244" s="9"/>
      <c r="CV244" s="9"/>
      <c r="CW244" s="9"/>
    </row>
    <row r="245" spans="1:116" ht="172" hidden="1">
      <c r="B245" s="4"/>
      <c r="C245" s="40"/>
      <c r="D245" s="5"/>
      <c r="E245" s="4"/>
      <c r="F245" s="4"/>
      <c r="G245" s="4"/>
      <c r="H245" s="12"/>
      <c r="I245" s="12"/>
      <c r="J245" s="16"/>
      <c r="K245" s="26" t="s">
        <v>6</v>
      </c>
      <c r="L245" s="25" t="s">
        <v>74</v>
      </c>
      <c r="M245" s="25" t="s">
        <v>75</v>
      </c>
      <c r="N245" s="25" t="s">
        <v>35</v>
      </c>
      <c r="O245" s="25"/>
      <c r="P245" s="26" t="s">
        <v>36</v>
      </c>
      <c r="Q245" s="26" t="s">
        <v>37</v>
      </c>
      <c r="R245" s="26" t="s">
        <v>38</v>
      </c>
      <c r="S245" s="26" t="s">
        <v>67</v>
      </c>
      <c r="AC245" s="27"/>
      <c r="AD245" s="27"/>
      <c r="AE245" s="27"/>
      <c r="AF245" s="27"/>
      <c r="AG245" s="27"/>
      <c r="AH245" s="27"/>
      <c r="AI245" s="27"/>
      <c r="AK245" s="108"/>
      <c r="AM245" s="27"/>
      <c r="AN245" s="27"/>
      <c r="AO245" s="27"/>
      <c r="AP245" s="27"/>
      <c r="AQ245" s="27"/>
      <c r="AR245" s="22" t="s">
        <v>81</v>
      </c>
      <c r="AS245" s="22" t="s">
        <v>82</v>
      </c>
      <c r="AT245" s="22" t="s">
        <v>83</v>
      </c>
      <c r="AU245" s="22" t="s">
        <v>84</v>
      </c>
      <c r="AV245" s="22" t="s">
        <v>85</v>
      </c>
      <c r="AW245" s="22" t="s">
        <v>86</v>
      </c>
      <c r="AX245" s="22" t="s">
        <v>87</v>
      </c>
      <c r="AY245" s="22" t="s">
        <v>85</v>
      </c>
      <c r="AZ245" s="22" t="s">
        <v>91</v>
      </c>
      <c r="BA245" s="22" t="s">
        <v>92</v>
      </c>
      <c r="BB245" s="22" t="s">
        <v>93</v>
      </c>
      <c r="BC245" s="22" t="s">
        <v>94</v>
      </c>
      <c r="BD245" s="22" t="s">
        <v>95</v>
      </c>
      <c r="BE245" s="22" t="s">
        <v>96</v>
      </c>
      <c r="BF245" s="22" t="s">
        <v>97</v>
      </c>
      <c r="BG245" s="34" t="s">
        <v>25</v>
      </c>
      <c r="BH245" s="26" t="s">
        <v>36</v>
      </c>
      <c r="BI245" s="25" t="s">
        <v>40</v>
      </c>
      <c r="BJ245" s="25" t="s">
        <v>41</v>
      </c>
      <c r="BK245" s="25" t="s">
        <v>42</v>
      </c>
      <c r="BL245" s="25" t="s">
        <v>43</v>
      </c>
      <c r="BM245" s="25" t="s">
        <v>44</v>
      </c>
      <c r="BN245" s="25" t="s">
        <v>45</v>
      </c>
      <c r="BO245" s="25" t="s">
        <v>46</v>
      </c>
      <c r="BP245" s="25" t="s">
        <v>47</v>
      </c>
      <c r="BQ245" s="25" t="s">
        <v>48</v>
      </c>
      <c r="BR245" s="25" t="s">
        <v>49</v>
      </c>
      <c r="BS245" s="34"/>
      <c r="BT245" s="122" t="s">
        <v>38</v>
      </c>
      <c r="BU245" s="121" t="s">
        <v>50</v>
      </c>
      <c r="BV245" s="121" t="s">
        <v>51</v>
      </c>
      <c r="BW245" s="121" t="s">
        <v>52</v>
      </c>
      <c r="BX245" s="121" t="s">
        <v>53</v>
      </c>
      <c r="BY245" s="121" t="s">
        <v>54</v>
      </c>
      <c r="BZ245" s="121" t="s">
        <v>55</v>
      </c>
      <c r="CA245" s="121" t="s">
        <v>56</v>
      </c>
      <c r="CB245" s="121" t="s">
        <v>57</v>
      </c>
      <c r="CC245" s="121" t="s">
        <v>58</v>
      </c>
      <c r="CD245" s="121" t="s">
        <v>59</v>
      </c>
      <c r="CE245" s="124"/>
      <c r="CF245" s="122" t="s">
        <v>37</v>
      </c>
      <c r="CG245" s="121" t="s">
        <v>60</v>
      </c>
      <c r="CH245" s="121" t="s">
        <v>61</v>
      </c>
      <c r="CI245" s="121" t="s">
        <v>62</v>
      </c>
      <c r="CJ245" s="121" t="s">
        <v>63</v>
      </c>
      <c r="CK245" s="121" t="s">
        <v>64</v>
      </c>
      <c r="CL245" s="121" t="s">
        <v>65</v>
      </c>
      <c r="CM245" s="121" t="s">
        <v>66</v>
      </c>
      <c r="CN245" s="124"/>
      <c r="CO245" s="122" t="s">
        <v>67</v>
      </c>
      <c r="CP245" s="25" t="s">
        <v>68</v>
      </c>
      <c r="CQ245" s="25" t="s">
        <v>69</v>
      </c>
      <c r="CR245" s="25" t="s">
        <v>70</v>
      </c>
      <c r="CS245" s="35" t="s">
        <v>71</v>
      </c>
      <c r="CT245" s="36"/>
      <c r="CV245" s="9"/>
      <c r="CW245" s="9"/>
    </row>
    <row r="246" spans="1:116" hidden="1">
      <c r="B246" s="4"/>
      <c r="C246" s="40"/>
      <c r="D246" s="5"/>
      <c r="E246" s="4"/>
      <c r="F246" s="4"/>
      <c r="G246" s="4"/>
      <c r="H246" s="12"/>
      <c r="I246" s="12"/>
      <c r="J246" s="16"/>
      <c r="K246" s="27"/>
      <c r="L246" s="25"/>
      <c r="M246" s="25"/>
      <c r="N246" s="25"/>
      <c r="O246" s="25"/>
      <c r="P246" s="27"/>
      <c r="Q246" s="27"/>
      <c r="R246" s="27"/>
      <c r="S246" s="27"/>
      <c r="AC246" s="27"/>
      <c r="AD246" s="27"/>
      <c r="AE246" s="27"/>
      <c r="AF246" s="27"/>
      <c r="AG246" s="27"/>
      <c r="AH246" s="27"/>
      <c r="AI246" s="27"/>
      <c r="AK246" s="108"/>
      <c r="AM246" s="27"/>
      <c r="AN246" s="27"/>
      <c r="AO246" s="27"/>
      <c r="AP246" s="27"/>
      <c r="AQ246" s="27"/>
      <c r="BG246" s="34"/>
      <c r="BH246" s="27"/>
      <c r="BI246" s="25"/>
      <c r="BJ246" s="25"/>
      <c r="BK246" s="25"/>
      <c r="BL246" s="25"/>
      <c r="BM246" s="25"/>
      <c r="BN246" s="25"/>
      <c r="BO246" s="25"/>
      <c r="BP246" s="25"/>
      <c r="BQ246" s="25"/>
      <c r="BR246" s="25"/>
      <c r="BS246" s="34"/>
      <c r="BT246" s="35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4"/>
      <c r="CF246" s="35"/>
      <c r="CG246" s="121"/>
      <c r="CH246" s="121"/>
      <c r="CI246" s="121"/>
      <c r="CJ246" s="121"/>
      <c r="CK246" s="121"/>
      <c r="CL246" s="121"/>
      <c r="CM246" s="121"/>
      <c r="CN246" s="124"/>
      <c r="CO246" s="35"/>
      <c r="CP246" s="25"/>
      <c r="CQ246" s="25"/>
      <c r="CR246" s="25"/>
      <c r="CS246" s="35"/>
      <c r="CT246" s="36"/>
      <c r="CV246" s="9"/>
      <c r="CW246" s="9"/>
    </row>
    <row r="247" spans="1:116" hidden="1">
      <c r="B247" s="4"/>
      <c r="C247" s="40"/>
      <c r="D247" s="5"/>
      <c r="E247" s="4"/>
      <c r="F247" s="4"/>
      <c r="G247" s="4"/>
      <c r="H247" s="12"/>
      <c r="I247" s="12"/>
      <c r="J247" s="16"/>
      <c r="K247" s="27"/>
      <c r="L247" s="25"/>
      <c r="M247" s="25"/>
      <c r="N247" s="25"/>
      <c r="O247" s="25"/>
      <c r="P247" s="27"/>
      <c r="Q247" s="27"/>
      <c r="R247" s="27"/>
      <c r="S247" s="27"/>
      <c r="AC247" s="27"/>
      <c r="AD247" s="27"/>
      <c r="AE247" s="27"/>
      <c r="AF247" s="27"/>
      <c r="AG247" s="27"/>
      <c r="AH247" s="27"/>
      <c r="AI247" s="27"/>
      <c r="AK247" s="107"/>
      <c r="AM247" s="27"/>
      <c r="AN247" s="27"/>
      <c r="AO247" s="27"/>
      <c r="AP247" s="27"/>
      <c r="AQ247" s="27"/>
      <c r="BG247" s="34"/>
      <c r="BH247" s="27"/>
      <c r="BI247" s="25"/>
      <c r="BJ247" s="25"/>
      <c r="BK247" s="25"/>
      <c r="BL247" s="25"/>
      <c r="BM247" s="25"/>
      <c r="BN247" s="25"/>
      <c r="BO247" s="25"/>
      <c r="BP247" s="25"/>
      <c r="BQ247" s="25"/>
      <c r="BR247" s="25"/>
      <c r="BS247" s="34"/>
      <c r="BT247" s="35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4"/>
      <c r="CF247" s="35"/>
      <c r="CG247" s="121"/>
      <c r="CH247" s="121"/>
      <c r="CI247" s="121"/>
      <c r="CJ247" s="121"/>
      <c r="CK247" s="121"/>
      <c r="CL247" s="121"/>
      <c r="CM247" s="121"/>
      <c r="CN247" s="124"/>
      <c r="CO247" s="35"/>
      <c r="CP247" s="25"/>
      <c r="CQ247" s="25"/>
      <c r="CR247" s="25"/>
      <c r="CS247" s="35"/>
      <c r="CT247" s="36"/>
      <c r="CV247" s="9"/>
      <c r="CW247" s="9"/>
    </row>
    <row r="248" spans="1:116" ht="26.5" customHeight="1">
      <c r="B248" s="37"/>
      <c r="C248" s="4"/>
      <c r="D248" s="5"/>
      <c r="E248" s="15" t="s">
        <v>102</v>
      </c>
      <c r="F248" s="4"/>
      <c r="G248" s="4"/>
      <c r="H248" s="12" t="str">
        <f t="shared" ref="H248:H263" si="80">IF($F248=1, 1, "")</f>
        <v/>
      </c>
      <c r="I248" s="12" t="str">
        <f t="shared" ref="I248:I263" si="81">IF($F248=-0.25, 1, "")</f>
        <v/>
      </c>
      <c r="J248" s="16"/>
      <c r="K248" s="4"/>
      <c r="L248" s="4"/>
      <c r="M248" s="4"/>
      <c r="N248" s="4"/>
      <c r="O248" s="4"/>
      <c r="P248" s="4"/>
      <c r="Q248" s="38"/>
      <c r="R248" s="4"/>
      <c r="S248" s="4"/>
      <c r="AC248" s="4"/>
      <c r="AD248" s="4"/>
      <c r="AE248" s="4"/>
      <c r="AF248" s="4"/>
      <c r="AG248" s="4"/>
      <c r="AH248" s="4"/>
      <c r="AI248" s="4"/>
      <c r="AK248" s="108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102" t="s">
        <v>90</v>
      </c>
      <c r="BA248" s="102" t="s">
        <v>173</v>
      </c>
      <c r="BB248" s="102" t="s">
        <v>170</v>
      </c>
      <c r="BC248" s="102" t="s">
        <v>86</v>
      </c>
      <c r="BD248" s="102" t="s">
        <v>91</v>
      </c>
      <c r="BE248" s="102" t="s">
        <v>89</v>
      </c>
      <c r="BF248" s="102" t="s">
        <v>99</v>
      </c>
      <c r="BG248" s="102" t="s">
        <v>145</v>
      </c>
      <c r="BH248" s="102" t="s">
        <v>85</v>
      </c>
      <c r="BI248" s="102" t="s">
        <v>171</v>
      </c>
      <c r="BJ248" s="102" t="s">
        <v>87</v>
      </c>
      <c r="BK248" s="102" t="s">
        <v>92</v>
      </c>
      <c r="BL248" s="102" t="s">
        <v>93</v>
      </c>
      <c r="BM248" s="102" t="s">
        <v>97</v>
      </c>
      <c r="BN248" s="102" t="s">
        <v>96</v>
      </c>
      <c r="BO248" s="102"/>
      <c r="BP248" s="25"/>
      <c r="BQ248" s="25"/>
      <c r="BR248" s="25"/>
      <c r="BS248" s="34"/>
      <c r="BT248" s="35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4"/>
      <c r="CF248" s="35"/>
      <c r="CG248" s="121"/>
      <c r="CH248" s="121"/>
      <c r="CI248" s="121"/>
      <c r="CJ248" s="121"/>
      <c r="CK248" s="121"/>
      <c r="CL248" s="121"/>
      <c r="CM248" s="121"/>
      <c r="CN248" s="124"/>
      <c r="CO248" s="35"/>
      <c r="CP248" s="25"/>
      <c r="CQ248" s="25"/>
      <c r="CR248" s="25"/>
      <c r="CS248" s="35"/>
      <c r="CT248" s="36"/>
      <c r="CV248" s="9"/>
      <c r="CW248" s="9"/>
    </row>
    <row r="249" spans="1:116" ht="39.75" customHeight="1">
      <c r="B249" s="30" t="s">
        <v>1</v>
      </c>
      <c r="C249" s="31" t="s">
        <v>2</v>
      </c>
      <c r="D249" s="32" t="s">
        <v>3</v>
      </c>
      <c r="E249" s="115" t="s">
        <v>4</v>
      </c>
      <c r="F249" s="31" t="s">
        <v>5</v>
      </c>
      <c r="G249" s="31" t="s">
        <v>6</v>
      </c>
      <c r="H249" s="12" t="str">
        <f t="shared" si="80"/>
        <v/>
      </c>
      <c r="I249" s="12" t="str">
        <f t="shared" si="81"/>
        <v/>
      </c>
      <c r="J249" s="16" t="str">
        <f t="shared" ref="J249:J263" si="82">IF($F249=0, 1, "")</f>
        <v/>
      </c>
      <c r="K249" s="4"/>
      <c r="L249" s="4"/>
      <c r="M249" s="4"/>
      <c r="N249" s="4"/>
      <c r="O249" s="4"/>
      <c r="P249" s="4"/>
      <c r="Q249" s="38"/>
      <c r="R249" s="4"/>
      <c r="S249" s="4"/>
      <c r="AC249" s="4"/>
      <c r="AD249" s="4"/>
      <c r="AE249" s="4"/>
      <c r="AF249" s="4"/>
      <c r="AG249" s="4"/>
      <c r="AH249" s="108"/>
      <c r="AI249" s="108"/>
      <c r="AJ249" s="107"/>
      <c r="AK249" s="108"/>
      <c r="AL249" s="107"/>
      <c r="AM249" s="108"/>
      <c r="AN249" s="108"/>
      <c r="AO249" s="108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25"/>
      <c r="BK249" s="25"/>
      <c r="BL249" s="25"/>
      <c r="BM249" s="25"/>
      <c r="BN249" s="25"/>
      <c r="BO249" s="25"/>
      <c r="BP249" s="25"/>
      <c r="BQ249" s="25"/>
      <c r="BR249" s="25"/>
      <c r="BS249" s="34"/>
      <c r="BT249" s="35"/>
      <c r="BU249" s="121"/>
      <c r="BV249" s="121"/>
      <c r="BW249" s="121"/>
      <c r="BX249" s="121"/>
      <c r="BY249" s="121"/>
      <c r="BZ249" s="121"/>
      <c r="CA249" s="121"/>
      <c r="CB249" s="121"/>
      <c r="CC249" s="126" t="s">
        <v>90</v>
      </c>
      <c r="CD249" s="121"/>
      <c r="CE249" s="124"/>
      <c r="CF249" s="35"/>
      <c r="CG249" s="126" t="s">
        <v>90</v>
      </c>
      <c r="CH249" s="121"/>
      <c r="CI249" s="121"/>
      <c r="CJ249" s="121"/>
      <c r="CK249" s="121"/>
      <c r="CL249" s="121"/>
      <c r="CM249" s="121"/>
      <c r="CN249" s="124"/>
      <c r="CO249" s="35"/>
      <c r="CP249" s="25"/>
      <c r="CQ249" s="25"/>
      <c r="CR249" s="25"/>
      <c r="CS249" s="35"/>
      <c r="CT249" s="36"/>
      <c r="CV249" s="9"/>
      <c r="CW249" s="9"/>
    </row>
    <row r="250" spans="1:116" s="42" customFormat="1" ht="17.5" customHeight="1">
      <c r="A250" s="2" t="s">
        <v>81</v>
      </c>
      <c r="B250" s="2" t="s">
        <v>103</v>
      </c>
      <c r="C250" s="2">
        <v>1</v>
      </c>
      <c r="D250" s="2" t="s">
        <v>19</v>
      </c>
      <c r="E250" s="2" t="s">
        <v>19</v>
      </c>
      <c r="F250" s="2">
        <f t="shared" ref="F250:F263" si="83">IF(E250=D250,1,IF(ISBLANK(E250)=TRUE,0,IF(E250=" ",0,-0.25)))</f>
        <v>1</v>
      </c>
      <c r="G250" s="2" t="s">
        <v>12</v>
      </c>
      <c r="H250" s="12">
        <f t="shared" si="80"/>
        <v>1</v>
      </c>
      <c r="I250" s="12" t="str">
        <f t="shared" si="81"/>
        <v/>
      </c>
      <c r="J250" s="16" t="str">
        <f t="shared" si="82"/>
        <v/>
      </c>
      <c r="K250" s="4"/>
      <c r="L250" s="12">
        <f t="shared" ref="L250:L256" si="84">IF($F250=1, 1, "")</f>
        <v>1</v>
      </c>
      <c r="M250" s="12"/>
      <c r="N250" s="4"/>
      <c r="O250" s="4"/>
      <c r="P250" s="38"/>
      <c r="Q250" s="38"/>
      <c r="R250" s="4"/>
      <c r="S250" s="4"/>
      <c r="AC250" s="4"/>
      <c r="AD250" s="4"/>
      <c r="AE250" s="4"/>
      <c r="AF250" s="4"/>
      <c r="AG250" s="4"/>
      <c r="AH250" s="108"/>
      <c r="AI250" s="108"/>
      <c r="AJ250" s="111"/>
      <c r="AK250" s="108"/>
      <c r="AL250" s="111"/>
      <c r="AM250" s="108"/>
      <c r="AN250" s="108"/>
      <c r="AO250" s="108"/>
      <c r="AP250" s="4"/>
      <c r="AQ250" s="4"/>
      <c r="AR250" s="4"/>
      <c r="AS250" s="4"/>
      <c r="AT250" s="4"/>
      <c r="AU250" s="4"/>
      <c r="AV250" s="12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12"/>
      <c r="BI250" s="4"/>
      <c r="BJ250" s="12">
        <f t="shared" ref="BJ250" si="85">IF($F250=1, 1, "")</f>
        <v>1</v>
      </c>
      <c r="BK250" s="25"/>
      <c r="BL250" s="25"/>
      <c r="BM250" s="25"/>
      <c r="BN250" s="25"/>
      <c r="BO250" s="25"/>
      <c r="BP250" s="25"/>
      <c r="BQ250" s="25"/>
      <c r="BR250" s="25"/>
      <c r="BS250" s="34"/>
      <c r="BT250" s="35"/>
      <c r="BU250" s="121"/>
      <c r="BV250" s="121"/>
      <c r="BW250" s="121"/>
      <c r="BX250" s="121"/>
      <c r="BY250" s="121"/>
      <c r="BZ250" s="121"/>
      <c r="CA250" s="121"/>
      <c r="CB250" s="121"/>
      <c r="CC250" s="126" t="s">
        <v>84</v>
      </c>
      <c r="CD250" s="121"/>
      <c r="CE250" s="124"/>
      <c r="CF250" s="35"/>
      <c r="CG250" s="127" t="s">
        <v>173</v>
      </c>
      <c r="CH250" s="121"/>
      <c r="CI250" s="121"/>
      <c r="CJ250" s="121"/>
      <c r="CK250" s="121"/>
      <c r="CL250" s="121"/>
      <c r="CM250" s="121"/>
      <c r="CN250" s="124"/>
      <c r="CO250" s="35"/>
      <c r="CP250" s="25"/>
      <c r="CQ250" s="25"/>
      <c r="CR250" s="25"/>
      <c r="CS250" s="35"/>
      <c r="CT250" s="36"/>
      <c r="CU250" s="10"/>
      <c r="CV250" s="9"/>
      <c r="CW250" s="9"/>
      <c r="CX250" s="9"/>
      <c r="CY250" s="9"/>
      <c r="CZ250" s="9"/>
      <c r="DA250" s="9"/>
      <c r="DB250" s="9"/>
      <c r="DC250" s="9"/>
      <c r="DD250" s="9"/>
      <c r="DE250" s="9"/>
      <c r="DF250" s="9"/>
      <c r="DG250" s="9"/>
      <c r="DH250" s="9"/>
      <c r="DI250" s="9"/>
      <c r="DJ250" s="9"/>
      <c r="DK250" s="9"/>
      <c r="DL250" s="9"/>
    </row>
    <row r="251" spans="1:116" s="42" customFormat="1" ht="17.5" customHeight="1">
      <c r="A251" s="2" t="s">
        <v>86</v>
      </c>
      <c r="B251" s="2" t="s">
        <v>84</v>
      </c>
      <c r="C251" s="2">
        <v>2</v>
      </c>
      <c r="D251" s="2" t="s">
        <v>20</v>
      </c>
      <c r="E251" s="2" t="s">
        <v>20</v>
      </c>
      <c r="F251" s="2">
        <f t="shared" si="83"/>
        <v>1</v>
      </c>
      <c r="G251" s="2" t="s">
        <v>12</v>
      </c>
      <c r="H251" s="12">
        <f t="shared" si="80"/>
        <v>1</v>
      </c>
      <c r="I251" s="12" t="str">
        <f t="shared" si="81"/>
        <v/>
      </c>
      <c r="J251" s="16" t="str">
        <f t="shared" si="82"/>
        <v/>
      </c>
      <c r="K251" s="4"/>
      <c r="L251" s="12">
        <f t="shared" si="84"/>
        <v>1</v>
      </c>
      <c r="M251" s="12"/>
      <c r="N251" s="4"/>
      <c r="O251" s="4"/>
      <c r="P251" s="38"/>
      <c r="Q251" s="38"/>
      <c r="R251" s="4"/>
      <c r="S251" s="4"/>
      <c r="AC251" s="4"/>
      <c r="AD251" s="4"/>
      <c r="AE251" s="4"/>
      <c r="AF251" s="4"/>
      <c r="AG251" s="4"/>
      <c r="AH251" s="108"/>
      <c r="AI251" s="108"/>
      <c r="AJ251" s="108"/>
      <c r="AK251" s="108"/>
      <c r="AL251" s="111"/>
      <c r="AM251" s="108"/>
      <c r="AN251" s="108"/>
      <c r="AO251" s="108"/>
      <c r="AP251" s="4"/>
      <c r="AQ251" s="4"/>
      <c r="AR251" s="4"/>
      <c r="AS251" s="4"/>
      <c r="AT251" s="4"/>
      <c r="AU251" s="4"/>
      <c r="AV251" s="12"/>
      <c r="AW251" s="4"/>
      <c r="AX251" s="4"/>
      <c r="AY251" s="4"/>
      <c r="AZ251" s="4"/>
      <c r="BA251" s="12">
        <f t="shared" ref="BA251" si="86">IF($F251=1, 1, "")</f>
        <v>1</v>
      </c>
      <c r="BB251" s="4"/>
      <c r="BC251" s="12"/>
      <c r="BD251" s="4"/>
      <c r="BE251" s="4"/>
      <c r="BF251" s="4"/>
      <c r="BG251" s="4"/>
      <c r="BH251" s="4"/>
      <c r="BI251" s="4"/>
      <c r="BJ251" s="25"/>
      <c r="BK251" s="25"/>
      <c r="BL251" s="25"/>
      <c r="BM251" s="25"/>
      <c r="BN251" s="25"/>
      <c r="BO251" s="25"/>
      <c r="BP251" s="25"/>
      <c r="BQ251" s="25"/>
      <c r="BR251" s="25"/>
      <c r="BS251" s="34"/>
      <c r="BT251" s="35"/>
      <c r="BU251" s="121"/>
      <c r="BV251" s="121"/>
      <c r="BW251" s="121"/>
      <c r="BX251" s="121"/>
      <c r="BY251" s="121"/>
      <c r="BZ251" s="121"/>
      <c r="CA251" s="121"/>
      <c r="CB251" s="121"/>
      <c r="CC251" s="126" t="s">
        <v>167</v>
      </c>
      <c r="CD251" s="121"/>
      <c r="CE251" s="124"/>
      <c r="CF251" s="35"/>
      <c r="CG251" s="126" t="s">
        <v>170</v>
      </c>
      <c r="CH251" s="121"/>
      <c r="CI251" s="121"/>
      <c r="CJ251" s="121"/>
      <c r="CK251" s="121"/>
      <c r="CL251" s="121"/>
      <c r="CM251" s="121"/>
      <c r="CN251" s="124"/>
      <c r="CO251" s="35"/>
      <c r="CP251" s="25"/>
      <c r="CQ251" s="25"/>
      <c r="CR251" s="25"/>
      <c r="CS251" s="35"/>
      <c r="CT251" s="36"/>
      <c r="CU251" s="10"/>
      <c r="CV251" s="9"/>
      <c r="CW251" s="9"/>
      <c r="CX251" s="9"/>
      <c r="CY251" s="9"/>
      <c r="CZ251" s="9"/>
      <c r="DA251" s="9"/>
      <c r="DB251" s="9"/>
      <c r="DC251" s="9"/>
      <c r="DD251" s="9"/>
      <c r="DE251" s="9"/>
      <c r="DF251" s="9"/>
      <c r="DG251" s="9"/>
      <c r="DH251" s="9"/>
      <c r="DI251" s="9"/>
      <c r="DJ251" s="9"/>
      <c r="DK251" s="9"/>
      <c r="DL251" s="9"/>
    </row>
    <row r="252" spans="1:116" s="42" customFormat="1" ht="17.5" customHeight="1">
      <c r="A252" s="2" t="s">
        <v>86</v>
      </c>
      <c r="B252" s="2" t="s">
        <v>85</v>
      </c>
      <c r="C252" s="2">
        <v>3</v>
      </c>
      <c r="D252" s="2" t="s">
        <v>20</v>
      </c>
      <c r="E252" s="2" t="s">
        <v>20</v>
      </c>
      <c r="F252" s="2">
        <f t="shared" si="83"/>
        <v>1</v>
      </c>
      <c r="G252" s="2" t="s">
        <v>12</v>
      </c>
      <c r="H252" s="12">
        <f t="shared" si="80"/>
        <v>1</v>
      </c>
      <c r="I252" s="12" t="str">
        <f t="shared" si="81"/>
        <v/>
      </c>
      <c r="J252" s="16" t="str">
        <f t="shared" si="82"/>
        <v/>
      </c>
      <c r="K252" s="4"/>
      <c r="L252" s="12">
        <f t="shared" si="84"/>
        <v>1</v>
      </c>
      <c r="M252" s="12"/>
      <c r="N252" s="4"/>
      <c r="O252" s="4"/>
      <c r="P252" s="38"/>
      <c r="Q252" s="38"/>
      <c r="R252" s="4"/>
      <c r="S252" s="4"/>
      <c r="AC252" s="4"/>
      <c r="AD252" s="4"/>
      <c r="AE252" s="4"/>
      <c r="AF252" s="4"/>
      <c r="AG252" s="4"/>
      <c r="AH252" s="108"/>
      <c r="AI252" s="108"/>
      <c r="AJ252" s="108"/>
      <c r="AK252" s="108"/>
      <c r="AL252" s="111"/>
      <c r="AM252" s="108"/>
      <c r="AN252" s="108"/>
      <c r="AO252" s="108"/>
      <c r="AP252" s="4"/>
      <c r="AQ252" s="4"/>
      <c r="AR252" s="4"/>
      <c r="AS252" s="4"/>
      <c r="AT252" s="4"/>
      <c r="AU252" s="4"/>
      <c r="AV252" s="12"/>
      <c r="AW252" s="4"/>
      <c r="AX252" s="4"/>
      <c r="AY252" s="4"/>
      <c r="AZ252" s="4"/>
      <c r="BA252" s="4"/>
      <c r="BB252" s="4"/>
      <c r="BC252" s="12"/>
      <c r="BD252" s="4"/>
      <c r="BE252" s="4"/>
      <c r="BF252" s="4"/>
      <c r="BG252" s="4"/>
      <c r="BH252" s="12">
        <f t="shared" ref="BH252" si="87">IF($F252=1, 1, "")</f>
        <v>1</v>
      </c>
      <c r="BI252" s="4"/>
      <c r="BJ252" s="25"/>
      <c r="BK252" s="25"/>
      <c r="BL252" s="25"/>
      <c r="BM252" s="25"/>
      <c r="BN252" s="25"/>
      <c r="BO252" s="25"/>
      <c r="BP252" s="25"/>
      <c r="BQ252" s="25"/>
      <c r="BR252" s="25"/>
      <c r="BS252" s="34"/>
      <c r="BT252" s="35"/>
      <c r="BU252" s="121"/>
      <c r="BV252" s="121"/>
      <c r="BW252" s="121"/>
      <c r="BX252" s="121"/>
      <c r="BY252" s="121"/>
      <c r="BZ252" s="121"/>
      <c r="CA252" s="121"/>
      <c r="CB252" s="121"/>
      <c r="CC252" s="126" t="s">
        <v>167</v>
      </c>
      <c r="CD252" s="121"/>
      <c r="CE252" s="124"/>
      <c r="CF252" s="35"/>
      <c r="CG252" s="126" t="s">
        <v>86</v>
      </c>
      <c r="CH252" s="121"/>
      <c r="CI252" s="121"/>
      <c r="CJ252" s="121"/>
      <c r="CK252" s="121"/>
      <c r="CL252" s="121"/>
      <c r="CM252" s="121"/>
      <c r="CN252" s="124"/>
      <c r="CO252" s="35"/>
      <c r="CP252" s="25"/>
      <c r="CQ252" s="25"/>
      <c r="CR252" s="25"/>
      <c r="CS252" s="35"/>
      <c r="CT252" s="36"/>
      <c r="CU252" s="10"/>
      <c r="CV252" s="9"/>
      <c r="CW252" s="9"/>
      <c r="CX252" s="9"/>
      <c r="CY252" s="9"/>
      <c r="CZ252" s="9"/>
      <c r="DA252" s="9"/>
      <c r="DB252" s="9"/>
      <c r="DC252" s="9"/>
      <c r="DD252" s="9"/>
      <c r="DE252" s="9"/>
      <c r="DF252" s="9"/>
      <c r="DG252" s="9"/>
      <c r="DH252" s="9"/>
      <c r="DI252" s="9"/>
      <c r="DJ252" s="9"/>
      <c r="DK252" s="9"/>
      <c r="DL252" s="9"/>
    </row>
    <row r="253" spans="1:116" s="42" customFormat="1" ht="17.5" customHeight="1">
      <c r="A253" s="2" t="s">
        <v>85</v>
      </c>
      <c r="B253" s="2" t="s">
        <v>93</v>
      </c>
      <c r="C253" s="2">
        <v>4</v>
      </c>
      <c r="D253" s="2" t="s">
        <v>15</v>
      </c>
      <c r="E253" s="2" t="s">
        <v>15</v>
      </c>
      <c r="F253" s="2">
        <f t="shared" si="83"/>
        <v>1</v>
      </c>
      <c r="G253" s="2" t="s">
        <v>12</v>
      </c>
      <c r="H253" s="12">
        <f t="shared" si="80"/>
        <v>1</v>
      </c>
      <c r="I253" s="12" t="str">
        <f t="shared" si="81"/>
        <v/>
      </c>
      <c r="J253" s="16" t="str">
        <f t="shared" si="82"/>
        <v/>
      </c>
      <c r="K253" s="4"/>
      <c r="L253" s="12">
        <f t="shared" si="84"/>
        <v>1</v>
      </c>
      <c r="M253" s="12"/>
      <c r="N253" s="4"/>
      <c r="O253" s="4"/>
      <c r="P253" s="38"/>
      <c r="Q253" s="38"/>
      <c r="R253" s="4"/>
      <c r="S253" s="4"/>
      <c r="AC253" s="4"/>
      <c r="AD253" s="4"/>
      <c r="AE253" s="4"/>
      <c r="AF253" s="4"/>
      <c r="AG253" s="4"/>
      <c r="AH253" s="108"/>
      <c r="AI253" s="108"/>
      <c r="AJ253" s="108"/>
      <c r="AK253" s="113"/>
      <c r="AL253" s="111"/>
      <c r="AM253" s="108"/>
      <c r="AN253" s="108"/>
      <c r="AO253" s="108"/>
      <c r="AP253" s="4"/>
      <c r="AQ253" s="4"/>
      <c r="AR253" s="4"/>
      <c r="AS253" s="4"/>
      <c r="AT253" s="4"/>
      <c r="AU253" s="4"/>
      <c r="AV253" s="12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12"/>
      <c r="BJ253" s="25"/>
      <c r="BK253" s="25"/>
      <c r="BL253" s="12">
        <f t="shared" ref="BL253" si="88">IF($F253=1, 1, "")</f>
        <v>1</v>
      </c>
      <c r="BM253" s="25"/>
      <c r="BN253" s="25"/>
      <c r="BO253" s="25"/>
      <c r="BP253" s="25"/>
      <c r="BQ253" s="25"/>
      <c r="BR253" s="25"/>
      <c r="BS253" s="34"/>
      <c r="BT253" s="35"/>
      <c r="BU253" s="121"/>
      <c r="BV253" s="121"/>
      <c r="BW253" s="121"/>
      <c r="BX253" s="121"/>
      <c r="BY253" s="121"/>
      <c r="BZ253" s="121"/>
      <c r="CA253" s="121"/>
      <c r="CB253" s="121"/>
      <c r="CC253" s="126" t="s">
        <v>167</v>
      </c>
      <c r="CD253" s="121"/>
      <c r="CE253" s="124"/>
      <c r="CF253" s="35"/>
      <c r="CG253" s="126" t="s">
        <v>91</v>
      </c>
      <c r="CH253" s="121"/>
      <c r="CI253" s="121"/>
      <c r="CJ253" s="121"/>
      <c r="CK253" s="121"/>
      <c r="CL253" s="121"/>
      <c r="CM253" s="121"/>
      <c r="CN253" s="124"/>
      <c r="CO253" s="35"/>
      <c r="CP253" s="25"/>
      <c r="CQ253" s="25"/>
      <c r="CR253" s="25"/>
      <c r="CS253" s="35"/>
      <c r="CT253" s="36"/>
      <c r="CU253" s="10"/>
      <c r="CV253" s="9"/>
      <c r="CW253" s="9"/>
      <c r="CX253" s="9"/>
      <c r="CY253" s="9"/>
      <c r="CZ253" s="9"/>
      <c r="DA253" s="9"/>
      <c r="DB253" s="9"/>
      <c r="DC253" s="9"/>
      <c r="DD253" s="9"/>
      <c r="DE253" s="9"/>
      <c r="DF253" s="9"/>
      <c r="DG253" s="9"/>
      <c r="DH253" s="9"/>
      <c r="DI253" s="9"/>
      <c r="DJ253" s="9"/>
      <c r="DK253" s="9"/>
      <c r="DL253" s="9"/>
    </row>
    <row r="254" spans="1:116" s="42" customFormat="1" ht="17.5" customHeight="1">
      <c r="A254" s="2" t="s">
        <v>81</v>
      </c>
      <c r="B254" s="2" t="s">
        <v>86</v>
      </c>
      <c r="C254" s="2">
        <v>5</v>
      </c>
      <c r="D254" s="2" t="s">
        <v>17</v>
      </c>
      <c r="E254" s="2" t="s">
        <v>17</v>
      </c>
      <c r="F254" s="2">
        <f t="shared" si="83"/>
        <v>1</v>
      </c>
      <c r="G254" s="2" t="s">
        <v>12</v>
      </c>
      <c r="H254" s="12">
        <f t="shared" si="80"/>
        <v>1</v>
      </c>
      <c r="I254" s="12" t="str">
        <f t="shared" si="81"/>
        <v/>
      </c>
      <c r="J254" s="16" t="str">
        <f t="shared" si="82"/>
        <v/>
      </c>
      <c r="K254" s="4"/>
      <c r="L254" s="12">
        <f t="shared" si="84"/>
        <v>1</v>
      </c>
      <c r="M254" s="12"/>
      <c r="N254" s="4"/>
      <c r="O254" s="4"/>
      <c r="P254" s="38"/>
      <c r="Q254" s="38"/>
      <c r="R254" s="4"/>
      <c r="S254" s="4"/>
      <c r="AC254" s="4"/>
      <c r="AD254" s="4"/>
      <c r="AE254" s="4"/>
      <c r="AF254" s="4"/>
      <c r="AG254" s="4"/>
      <c r="AH254" s="108"/>
      <c r="AI254" s="108"/>
      <c r="AJ254" s="108"/>
      <c r="AK254" s="113"/>
      <c r="AL254" s="111"/>
      <c r="AM254" s="108"/>
      <c r="AN254" s="108"/>
      <c r="AO254" s="108"/>
      <c r="AP254" s="4"/>
      <c r="AQ254" s="4"/>
      <c r="AR254" s="4"/>
      <c r="AS254" s="4"/>
      <c r="AT254" s="4"/>
      <c r="AU254" s="4"/>
      <c r="AV254" s="12"/>
      <c r="AW254" s="4"/>
      <c r="AX254" s="4"/>
      <c r="AY254" s="4"/>
      <c r="AZ254" s="4"/>
      <c r="BA254" s="4"/>
      <c r="BB254" s="4"/>
      <c r="BC254" s="12">
        <f t="shared" ref="BC254" si="89">IF($F254=1, 1, "")</f>
        <v>1</v>
      </c>
      <c r="BD254" s="4"/>
      <c r="BE254" s="4"/>
      <c r="BF254" s="4"/>
      <c r="BG254" s="4"/>
      <c r="BH254" s="12"/>
      <c r="BI254" s="4"/>
      <c r="BJ254" s="25"/>
      <c r="BK254" s="25"/>
      <c r="BL254" s="25"/>
      <c r="BM254" s="25"/>
      <c r="BN254" s="25"/>
      <c r="BO254" s="25"/>
      <c r="BP254" s="25"/>
      <c r="BQ254" s="25"/>
      <c r="BR254" s="25"/>
      <c r="BS254" s="34"/>
      <c r="BT254" s="35"/>
      <c r="BU254" s="121"/>
      <c r="BV254" s="121"/>
      <c r="BW254" s="121"/>
      <c r="BX254" s="121"/>
      <c r="BY254" s="121"/>
      <c r="BZ254" s="121"/>
      <c r="CA254" s="121"/>
      <c r="CB254" s="121"/>
      <c r="CC254" s="126" t="s">
        <v>170</v>
      </c>
      <c r="CD254" s="121"/>
      <c r="CE254" s="124"/>
      <c r="CF254" s="35"/>
      <c r="CG254" s="126" t="s">
        <v>89</v>
      </c>
      <c r="CH254" s="121"/>
      <c r="CI254" s="121"/>
      <c r="CJ254" s="121"/>
      <c r="CK254" s="121"/>
      <c r="CL254" s="121"/>
      <c r="CM254" s="121"/>
      <c r="CN254" s="124"/>
      <c r="CO254" s="35"/>
      <c r="CP254" s="25"/>
      <c r="CQ254" s="25"/>
      <c r="CR254" s="25"/>
      <c r="CS254" s="35"/>
      <c r="CT254" s="36"/>
      <c r="CU254" s="10"/>
      <c r="CV254" s="9"/>
      <c r="CW254" s="9"/>
      <c r="CX254" s="9"/>
      <c r="CY254" s="9"/>
      <c r="CZ254" s="9"/>
      <c r="DA254" s="9"/>
      <c r="DB254" s="9"/>
      <c r="DC254" s="9"/>
      <c r="DD254" s="9"/>
      <c r="DE254" s="9"/>
      <c r="DF254" s="9"/>
      <c r="DG254" s="9"/>
      <c r="DH254" s="9"/>
      <c r="DI254" s="9"/>
      <c r="DJ254" s="9"/>
      <c r="DK254" s="9"/>
      <c r="DL254" s="9"/>
    </row>
    <row r="255" spans="1:116" s="42" customFormat="1" ht="17.5" customHeight="1">
      <c r="A255" s="2" t="s">
        <v>84</v>
      </c>
      <c r="B255" s="2" t="s">
        <v>170</v>
      </c>
      <c r="C255" s="2">
        <v>6</v>
      </c>
      <c r="D255" s="2" t="s">
        <v>19</v>
      </c>
      <c r="E255" s="2" t="s">
        <v>19</v>
      </c>
      <c r="F255" s="2">
        <f t="shared" si="83"/>
        <v>1</v>
      </c>
      <c r="G255" s="2" t="s">
        <v>12</v>
      </c>
      <c r="H255" s="12">
        <f t="shared" si="80"/>
        <v>1</v>
      </c>
      <c r="I255" s="12" t="str">
        <f t="shared" si="81"/>
        <v/>
      </c>
      <c r="J255" s="16" t="str">
        <f t="shared" si="82"/>
        <v/>
      </c>
      <c r="K255" s="4"/>
      <c r="L255" s="12">
        <f t="shared" si="84"/>
        <v>1</v>
      </c>
      <c r="M255" s="12"/>
      <c r="N255" s="4"/>
      <c r="O255" s="4"/>
      <c r="P255" s="38"/>
      <c r="Q255" s="38"/>
      <c r="R255" s="4"/>
      <c r="S255" s="4"/>
      <c r="AC255" s="4"/>
      <c r="AD255" s="4"/>
      <c r="AE255" s="4"/>
      <c r="AF255" s="4"/>
      <c r="AG255" s="4"/>
      <c r="AH255" s="108"/>
      <c r="AI255" s="108"/>
      <c r="AJ255" s="108"/>
      <c r="AK255" s="113"/>
      <c r="AL255" s="111"/>
      <c r="AM255" s="108"/>
      <c r="AN255" s="108"/>
      <c r="AO255" s="108"/>
      <c r="AP255" s="4"/>
      <c r="AQ255" s="4"/>
      <c r="AR255" s="4"/>
      <c r="AS255" s="4"/>
      <c r="AT255" s="4"/>
      <c r="AU255" s="4"/>
      <c r="AV255" s="12"/>
      <c r="AW255" s="4"/>
      <c r="AX255" s="4"/>
      <c r="AY255" s="4"/>
      <c r="AZ255" s="4"/>
      <c r="BA255" s="12"/>
      <c r="BB255" s="12">
        <f t="shared" ref="BB255" si="90">IF($F255=1, 1, "")</f>
        <v>1</v>
      </c>
      <c r="BC255" s="4"/>
      <c r="BD255" s="4"/>
      <c r="BE255" s="4"/>
      <c r="BF255" s="4"/>
      <c r="BG255" s="4"/>
      <c r="BH255" s="4"/>
      <c r="BI255" s="4"/>
      <c r="BJ255" s="25"/>
      <c r="BK255" s="25"/>
      <c r="BL255" s="25"/>
      <c r="BM255" s="25"/>
      <c r="BN255" s="25"/>
      <c r="BO255" s="25"/>
      <c r="BP255" s="25"/>
      <c r="BQ255" s="25"/>
      <c r="BR255" s="25"/>
      <c r="BS255" s="34"/>
      <c r="BT255" s="35"/>
      <c r="BU255" s="121"/>
      <c r="BV255" s="121"/>
      <c r="BW255" s="121"/>
      <c r="BX255" s="121"/>
      <c r="BY255" s="121"/>
      <c r="BZ255" s="121"/>
      <c r="CA255" s="121"/>
      <c r="CB255" s="121"/>
      <c r="CC255" s="126" t="s">
        <v>86</v>
      </c>
      <c r="CD255" s="121"/>
      <c r="CE255" s="124"/>
      <c r="CF255" s="35"/>
      <c r="CG255" s="126" t="s">
        <v>99</v>
      </c>
      <c r="CH255" s="121"/>
      <c r="CI255" s="121"/>
      <c r="CJ255" s="121"/>
      <c r="CK255" s="121"/>
      <c r="CL255" s="121"/>
      <c r="CM255" s="121"/>
      <c r="CN255" s="124"/>
      <c r="CO255" s="35"/>
      <c r="CP255" s="25"/>
      <c r="CQ255" s="25"/>
      <c r="CR255" s="25"/>
      <c r="CS255" s="35"/>
      <c r="CT255" s="36"/>
      <c r="CU255" s="10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</row>
    <row r="256" spans="1:116" s="42" customFormat="1" ht="17.5" customHeight="1">
      <c r="A256" s="2" t="s">
        <v>83</v>
      </c>
      <c r="B256" s="2" t="s">
        <v>86</v>
      </c>
      <c r="C256" s="2">
        <v>7</v>
      </c>
      <c r="D256" s="2" t="s">
        <v>15</v>
      </c>
      <c r="E256" s="2" t="s">
        <v>15</v>
      </c>
      <c r="F256" s="2">
        <f t="shared" si="83"/>
        <v>1</v>
      </c>
      <c r="G256" s="2" t="s">
        <v>12</v>
      </c>
      <c r="H256" s="12">
        <f t="shared" si="80"/>
        <v>1</v>
      </c>
      <c r="I256" s="12" t="str">
        <f t="shared" si="81"/>
        <v/>
      </c>
      <c r="J256" s="16" t="str">
        <f t="shared" si="82"/>
        <v/>
      </c>
      <c r="K256" s="4"/>
      <c r="L256" s="12">
        <f t="shared" si="84"/>
        <v>1</v>
      </c>
      <c r="M256" s="12"/>
      <c r="N256" s="4"/>
      <c r="O256" s="4"/>
      <c r="P256" s="38"/>
      <c r="Q256" s="38"/>
      <c r="R256" s="4"/>
      <c r="S256" s="4"/>
      <c r="AC256" s="4"/>
      <c r="AD256" s="4"/>
      <c r="AE256" s="4"/>
      <c r="AF256" s="4"/>
      <c r="AG256" s="4"/>
      <c r="AH256" s="108"/>
      <c r="AI256" s="108"/>
      <c r="AJ256" s="108"/>
      <c r="AK256" s="108"/>
      <c r="AL256" s="111"/>
      <c r="AM256" s="108"/>
      <c r="AN256" s="108"/>
      <c r="AO256" s="108"/>
      <c r="AP256" s="4"/>
      <c r="AQ256" s="4"/>
      <c r="AR256" s="4"/>
      <c r="AS256" s="4"/>
      <c r="AT256" s="4"/>
      <c r="AU256" s="4"/>
      <c r="AV256" s="12"/>
      <c r="AW256" s="4"/>
      <c r="AX256" s="4"/>
      <c r="AY256" s="4"/>
      <c r="AZ256" s="4"/>
      <c r="BA256" s="4"/>
      <c r="BB256" s="4"/>
      <c r="BC256" s="12">
        <f t="shared" ref="BC256:BC257" si="91">IF($F256=1, 1, "")</f>
        <v>1</v>
      </c>
      <c r="BD256" s="12"/>
      <c r="BE256" s="4"/>
      <c r="BF256" s="4"/>
      <c r="BG256" s="4"/>
      <c r="BH256" s="4"/>
      <c r="BI256" s="4"/>
      <c r="BJ256" s="25"/>
      <c r="BK256" s="25"/>
      <c r="BL256" s="25"/>
      <c r="BM256" s="25"/>
      <c r="BN256" s="25"/>
      <c r="BO256" s="25"/>
      <c r="BP256" s="25"/>
      <c r="BQ256" s="25"/>
      <c r="BR256" s="25"/>
      <c r="BS256" s="34"/>
      <c r="BT256" s="35"/>
      <c r="BU256" s="121"/>
      <c r="BV256" s="121"/>
      <c r="BW256" s="121"/>
      <c r="BX256" s="121"/>
      <c r="BY256" s="121"/>
      <c r="BZ256" s="121"/>
      <c r="CA256" s="121"/>
      <c r="CB256" s="121"/>
      <c r="CC256" s="126" t="s">
        <v>86</v>
      </c>
      <c r="CD256" s="121"/>
      <c r="CE256" s="124"/>
      <c r="CF256" s="35"/>
      <c r="CG256" s="126" t="s">
        <v>145</v>
      </c>
      <c r="CH256" s="121"/>
      <c r="CI256" s="121"/>
      <c r="CJ256" s="121"/>
      <c r="CK256" s="121"/>
      <c r="CL256" s="121"/>
      <c r="CM256" s="121"/>
      <c r="CN256" s="124"/>
      <c r="CO256" s="35"/>
      <c r="CP256" s="25"/>
      <c r="CQ256" s="25"/>
      <c r="CR256" s="25"/>
      <c r="CS256" s="35"/>
      <c r="CT256" s="36"/>
      <c r="CU256" s="10"/>
      <c r="CV256" s="9"/>
      <c r="CW256" s="9"/>
      <c r="CX256" s="9"/>
      <c r="CY256" s="9"/>
      <c r="CZ256" s="9"/>
      <c r="DA256" s="9"/>
      <c r="DB256" s="9"/>
      <c r="DC256" s="9"/>
      <c r="DD256" s="9"/>
      <c r="DE256" s="9"/>
      <c r="DF256" s="9"/>
      <c r="DG256" s="9"/>
      <c r="DH256" s="9"/>
      <c r="DI256" s="9"/>
      <c r="DJ256" s="9"/>
      <c r="DK256" s="9"/>
      <c r="DL256" s="9"/>
    </row>
    <row r="257" spans="1:116" s="42" customFormat="1" ht="17.5" customHeight="1">
      <c r="A257" s="2" t="s">
        <v>86</v>
      </c>
      <c r="B257" s="2" t="s">
        <v>86</v>
      </c>
      <c r="C257" s="2">
        <v>8</v>
      </c>
      <c r="D257" s="2" t="s">
        <v>15</v>
      </c>
      <c r="E257" s="2" t="s">
        <v>15</v>
      </c>
      <c r="F257" s="2">
        <f t="shared" si="83"/>
        <v>1</v>
      </c>
      <c r="G257" s="2" t="s">
        <v>14</v>
      </c>
      <c r="H257" s="12">
        <f t="shared" si="80"/>
        <v>1</v>
      </c>
      <c r="I257" s="12" t="str">
        <f t="shared" si="81"/>
        <v/>
      </c>
      <c r="J257" s="16" t="str">
        <f t="shared" si="82"/>
        <v/>
      </c>
      <c r="K257" s="4"/>
      <c r="L257" s="4"/>
      <c r="M257" s="12">
        <f>IF($F257=1, 1, "")</f>
        <v>1</v>
      </c>
      <c r="N257" s="4"/>
      <c r="O257" s="4"/>
      <c r="P257" s="38"/>
      <c r="Q257" s="38"/>
      <c r="R257" s="4"/>
      <c r="S257" s="4"/>
      <c r="AC257" s="4"/>
      <c r="AD257" s="4"/>
      <c r="AE257" s="4"/>
      <c r="AF257" s="4"/>
      <c r="AG257" s="4"/>
      <c r="AH257" s="108"/>
      <c r="AI257" s="108"/>
      <c r="AJ257" s="108"/>
      <c r="AK257" s="108"/>
      <c r="AL257" s="111"/>
      <c r="AM257" s="108"/>
      <c r="AN257" s="108"/>
      <c r="AO257" s="108"/>
      <c r="AP257" s="4"/>
      <c r="AQ257" s="4"/>
      <c r="AR257" s="4"/>
      <c r="AS257" s="4"/>
      <c r="AT257" s="4"/>
      <c r="AU257" s="4"/>
      <c r="AV257" s="12"/>
      <c r="AW257" s="4"/>
      <c r="AX257" s="4"/>
      <c r="AY257" s="4"/>
      <c r="AZ257" s="4"/>
      <c r="BA257" s="4"/>
      <c r="BB257" s="4"/>
      <c r="BC257" s="12">
        <f t="shared" si="91"/>
        <v>1</v>
      </c>
      <c r="BD257" s="4"/>
      <c r="BE257" s="4"/>
      <c r="BF257" s="4"/>
      <c r="BG257" s="4"/>
      <c r="BH257" s="4"/>
      <c r="BI257" s="4"/>
      <c r="BJ257" s="25"/>
      <c r="BK257" s="25"/>
      <c r="BL257" s="25"/>
      <c r="BM257" s="25"/>
      <c r="BN257" s="25"/>
      <c r="BO257" s="25"/>
      <c r="BP257" s="25"/>
      <c r="BQ257" s="25"/>
      <c r="BR257" s="25"/>
      <c r="BS257" s="34"/>
      <c r="BT257" s="35"/>
      <c r="BU257" s="121"/>
      <c r="BV257" s="121"/>
      <c r="BW257" s="121"/>
      <c r="BX257" s="121"/>
      <c r="BY257" s="121"/>
      <c r="BZ257" s="121"/>
      <c r="CA257" s="121"/>
      <c r="CB257" s="121"/>
      <c r="CC257" s="126" t="s">
        <v>86</v>
      </c>
      <c r="CD257" s="121"/>
      <c r="CE257" s="124"/>
      <c r="CF257" s="35"/>
      <c r="CG257" s="126" t="s">
        <v>85</v>
      </c>
      <c r="CH257" s="121"/>
      <c r="CI257" s="121"/>
      <c r="CJ257" s="121"/>
      <c r="CK257" s="121"/>
      <c r="CL257" s="121"/>
      <c r="CM257" s="121"/>
      <c r="CN257" s="124"/>
      <c r="CO257" s="35"/>
      <c r="CP257" s="25"/>
      <c r="CQ257" s="25"/>
      <c r="CR257" s="25"/>
      <c r="CS257" s="35"/>
      <c r="CT257" s="36"/>
      <c r="CU257" s="10"/>
      <c r="CV257" s="9"/>
      <c r="CW257" s="9"/>
      <c r="CX257" s="9"/>
      <c r="CY257" s="9"/>
      <c r="CZ257" s="9"/>
      <c r="DA257" s="9"/>
      <c r="DB257" s="9"/>
      <c r="DC257" s="9"/>
      <c r="DD257" s="9"/>
      <c r="DE257" s="9"/>
      <c r="DF257" s="9"/>
      <c r="DG257" s="9"/>
      <c r="DH257" s="9"/>
      <c r="DI257" s="9"/>
      <c r="DJ257" s="9"/>
      <c r="DK257" s="9"/>
      <c r="DL257" s="9"/>
    </row>
    <row r="258" spans="1:116" s="42" customFormat="1" ht="17.5" customHeight="1">
      <c r="A258" s="2" t="s">
        <v>103</v>
      </c>
      <c r="B258" s="2" t="s">
        <v>145</v>
      </c>
      <c r="C258" s="2">
        <v>9</v>
      </c>
      <c r="D258" s="2" t="s">
        <v>20</v>
      </c>
      <c r="E258" s="2" t="s">
        <v>20</v>
      </c>
      <c r="F258" s="2">
        <f t="shared" si="83"/>
        <v>1</v>
      </c>
      <c r="G258" s="2" t="s">
        <v>14</v>
      </c>
      <c r="H258" s="12">
        <f t="shared" si="80"/>
        <v>1</v>
      </c>
      <c r="I258" s="12" t="str">
        <f t="shared" si="81"/>
        <v/>
      </c>
      <c r="J258" s="16" t="str">
        <f t="shared" si="82"/>
        <v/>
      </c>
      <c r="K258" s="4"/>
      <c r="L258" s="4"/>
      <c r="M258" s="12">
        <f>IF($F258=1, 1, "")</f>
        <v>1</v>
      </c>
      <c r="N258" s="4"/>
      <c r="O258" s="4"/>
      <c r="P258" s="38"/>
      <c r="Q258" s="38"/>
      <c r="R258" s="4"/>
      <c r="S258" s="4"/>
      <c r="AC258" s="4"/>
      <c r="AD258" s="4"/>
      <c r="AE258" s="4"/>
      <c r="AF258" s="4"/>
      <c r="AG258" s="4"/>
      <c r="AH258" s="108"/>
      <c r="AI258" s="108"/>
      <c r="AJ258" s="108"/>
      <c r="AK258" s="108"/>
      <c r="AL258" s="111"/>
      <c r="AM258" s="108"/>
      <c r="AN258" s="108"/>
      <c r="AO258" s="108"/>
      <c r="AP258" s="4"/>
      <c r="AQ258" s="4"/>
      <c r="AR258" s="4"/>
      <c r="AS258" s="4"/>
      <c r="AT258" s="4"/>
      <c r="AU258" s="4"/>
      <c r="AV258" s="12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12">
        <f t="shared" ref="BG258" si="92">IF($F258=1, 1, "")</f>
        <v>1</v>
      </c>
      <c r="BH258" s="4"/>
      <c r="BI258" s="4"/>
      <c r="BJ258" s="12"/>
      <c r="BK258" s="25"/>
      <c r="BL258" s="25"/>
      <c r="BM258" s="25"/>
      <c r="BN258" s="25"/>
      <c r="BO258" s="25"/>
      <c r="BP258" s="25"/>
      <c r="BQ258" s="25"/>
      <c r="BR258" s="25"/>
      <c r="BS258" s="34"/>
      <c r="BT258" s="35"/>
      <c r="BU258" s="121"/>
      <c r="BV258" s="121"/>
      <c r="BW258" s="121"/>
      <c r="BX258" s="121"/>
      <c r="BY258" s="121"/>
      <c r="BZ258" s="121"/>
      <c r="CA258" s="121"/>
      <c r="CB258" s="121"/>
      <c r="CC258" s="126" t="s">
        <v>86</v>
      </c>
      <c r="CD258" s="121"/>
      <c r="CE258" s="124"/>
      <c r="CF258" s="35"/>
      <c r="CG258" s="126" t="s">
        <v>171</v>
      </c>
      <c r="CH258" s="121"/>
      <c r="CI258" s="121"/>
      <c r="CJ258" s="121"/>
      <c r="CK258" s="121"/>
      <c r="CL258" s="121"/>
      <c r="CM258" s="121"/>
      <c r="CN258" s="124"/>
      <c r="CO258" s="35"/>
      <c r="CP258" s="25"/>
      <c r="CQ258" s="25"/>
      <c r="CR258" s="25"/>
      <c r="CS258" s="35"/>
      <c r="CT258" s="36"/>
      <c r="CU258" s="10"/>
      <c r="CV258" s="9"/>
      <c r="CW258" s="9"/>
      <c r="CX258" s="9"/>
      <c r="CY258" s="9"/>
      <c r="CZ258" s="9"/>
      <c r="DA258" s="9"/>
      <c r="DB258" s="9"/>
      <c r="DC258" s="9"/>
      <c r="DD258" s="9"/>
      <c r="DE258" s="9"/>
      <c r="DF258" s="9"/>
      <c r="DG258" s="9"/>
      <c r="DH258" s="9"/>
      <c r="DI258" s="9"/>
      <c r="DJ258" s="9"/>
      <c r="DK258" s="9"/>
      <c r="DL258" s="9"/>
    </row>
    <row r="259" spans="1:116" s="42" customFormat="1" ht="17.5" customHeight="1">
      <c r="A259" s="2" t="s">
        <v>93</v>
      </c>
      <c r="B259" s="2" t="s">
        <v>91</v>
      </c>
      <c r="C259" s="2">
        <v>10</v>
      </c>
      <c r="D259" s="2" t="s">
        <v>11</v>
      </c>
      <c r="E259" s="2" t="s">
        <v>11</v>
      </c>
      <c r="F259" s="2">
        <f t="shared" si="83"/>
        <v>1</v>
      </c>
      <c r="G259" s="2" t="s">
        <v>14</v>
      </c>
      <c r="H259" s="12">
        <f t="shared" si="80"/>
        <v>1</v>
      </c>
      <c r="I259" s="12" t="str">
        <f t="shared" si="81"/>
        <v/>
      </c>
      <c r="J259" s="16" t="str">
        <f t="shared" si="82"/>
        <v/>
      </c>
      <c r="K259" s="4"/>
      <c r="L259" s="4"/>
      <c r="M259" s="12">
        <f>IF($F259=1, 1, "")</f>
        <v>1</v>
      </c>
      <c r="N259" s="4"/>
      <c r="O259" s="4"/>
      <c r="P259" s="38"/>
      <c r="Q259" s="38"/>
      <c r="R259" s="4"/>
      <c r="S259" s="4"/>
      <c r="AC259" s="4"/>
      <c r="AD259" s="4"/>
      <c r="AE259" s="4"/>
      <c r="AF259" s="4"/>
      <c r="AG259" s="4"/>
      <c r="AH259" s="108"/>
      <c r="AI259" s="108"/>
      <c r="AJ259" s="108"/>
      <c r="AK259" s="108"/>
      <c r="AL259" s="111"/>
      <c r="AM259" s="108"/>
      <c r="AN259" s="108"/>
      <c r="AO259" s="108"/>
      <c r="AP259" s="4"/>
      <c r="AQ259" s="4"/>
      <c r="AR259" s="4"/>
      <c r="AS259" s="4"/>
      <c r="AT259" s="4"/>
      <c r="AU259" s="4"/>
      <c r="AV259" s="12"/>
      <c r="AW259" s="4"/>
      <c r="AX259" s="4"/>
      <c r="AY259" s="4"/>
      <c r="AZ259" s="4"/>
      <c r="BA259" s="4"/>
      <c r="BB259" s="4"/>
      <c r="BC259" s="4"/>
      <c r="BD259" s="12">
        <f t="shared" ref="BD259" si="93">IF($F259=1, 1, "")</f>
        <v>1</v>
      </c>
      <c r="BE259" s="4"/>
      <c r="BF259" s="4"/>
      <c r="BG259" s="4"/>
      <c r="BH259" s="4"/>
      <c r="BI259" s="4"/>
      <c r="BJ259" s="25"/>
      <c r="BK259" s="25"/>
      <c r="BL259" s="12"/>
      <c r="BM259" s="25"/>
      <c r="BN259" s="25"/>
      <c r="BO259" s="25"/>
      <c r="BP259" s="25"/>
      <c r="BQ259" s="25"/>
      <c r="BR259" s="25"/>
      <c r="BS259" s="34"/>
      <c r="BT259" s="35"/>
      <c r="BU259" s="121"/>
      <c r="BV259" s="121"/>
      <c r="BW259" s="121"/>
      <c r="BX259" s="121"/>
      <c r="BY259" s="121"/>
      <c r="BZ259" s="121"/>
      <c r="CA259" s="121"/>
      <c r="CB259" s="121"/>
      <c r="CC259" s="126" t="s">
        <v>86</v>
      </c>
      <c r="CD259" s="121"/>
      <c r="CE259" s="124"/>
      <c r="CF259" s="35"/>
      <c r="CG259" s="126" t="s">
        <v>87</v>
      </c>
      <c r="CH259" s="121"/>
      <c r="CI259" s="121"/>
      <c r="CJ259" s="121"/>
      <c r="CK259" s="121"/>
      <c r="CL259" s="121"/>
      <c r="CM259" s="121"/>
      <c r="CN259" s="124"/>
      <c r="CO259" s="35"/>
      <c r="CP259" s="25"/>
      <c r="CQ259" s="25"/>
      <c r="CR259" s="25"/>
      <c r="CS259" s="35"/>
      <c r="CT259" s="36"/>
      <c r="CU259" s="10"/>
      <c r="CV259" s="9"/>
      <c r="CW259" s="9"/>
      <c r="CX259" s="9"/>
      <c r="CY259" s="9"/>
      <c r="CZ259" s="9"/>
      <c r="DA259" s="9"/>
      <c r="DB259" s="9"/>
      <c r="DC259" s="9"/>
      <c r="DD259" s="9"/>
      <c r="DE259" s="9"/>
      <c r="DF259" s="9"/>
      <c r="DG259" s="9"/>
      <c r="DH259" s="9"/>
      <c r="DI259" s="9"/>
      <c r="DJ259" s="9"/>
      <c r="DK259" s="9"/>
      <c r="DL259" s="9"/>
    </row>
    <row r="260" spans="1:116" s="42" customFormat="1" ht="17.5" customHeight="1">
      <c r="A260" s="2" t="s">
        <v>88</v>
      </c>
      <c r="B260" s="2" t="s">
        <v>171</v>
      </c>
      <c r="C260" s="2">
        <v>11</v>
      </c>
      <c r="D260" s="2" t="s">
        <v>19</v>
      </c>
      <c r="E260" s="2" t="s">
        <v>17</v>
      </c>
      <c r="F260" s="2">
        <f t="shared" si="83"/>
        <v>-0.25</v>
      </c>
      <c r="G260" s="2" t="s">
        <v>14</v>
      </c>
      <c r="H260" s="12" t="str">
        <f t="shared" si="80"/>
        <v/>
      </c>
      <c r="I260" s="12">
        <f t="shared" si="81"/>
        <v>1</v>
      </c>
      <c r="J260" s="16" t="str">
        <f t="shared" si="82"/>
        <v/>
      </c>
      <c r="K260" s="4"/>
      <c r="L260" s="4"/>
      <c r="M260" s="12" t="str">
        <f>IF($F260=1, 1, "")</f>
        <v/>
      </c>
      <c r="N260" s="4"/>
      <c r="O260" s="4"/>
      <c r="P260" s="38"/>
      <c r="Q260" s="38"/>
      <c r="R260" s="4"/>
      <c r="S260" s="4"/>
      <c r="AC260" s="4"/>
      <c r="AD260" s="4"/>
      <c r="AE260" s="4"/>
      <c r="AF260" s="4"/>
      <c r="AG260" s="4"/>
      <c r="AH260" s="108"/>
      <c r="AI260" s="108"/>
      <c r="AJ260" s="108"/>
      <c r="AK260" s="108"/>
      <c r="AL260" s="111"/>
      <c r="AM260" s="108"/>
      <c r="AN260" s="108"/>
      <c r="AO260" s="108"/>
      <c r="AP260" s="4"/>
      <c r="AQ260" s="4"/>
      <c r="AR260" s="4"/>
      <c r="AS260" s="4"/>
      <c r="AT260" s="4"/>
      <c r="AU260" s="4"/>
      <c r="AV260" s="12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12"/>
      <c r="BH260" s="4"/>
      <c r="BI260" s="12" t="str">
        <f t="shared" ref="BI260" si="94">IF($F260=1, 1, "")</f>
        <v/>
      </c>
      <c r="BJ260" s="25"/>
      <c r="BK260" s="25"/>
      <c r="BL260" s="25"/>
      <c r="BM260" s="25"/>
      <c r="BN260" s="25"/>
      <c r="BO260" s="25"/>
      <c r="BP260" s="25"/>
      <c r="BQ260" s="25"/>
      <c r="BR260" s="25"/>
      <c r="BS260" s="34"/>
      <c r="BT260" s="35"/>
      <c r="BU260" s="121"/>
      <c r="BV260" s="121"/>
      <c r="BW260" s="121"/>
      <c r="BX260" s="121"/>
      <c r="BY260" s="121"/>
      <c r="BZ260" s="121"/>
      <c r="CA260" s="121"/>
      <c r="CB260" s="121"/>
      <c r="CC260" s="126" t="s">
        <v>86</v>
      </c>
      <c r="CD260" s="121"/>
      <c r="CE260" s="124"/>
      <c r="CF260" s="35"/>
      <c r="CG260" s="126" t="s">
        <v>92</v>
      </c>
      <c r="CH260" s="121"/>
      <c r="CI260" s="121"/>
      <c r="CJ260" s="121"/>
      <c r="CK260" s="121"/>
      <c r="CL260" s="121"/>
      <c r="CM260" s="121"/>
      <c r="CN260" s="124"/>
      <c r="CO260" s="35"/>
      <c r="CP260" s="25"/>
      <c r="CQ260" s="25"/>
      <c r="CR260" s="25"/>
      <c r="CS260" s="35"/>
      <c r="CT260" s="36"/>
      <c r="CU260" s="10"/>
      <c r="CV260" s="9"/>
      <c r="CW260" s="9"/>
      <c r="CX260" s="9"/>
      <c r="CY260" s="9"/>
      <c r="CZ260" s="9"/>
      <c r="DA260" s="9"/>
      <c r="DB260" s="9"/>
      <c r="DC260" s="9"/>
      <c r="DD260" s="9"/>
      <c r="DE260" s="9"/>
      <c r="DF260" s="9"/>
      <c r="DG260" s="9"/>
      <c r="DH260" s="9"/>
      <c r="DI260" s="9"/>
      <c r="DJ260" s="9"/>
      <c r="DK260" s="9"/>
      <c r="DL260" s="9"/>
    </row>
    <row r="261" spans="1:116" s="42" customFormat="1" ht="17.5" customHeight="1">
      <c r="A261" s="2" t="s">
        <v>84</v>
      </c>
      <c r="B261" s="2" t="s">
        <v>86</v>
      </c>
      <c r="C261" s="2">
        <v>12</v>
      </c>
      <c r="D261" s="2" t="s">
        <v>17</v>
      </c>
      <c r="E261" s="2" t="s">
        <v>172</v>
      </c>
      <c r="F261" s="2">
        <f t="shared" si="83"/>
        <v>0</v>
      </c>
      <c r="G261" s="2" t="s">
        <v>16</v>
      </c>
      <c r="H261" s="12" t="str">
        <f t="shared" si="80"/>
        <v/>
      </c>
      <c r="I261" s="12" t="str">
        <f t="shared" si="81"/>
        <v/>
      </c>
      <c r="J261" s="16">
        <f t="shared" si="82"/>
        <v>1</v>
      </c>
      <c r="K261" s="4"/>
      <c r="L261" s="4"/>
      <c r="M261" s="12"/>
      <c r="N261" s="12" t="str">
        <f>IF($F261=1, 1, "")</f>
        <v/>
      </c>
      <c r="O261" s="4"/>
      <c r="P261" s="38"/>
      <c r="Q261" s="38"/>
      <c r="R261" s="4"/>
      <c r="S261" s="4"/>
      <c r="AC261" s="4"/>
      <c r="AD261" s="4"/>
      <c r="AE261" s="4"/>
      <c r="AF261" s="4"/>
      <c r="AG261" s="4"/>
      <c r="AH261" s="108"/>
      <c r="AI261" s="108"/>
      <c r="AJ261" s="108"/>
      <c r="AK261" s="113"/>
      <c r="AL261" s="111"/>
      <c r="AM261" s="108"/>
      <c r="AN261" s="108"/>
      <c r="AO261" s="108"/>
      <c r="AP261" s="4"/>
      <c r="AQ261" s="4"/>
      <c r="AR261" s="4"/>
      <c r="AS261" s="4"/>
      <c r="AT261" s="4"/>
      <c r="AU261" s="4"/>
      <c r="AV261" s="12"/>
      <c r="AW261" s="4"/>
      <c r="AX261" s="4"/>
      <c r="AY261" s="4"/>
      <c r="AZ261" s="4"/>
      <c r="BA261" s="12"/>
      <c r="BB261" s="4"/>
      <c r="BC261" s="12" t="str">
        <f t="shared" ref="BC261" si="95">IF($F261=1, 1, "")</f>
        <v/>
      </c>
      <c r="BD261" s="4"/>
      <c r="BE261" s="4"/>
      <c r="BF261" s="4"/>
      <c r="BG261" s="4"/>
      <c r="BH261" s="4"/>
      <c r="BI261" s="4"/>
      <c r="BJ261" s="25"/>
      <c r="BK261" s="25"/>
      <c r="BL261" s="25"/>
      <c r="BM261" s="25"/>
      <c r="BN261" s="25"/>
      <c r="BO261" s="25"/>
      <c r="BP261" s="25"/>
      <c r="BQ261" s="25"/>
      <c r="BR261" s="25"/>
      <c r="BS261" s="34"/>
      <c r="BT261" s="35"/>
      <c r="BU261" s="121"/>
      <c r="BV261" s="121"/>
      <c r="BW261" s="121"/>
      <c r="BX261" s="121"/>
      <c r="BY261" s="121"/>
      <c r="BZ261" s="121"/>
      <c r="CA261" s="121"/>
      <c r="CB261" s="121"/>
      <c r="CC261" s="126" t="s">
        <v>86</v>
      </c>
      <c r="CD261" s="121"/>
      <c r="CE261" s="124"/>
      <c r="CF261" s="35"/>
      <c r="CG261" s="126" t="s">
        <v>93</v>
      </c>
      <c r="CH261" s="121"/>
      <c r="CI261" s="121"/>
      <c r="CJ261" s="121"/>
      <c r="CK261" s="121"/>
      <c r="CL261" s="121"/>
      <c r="CM261" s="121"/>
      <c r="CN261" s="124"/>
      <c r="CO261" s="35"/>
      <c r="CP261" s="25"/>
      <c r="CQ261" s="25"/>
      <c r="CR261" s="25"/>
      <c r="CS261" s="35"/>
      <c r="CT261" s="36"/>
      <c r="CU261" s="10"/>
      <c r="CV261" s="9"/>
      <c r="CW261" s="9"/>
      <c r="CX261" s="9"/>
      <c r="CY261" s="9"/>
      <c r="CZ261" s="9"/>
      <c r="DA261" s="9"/>
      <c r="DB261" s="9"/>
      <c r="DC261" s="9"/>
      <c r="DD261" s="9"/>
      <c r="DE261" s="9"/>
      <c r="DF261" s="9"/>
      <c r="DG261" s="9"/>
      <c r="DH261" s="9"/>
      <c r="DI261" s="9"/>
      <c r="DJ261" s="9"/>
      <c r="DK261" s="9"/>
      <c r="DL261" s="9"/>
    </row>
    <row r="262" spans="1:116" s="42" customFormat="1" ht="17.5" customHeight="1">
      <c r="A262" s="2" t="s">
        <v>88</v>
      </c>
      <c r="B262" s="2" t="s">
        <v>92</v>
      </c>
      <c r="C262" s="2">
        <v>13</v>
      </c>
      <c r="D262" s="2" t="s">
        <v>17</v>
      </c>
      <c r="E262" s="2" t="s">
        <v>17</v>
      </c>
      <c r="F262" s="2">
        <f t="shared" si="83"/>
        <v>1</v>
      </c>
      <c r="G262" s="2" t="s">
        <v>16</v>
      </c>
      <c r="H262" s="12">
        <f t="shared" si="80"/>
        <v>1</v>
      </c>
      <c r="I262" s="12" t="str">
        <f t="shared" si="81"/>
        <v/>
      </c>
      <c r="J262" s="16" t="str">
        <f t="shared" si="82"/>
        <v/>
      </c>
      <c r="K262" s="4"/>
      <c r="L262" s="4"/>
      <c r="M262" s="12"/>
      <c r="N262" s="12">
        <f>IF($F262=1, 1, "")</f>
        <v>1</v>
      </c>
      <c r="O262" s="4"/>
      <c r="P262" s="38"/>
      <c r="Q262" s="38"/>
      <c r="R262" s="4"/>
      <c r="S262" s="4"/>
      <c r="AC262" s="4"/>
      <c r="AD262" s="4"/>
      <c r="AE262" s="4"/>
      <c r="AF262" s="4"/>
      <c r="AG262" s="4"/>
      <c r="AH262" s="108"/>
      <c r="AI262" s="108"/>
      <c r="AJ262" s="108"/>
      <c r="AK262" s="113"/>
      <c r="AL262" s="111"/>
      <c r="AM262" s="108"/>
      <c r="AN262" s="108"/>
      <c r="AO262" s="108"/>
      <c r="AP262" s="4"/>
      <c r="AQ262" s="4"/>
      <c r="AR262" s="4"/>
      <c r="AS262" s="4"/>
      <c r="AT262" s="4"/>
      <c r="AU262" s="4"/>
      <c r="AV262" s="12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12"/>
      <c r="BH262" s="4"/>
      <c r="BI262" s="4"/>
      <c r="BJ262" s="25"/>
      <c r="BK262" s="12">
        <f t="shared" ref="BK262" si="96">IF($F262=1, 1, "")</f>
        <v>1</v>
      </c>
      <c r="BL262" s="25"/>
      <c r="BM262" s="25"/>
      <c r="BN262" s="25"/>
      <c r="BO262" s="25"/>
      <c r="BP262" s="25"/>
      <c r="BQ262" s="25"/>
      <c r="BR262" s="25"/>
      <c r="BS262" s="34"/>
      <c r="BT262" s="35"/>
      <c r="BU262" s="121"/>
      <c r="BV262" s="121"/>
      <c r="BW262" s="121"/>
      <c r="BX262" s="121"/>
      <c r="BY262" s="121"/>
      <c r="BZ262" s="121"/>
      <c r="CA262" s="121"/>
      <c r="CB262" s="121"/>
      <c r="CC262" s="126" t="s">
        <v>86</v>
      </c>
      <c r="CD262" s="121"/>
      <c r="CE262" s="124"/>
      <c r="CF262" s="35"/>
      <c r="CG262" s="126"/>
      <c r="CH262" s="121"/>
      <c r="CI262" s="121"/>
      <c r="CJ262" s="121"/>
      <c r="CK262" s="121"/>
      <c r="CL262" s="121"/>
      <c r="CM262" s="121"/>
      <c r="CN262" s="124"/>
      <c r="CO262" s="35"/>
      <c r="CP262" s="25"/>
      <c r="CQ262" s="25"/>
      <c r="CR262" s="25"/>
      <c r="CS262" s="35"/>
      <c r="CT262" s="36"/>
      <c r="CU262" s="10"/>
      <c r="CV262" s="9"/>
      <c r="CW262" s="9"/>
      <c r="CX262" s="9"/>
      <c r="CY262" s="9"/>
      <c r="CZ262" s="9"/>
      <c r="DA262" s="9"/>
      <c r="DB262" s="9"/>
      <c r="DC262" s="9"/>
      <c r="DD262" s="9"/>
      <c r="DE262" s="9"/>
      <c r="DF262" s="9"/>
      <c r="DG262" s="9"/>
      <c r="DH262" s="9"/>
      <c r="DI262" s="9"/>
      <c r="DJ262" s="9"/>
      <c r="DK262" s="9"/>
      <c r="DL262" s="9"/>
    </row>
    <row r="263" spans="1:116" s="42" customFormat="1" ht="17.5" customHeight="1">
      <c r="A263" s="2" t="s">
        <v>85</v>
      </c>
      <c r="B263" s="2" t="s">
        <v>86</v>
      </c>
      <c r="C263" s="2">
        <v>14</v>
      </c>
      <c r="D263" s="2" t="s">
        <v>17</v>
      </c>
      <c r="E263" s="2" t="s">
        <v>17</v>
      </c>
      <c r="F263" s="2">
        <f t="shared" si="83"/>
        <v>1</v>
      </c>
      <c r="G263" s="2" t="s">
        <v>16</v>
      </c>
      <c r="H263" s="12">
        <f t="shared" si="80"/>
        <v>1</v>
      </c>
      <c r="I263" s="12" t="str">
        <f t="shared" si="81"/>
        <v/>
      </c>
      <c r="J263" s="16" t="str">
        <f t="shared" si="82"/>
        <v/>
      </c>
      <c r="K263" s="4"/>
      <c r="L263" s="4"/>
      <c r="M263" s="12"/>
      <c r="N263" s="12">
        <f>IF($F263=1, 1, "")</f>
        <v>1</v>
      </c>
      <c r="O263" s="4"/>
      <c r="P263" s="38"/>
      <c r="Q263" s="38"/>
      <c r="R263" s="4"/>
      <c r="S263" s="4"/>
      <c r="AC263" s="4"/>
      <c r="AD263" s="4"/>
      <c r="AE263" s="4"/>
      <c r="AF263" s="4"/>
      <c r="AG263" s="4"/>
      <c r="AH263" s="108"/>
      <c r="AI263" s="108"/>
      <c r="AJ263" s="108"/>
      <c r="AK263" s="113"/>
      <c r="AL263" s="111"/>
      <c r="AM263" s="108"/>
      <c r="AN263" s="108"/>
      <c r="AO263" s="108"/>
      <c r="AP263" s="4"/>
      <c r="AQ263" s="4"/>
      <c r="AR263" s="4"/>
      <c r="AS263" s="4"/>
      <c r="AT263" s="4"/>
      <c r="AU263" s="4"/>
      <c r="AV263" s="12"/>
      <c r="AW263" s="4"/>
      <c r="AX263" s="4"/>
      <c r="AY263" s="4"/>
      <c r="AZ263" s="4"/>
      <c r="BA263" s="4"/>
      <c r="BB263" s="4"/>
      <c r="BC263" s="12">
        <f t="shared" ref="BC263" si="97">IF($F263=1, 1, "")</f>
        <v>1</v>
      </c>
      <c r="BD263" s="4"/>
      <c r="BE263" s="4"/>
      <c r="BF263" s="4"/>
      <c r="BG263" s="4"/>
      <c r="BH263" s="4"/>
      <c r="BI263" s="12"/>
      <c r="BJ263" s="25"/>
      <c r="BK263" s="25"/>
      <c r="BL263" s="25"/>
      <c r="BM263" s="25"/>
      <c r="BN263" s="25"/>
      <c r="BO263" s="25"/>
      <c r="BP263" s="25"/>
      <c r="BQ263" s="25"/>
      <c r="BR263" s="25"/>
      <c r="BS263" s="34"/>
      <c r="BT263" s="35"/>
      <c r="BU263" s="121"/>
      <c r="BV263" s="121"/>
      <c r="BW263" s="121"/>
      <c r="BX263" s="121"/>
      <c r="BY263" s="121"/>
      <c r="BZ263" s="121"/>
      <c r="CA263" s="121"/>
      <c r="CB263" s="121"/>
      <c r="CC263" s="126" t="s">
        <v>86</v>
      </c>
      <c r="CD263" s="121"/>
      <c r="CE263" s="124"/>
      <c r="CF263" s="35"/>
      <c r="CG263" s="126"/>
      <c r="CH263" s="121"/>
      <c r="CI263" s="121"/>
      <c r="CJ263" s="121"/>
      <c r="CK263" s="121"/>
      <c r="CL263" s="121"/>
      <c r="CM263" s="121"/>
      <c r="CN263" s="124"/>
      <c r="CO263" s="35"/>
      <c r="CP263" s="25"/>
      <c r="CQ263" s="25"/>
      <c r="CR263" s="25"/>
      <c r="CS263" s="35"/>
      <c r="CT263" s="36"/>
      <c r="CU263" s="10"/>
      <c r="CV263" s="9"/>
      <c r="CW263" s="9"/>
      <c r="CX263" s="9"/>
      <c r="CY263" s="9"/>
      <c r="CZ263" s="9"/>
      <c r="DA263" s="9"/>
      <c r="DB263" s="9"/>
      <c r="DC263" s="9"/>
      <c r="DD263" s="9"/>
      <c r="DE263" s="9"/>
      <c r="DF263" s="9"/>
      <c r="DG263" s="9"/>
      <c r="DH263" s="9"/>
      <c r="DI263" s="9"/>
      <c r="DJ263" s="9"/>
      <c r="DK263" s="9"/>
      <c r="DL263" s="9"/>
    </row>
    <row r="264" spans="1:116" ht="22.25" customHeight="1">
      <c r="A264" s="9"/>
      <c r="C264" s="4"/>
      <c r="D264" s="5"/>
      <c r="E264" s="6"/>
      <c r="H264" s="12">
        <f>SUM(H250:H263)</f>
        <v>12</v>
      </c>
      <c r="I264" s="12">
        <f>SUM(I250:I263)</f>
        <v>1</v>
      </c>
      <c r="J264" s="16">
        <f>SUM(J250:J263)</f>
        <v>1</v>
      </c>
      <c r="L264" s="16">
        <f>SUM(L250:L263)</f>
        <v>7</v>
      </c>
      <c r="M264" s="16">
        <f>SUM(M250:M263)</f>
        <v>3</v>
      </c>
      <c r="N264" s="16">
        <f>SUM(N250:N263)</f>
        <v>2</v>
      </c>
      <c r="Q264" s="12"/>
      <c r="AH264" s="105"/>
      <c r="AI264" s="105"/>
      <c r="AJ264" s="108"/>
      <c r="AK264" s="108"/>
      <c r="AL264" s="107"/>
      <c r="AM264" s="105"/>
      <c r="AN264" s="105"/>
      <c r="AO264" s="105"/>
      <c r="AZ264" s="12">
        <f t="shared" ref="AZ264:BN264" si="98">SUM(AZ76:AZ263)</f>
        <v>1</v>
      </c>
      <c r="BA264" s="12">
        <f t="shared" si="98"/>
        <v>4</v>
      </c>
      <c r="BB264" s="12">
        <f t="shared" si="98"/>
        <v>1</v>
      </c>
      <c r="BC264" s="12">
        <f t="shared" si="98"/>
        <v>7</v>
      </c>
      <c r="BD264" s="12">
        <f t="shared" si="98"/>
        <v>4</v>
      </c>
      <c r="BE264" s="12">
        <f t="shared" si="98"/>
        <v>2</v>
      </c>
      <c r="BF264" s="12">
        <f t="shared" si="98"/>
        <v>0</v>
      </c>
      <c r="BG264" s="12">
        <f t="shared" si="98"/>
        <v>5</v>
      </c>
      <c r="BH264" s="12">
        <f t="shared" si="98"/>
        <v>4</v>
      </c>
      <c r="BI264" s="12">
        <f t="shared" si="98"/>
        <v>1</v>
      </c>
      <c r="BJ264" s="12">
        <f t="shared" si="98"/>
        <v>2</v>
      </c>
      <c r="BK264" s="12">
        <f t="shared" si="98"/>
        <v>2</v>
      </c>
      <c r="BL264" s="12">
        <f t="shared" si="98"/>
        <v>6</v>
      </c>
      <c r="BM264" s="12">
        <f t="shared" si="98"/>
        <v>2</v>
      </c>
      <c r="BN264" s="12">
        <f t="shared" si="98"/>
        <v>4</v>
      </c>
      <c r="BP264" s="4">
        <f>SUM(AZ264:BO264)</f>
        <v>45</v>
      </c>
      <c r="CC264" s="126" t="s">
        <v>86</v>
      </c>
      <c r="CG264" s="126"/>
      <c r="CX264" s="10"/>
      <c r="CY264" s="10"/>
      <c r="CZ264" s="10"/>
    </row>
    <row r="265" spans="1:116">
      <c r="A265" s="9"/>
      <c r="C265" s="4" t="s">
        <v>24</v>
      </c>
      <c r="D265" s="5" t="s">
        <v>25</v>
      </c>
      <c r="E265" s="6" t="s">
        <v>26</v>
      </c>
      <c r="H265" s="12" t="str">
        <f t="shared" ref="H265:H270" si="99">IF($F265=1, 1, "")</f>
        <v/>
      </c>
      <c r="I265" s="12" t="str">
        <f t="shared" ref="I265:I270" si="100">IF($F265=-0.25, 1, "")</f>
        <v/>
      </c>
      <c r="J265" s="16"/>
      <c r="Q265" s="12"/>
      <c r="AH265" s="105"/>
      <c r="AI265" s="105"/>
      <c r="AJ265" s="108"/>
      <c r="AK265" s="108"/>
      <c r="AL265" s="107"/>
      <c r="AM265" s="105"/>
      <c r="AN265" s="105"/>
      <c r="AO265" s="105"/>
      <c r="CC265" s="126" t="s">
        <v>86</v>
      </c>
      <c r="CG265" s="126"/>
      <c r="CX265" s="10"/>
      <c r="CY265" s="10"/>
      <c r="CZ265" s="10"/>
    </row>
    <row r="266" spans="1:116" ht="19" customHeight="1">
      <c r="A266" s="9"/>
      <c r="B266" s="77" t="s">
        <v>78</v>
      </c>
      <c r="C266" s="74">
        <f>H264</f>
        <v>12</v>
      </c>
      <c r="D266" s="75">
        <v>14</v>
      </c>
      <c r="E266" s="76">
        <f>C266/D266</f>
        <v>0.8571428571428571</v>
      </c>
      <c r="F266" s="78" t="s">
        <v>24</v>
      </c>
      <c r="G266" s="89">
        <f>H264</f>
        <v>12</v>
      </c>
      <c r="H266" s="12" t="str">
        <f t="shared" si="99"/>
        <v/>
      </c>
      <c r="I266" s="12" t="str">
        <f t="shared" si="100"/>
        <v/>
      </c>
      <c r="J266" s="16"/>
      <c r="Q266" s="12"/>
      <c r="AH266" s="105"/>
      <c r="AI266" s="105"/>
      <c r="AJ266" s="108"/>
      <c r="AK266" s="108"/>
      <c r="AL266" s="107"/>
      <c r="AM266" s="105"/>
      <c r="AN266" s="105"/>
      <c r="AO266" s="105"/>
      <c r="CC266" s="126" t="s">
        <v>91</v>
      </c>
      <c r="CG266" s="126"/>
      <c r="CX266" s="10"/>
      <c r="CY266" s="10"/>
      <c r="CZ266" s="10"/>
    </row>
    <row r="267" spans="1:116" ht="19" customHeight="1">
      <c r="A267" s="9"/>
      <c r="F267" s="78" t="s">
        <v>28</v>
      </c>
      <c r="G267" s="90">
        <f>I264</f>
        <v>1</v>
      </c>
      <c r="H267" s="12" t="str">
        <f t="shared" si="99"/>
        <v/>
      </c>
      <c r="I267" s="12" t="str">
        <f t="shared" si="100"/>
        <v/>
      </c>
      <c r="J267" s="16"/>
      <c r="Q267" s="12"/>
      <c r="AH267" s="105"/>
      <c r="AI267" s="105"/>
      <c r="AJ267" s="108"/>
      <c r="AK267" s="111"/>
      <c r="AL267" s="107"/>
      <c r="AM267" s="105"/>
      <c r="AN267" s="105"/>
      <c r="AO267" s="105"/>
      <c r="CC267" s="126" t="s">
        <v>91</v>
      </c>
      <c r="CG267" s="126"/>
      <c r="CX267" s="10"/>
      <c r="CY267" s="10"/>
      <c r="CZ267" s="10"/>
    </row>
    <row r="268" spans="1:116" ht="19" customHeight="1">
      <c r="A268" s="9"/>
      <c r="B268" s="77" t="s">
        <v>33</v>
      </c>
      <c r="C268" s="74">
        <f>L264</f>
        <v>7</v>
      </c>
      <c r="D268" s="75">
        <v>7</v>
      </c>
      <c r="E268" s="76">
        <f>C268/D268</f>
        <v>1</v>
      </c>
      <c r="F268" s="100" t="s">
        <v>30</v>
      </c>
      <c r="G268" s="90">
        <f>J264</f>
        <v>1</v>
      </c>
      <c r="H268" s="12" t="str">
        <f t="shared" si="99"/>
        <v/>
      </c>
      <c r="I268" s="12" t="str">
        <f t="shared" si="100"/>
        <v/>
      </c>
      <c r="J268" s="16"/>
      <c r="L268" s="28"/>
      <c r="M268" s="5"/>
      <c r="N268" s="5"/>
      <c r="O268" s="5"/>
      <c r="Q268" s="12"/>
      <c r="AH268" s="105"/>
      <c r="AI268" s="105"/>
      <c r="AJ268" s="108"/>
      <c r="AK268" s="111"/>
      <c r="AL268" s="107"/>
      <c r="AM268" s="105"/>
      <c r="AN268" s="105"/>
      <c r="AO268" s="105"/>
      <c r="BG268" s="29"/>
      <c r="CC268" s="126" t="s">
        <v>91</v>
      </c>
      <c r="CG268" s="126"/>
      <c r="CX268" s="10"/>
      <c r="CY268" s="10"/>
      <c r="CZ268" s="10"/>
    </row>
    <row r="269" spans="1:116" ht="21.5" customHeight="1">
      <c r="A269" s="9"/>
      <c r="B269" s="77" t="s">
        <v>34</v>
      </c>
      <c r="C269" s="74">
        <f>M264</f>
        <v>3</v>
      </c>
      <c r="D269" s="75">
        <v>4</v>
      </c>
      <c r="E269" s="76">
        <f>C269/D269</f>
        <v>0.75</v>
      </c>
      <c r="F269" s="78" t="s">
        <v>26</v>
      </c>
      <c r="G269" s="91">
        <f>G266/(G266+G267+G268)</f>
        <v>0.8571428571428571</v>
      </c>
      <c r="H269" s="12" t="str">
        <f t="shared" si="99"/>
        <v/>
      </c>
      <c r="I269" s="12" t="str">
        <f t="shared" si="100"/>
        <v/>
      </c>
      <c r="J269" s="16"/>
      <c r="L269" s="28"/>
      <c r="M269" s="5"/>
      <c r="N269" s="5"/>
      <c r="O269" s="5"/>
      <c r="Q269" s="12"/>
      <c r="AH269" s="105"/>
      <c r="AI269" s="105"/>
      <c r="AJ269" s="108"/>
      <c r="AK269" s="111"/>
      <c r="AL269" s="107"/>
      <c r="AM269" s="105"/>
      <c r="AN269" s="105"/>
      <c r="AO269" s="105"/>
      <c r="BG269" s="29"/>
      <c r="CC269" s="126" t="s">
        <v>91</v>
      </c>
      <c r="CG269" s="126"/>
      <c r="CX269" s="10"/>
      <c r="CY269" s="10"/>
      <c r="CZ269" s="10"/>
    </row>
    <row r="270" spans="1:116" ht="22.5" customHeight="1">
      <c r="A270" s="9"/>
      <c r="B270" s="77" t="s">
        <v>35</v>
      </c>
      <c r="C270" s="74">
        <f>N264</f>
        <v>2</v>
      </c>
      <c r="D270" s="75">
        <v>3</v>
      </c>
      <c r="E270" s="79">
        <f>C270/D270</f>
        <v>0.66666666666666663</v>
      </c>
      <c r="F270" s="88" t="s">
        <v>32</v>
      </c>
      <c r="G270" s="87">
        <f>$G$71+$G$185+$G$242</f>
        <v>60.5</v>
      </c>
      <c r="H270" s="12" t="str">
        <f t="shared" si="99"/>
        <v/>
      </c>
      <c r="I270" s="12" t="str">
        <f t="shared" si="100"/>
        <v/>
      </c>
      <c r="J270" s="16"/>
      <c r="L270" s="28"/>
      <c r="M270" s="5"/>
      <c r="N270" s="5"/>
      <c r="O270" s="5"/>
      <c r="Q270" s="12"/>
      <c r="AH270" s="105"/>
      <c r="AI270" s="105"/>
      <c r="AJ270" s="108"/>
      <c r="AK270" s="111"/>
      <c r="AL270" s="107"/>
      <c r="AM270" s="105"/>
      <c r="AN270" s="105"/>
      <c r="AO270" s="105"/>
      <c r="BG270" s="29"/>
      <c r="CC270" s="126" t="s">
        <v>91</v>
      </c>
      <c r="CG270" s="126"/>
      <c r="CX270" s="10"/>
      <c r="CY270" s="10"/>
      <c r="CZ270" s="10"/>
    </row>
    <row r="271" spans="1:116" ht="32.25" customHeight="1">
      <c r="A271" s="9"/>
      <c r="F271" s="72"/>
      <c r="G271" s="72"/>
      <c r="H271" s="12"/>
      <c r="I271" s="12"/>
      <c r="J271" s="16"/>
      <c r="L271" s="28"/>
      <c r="M271" s="5"/>
      <c r="N271" s="5"/>
      <c r="O271" s="5"/>
      <c r="Q271" s="12"/>
      <c r="AH271" s="105"/>
      <c r="AI271" s="105"/>
      <c r="AJ271" s="108"/>
      <c r="AK271" s="111"/>
      <c r="AL271" s="107"/>
      <c r="AM271" s="105"/>
      <c r="AN271" s="105"/>
      <c r="AO271" s="105"/>
      <c r="BG271" s="29"/>
      <c r="CC271" s="126" t="s">
        <v>168</v>
      </c>
      <c r="CG271" s="126"/>
      <c r="CX271" s="10"/>
      <c r="CY271" s="10"/>
      <c r="CZ271" s="10"/>
    </row>
    <row r="272" spans="1:116" ht="53.25" customHeight="1">
      <c r="A272" s="9"/>
      <c r="B272" s="40"/>
      <c r="C272" s="42"/>
      <c r="D272" s="9"/>
      <c r="E272" s="96" t="s">
        <v>136</v>
      </c>
      <c r="F272" s="9"/>
      <c r="G272" s="72"/>
      <c r="H272" s="12"/>
      <c r="I272" s="12"/>
      <c r="J272" s="16"/>
      <c r="L272" s="28"/>
      <c r="M272" s="5"/>
      <c r="N272" s="5"/>
      <c r="O272" s="5"/>
      <c r="Q272" s="12"/>
      <c r="AH272" s="105"/>
      <c r="AI272" s="105"/>
      <c r="AJ272" s="108"/>
      <c r="AK272" s="111"/>
      <c r="AL272" s="107"/>
      <c r="AM272" s="105"/>
      <c r="AN272" s="105"/>
      <c r="AO272" s="105"/>
      <c r="BG272" s="29"/>
      <c r="CC272" s="126" t="s">
        <v>89</v>
      </c>
      <c r="CG272" s="126"/>
      <c r="CX272" s="10"/>
      <c r="CY272" s="10"/>
      <c r="CZ272" s="10"/>
    </row>
    <row r="273" spans="1:104" ht="22.5" customHeight="1">
      <c r="A273" s="9"/>
      <c r="B273" s="73" t="s">
        <v>129</v>
      </c>
      <c r="C273" s="42"/>
      <c r="D273" s="47"/>
      <c r="E273" s="48"/>
      <c r="F273" s="49"/>
      <c r="G273" s="72"/>
      <c r="H273" s="12"/>
      <c r="I273" s="12"/>
      <c r="J273" s="16"/>
      <c r="L273" s="28"/>
      <c r="M273" s="5"/>
      <c r="N273" s="5"/>
      <c r="O273" s="5"/>
      <c r="Q273" s="12"/>
      <c r="AF273" s="105"/>
      <c r="AG273" s="105"/>
      <c r="AH273" s="105"/>
      <c r="AI273" s="105"/>
      <c r="AJ273" s="108"/>
      <c r="AK273" s="111"/>
      <c r="AL273" s="107"/>
      <c r="AM273" s="105"/>
      <c r="AN273" s="105"/>
      <c r="AO273" s="105"/>
      <c r="BG273" s="29"/>
      <c r="CC273" s="126" t="s">
        <v>99</v>
      </c>
      <c r="CG273" s="126"/>
      <c r="CX273" s="10"/>
      <c r="CY273" s="10"/>
      <c r="CZ273" s="10"/>
    </row>
    <row r="274" spans="1:104" ht="23" customHeight="1">
      <c r="A274" s="9"/>
      <c r="B274" s="40"/>
      <c r="C274" s="4" t="s">
        <v>24</v>
      </c>
      <c r="D274" s="5" t="s">
        <v>25</v>
      </c>
      <c r="E274" s="6" t="s">
        <v>26</v>
      </c>
      <c r="F274" s="49"/>
      <c r="G274" s="72"/>
      <c r="H274" s="12"/>
      <c r="I274" s="12"/>
      <c r="J274" s="16"/>
      <c r="L274" s="28"/>
      <c r="M274" s="5"/>
      <c r="N274" s="5"/>
      <c r="O274" s="5"/>
      <c r="Q274" s="12"/>
      <c r="AF274" s="105"/>
      <c r="AG274" s="105"/>
      <c r="AH274" s="105"/>
      <c r="AI274" s="105"/>
      <c r="AJ274" s="108"/>
      <c r="AK274" s="107"/>
      <c r="AL274" s="107"/>
      <c r="AM274" s="105"/>
      <c r="AN274" s="105"/>
      <c r="AO274" s="105"/>
      <c r="BG274" s="29"/>
      <c r="CC274" s="126" t="s">
        <v>99</v>
      </c>
      <c r="CG274" s="126"/>
      <c r="CX274" s="10"/>
      <c r="CY274" s="10"/>
      <c r="CZ274" s="10"/>
    </row>
    <row r="275" spans="1:104" ht="23" customHeight="1">
      <c r="A275" s="9"/>
      <c r="B275" s="77" t="s">
        <v>109</v>
      </c>
      <c r="C275" s="74">
        <f>D317</f>
        <v>20</v>
      </c>
      <c r="D275" s="74">
        <v>24</v>
      </c>
      <c r="E275" s="79">
        <f>C275/D275</f>
        <v>0.83333333333333337</v>
      </c>
      <c r="F275" s="78" t="s">
        <v>24</v>
      </c>
      <c r="G275" s="92">
        <f>$D$310+$D$311+$D$312</f>
        <v>48</v>
      </c>
      <c r="H275" s="12"/>
      <c r="I275" s="12"/>
      <c r="J275" s="16"/>
      <c r="L275" s="28"/>
      <c r="M275" s="5"/>
      <c r="N275" s="5"/>
      <c r="O275" s="5"/>
      <c r="Q275" s="12"/>
      <c r="AF275" s="105"/>
      <c r="AG275" s="105"/>
      <c r="AH275" s="105"/>
      <c r="AI275" s="105"/>
      <c r="AJ275" s="108"/>
      <c r="AK275" s="107"/>
      <c r="AL275" s="107"/>
      <c r="AM275" s="105"/>
      <c r="AN275" s="105"/>
      <c r="AO275" s="105"/>
      <c r="BG275" s="29"/>
      <c r="CC275" s="126" t="s">
        <v>99</v>
      </c>
      <c r="CG275" s="126"/>
      <c r="CX275" s="10"/>
      <c r="CY275" s="10"/>
      <c r="CZ275" s="10"/>
    </row>
    <row r="276" spans="1:104" ht="23" customHeight="1">
      <c r="A276" s="9"/>
      <c r="B276" s="77" t="s">
        <v>110</v>
      </c>
      <c r="C276" s="74">
        <f>D329</f>
        <v>9</v>
      </c>
      <c r="D276" s="74">
        <v>9</v>
      </c>
      <c r="E276" s="79">
        <f>C276/D276</f>
        <v>1</v>
      </c>
      <c r="F276" s="78" t="s">
        <v>28</v>
      </c>
      <c r="G276" s="93">
        <f>G28+G145+G209</f>
        <v>3</v>
      </c>
      <c r="H276" s="12"/>
      <c r="I276" s="12"/>
      <c r="J276" s="16"/>
      <c r="L276" s="28"/>
      <c r="M276" s="5"/>
      <c r="N276" s="5"/>
      <c r="O276" s="5"/>
      <c r="Q276" s="12"/>
      <c r="AF276" s="105"/>
      <c r="AG276" s="105"/>
      <c r="AH276" s="105"/>
      <c r="AI276" s="105"/>
      <c r="AJ276" s="108"/>
      <c r="AK276" s="107"/>
      <c r="AL276" s="107"/>
      <c r="AM276" s="105"/>
      <c r="AN276" s="105"/>
      <c r="AO276" s="105"/>
      <c r="BG276" s="29"/>
      <c r="CC276" s="126" t="s">
        <v>99</v>
      </c>
      <c r="CG276" s="126"/>
      <c r="CX276" s="10"/>
      <c r="CY276" s="10"/>
      <c r="CZ276" s="10"/>
    </row>
    <row r="277" spans="1:104" ht="23" customHeight="1">
      <c r="A277" s="9"/>
      <c r="B277" s="77" t="s">
        <v>111</v>
      </c>
      <c r="C277" s="74">
        <f>D337</f>
        <v>11</v>
      </c>
      <c r="D277" s="74">
        <v>13</v>
      </c>
      <c r="E277" s="79">
        <f>C277/D277</f>
        <v>0.84615384615384615</v>
      </c>
      <c r="F277" s="78" t="s">
        <v>30</v>
      </c>
      <c r="G277" s="93">
        <f>G29+G146+G210</f>
        <v>3</v>
      </c>
      <c r="H277" s="12"/>
      <c r="I277" s="12"/>
      <c r="J277" s="16"/>
      <c r="L277" s="28"/>
      <c r="M277" s="5"/>
      <c r="N277" s="5"/>
      <c r="O277" s="5"/>
      <c r="Q277" s="12"/>
      <c r="AF277" s="105"/>
      <c r="AG277" s="105"/>
      <c r="AH277" s="105"/>
      <c r="AI277" s="105"/>
      <c r="AJ277" s="108"/>
      <c r="AK277" s="107"/>
      <c r="AL277" s="107"/>
      <c r="AM277" s="105"/>
      <c r="AN277" s="105"/>
      <c r="AO277" s="105"/>
      <c r="BG277" s="29"/>
      <c r="CC277" s="126" t="s">
        <v>145</v>
      </c>
      <c r="CG277" s="126"/>
      <c r="CX277" s="10"/>
      <c r="CY277" s="10"/>
      <c r="CZ277" s="10"/>
    </row>
    <row r="278" spans="1:104" ht="23" customHeight="1">
      <c r="A278" s="9"/>
      <c r="B278" s="77" t="s">
        <v>112</v>
      </c>
      <c r="C278" s="74">
        <f>D346</f>
        <v>8</v>
      </c>
      <c r="D278" s="74">
        <v>8</v>
      </c>
      <c r="E278" s="79">
        <f>C278/D278</f>
        <v>1</v>
      </c>
      <c r="F278" s="78" t="s">
        <v>26</v>
      </c>
      <c r="G278" s="94">
        <f>(54-G276-G277)/54</f>
        <v>0.88888888888888884</v>
      </c>
      <c r="H278" s="12"/>
      <c r="I278" s="12"/>
      <c r="J278" s="16"/>
      <c r="L278" s="28"/>
      <c r="M278" s="5"/>
      <c r="N278" s="5"/>
      <c r="O278" s="5"/>
      <c r="Q278" s="12"/>
      <c r="AF278" s="105"/>
      <c r="AG278" s="105"/>
      <c r="AH278" s="105"/>
      <c r="AI278" s="105"/>
      <c r="AJ278" s="108"/>
      <c r="AK278" s="107"/>
      <c r="AL278" s="107"/>
      <c r="AM278" s="105"/>
      <c r="AN278" s="105"/>
      <c r="AO278" s="105"/>
      <c r="BG278" s="29"/>
      <c r="CC278" s="126" t="s">
        <v>145</v>
      </c>
      <c r="CG278" s="126"/>
      <c r="CX278" s="10"/>
      <c r="CY278" s="10"/>
      <c r="CZ278" s="10"/>
    </row>
    <row r="279" spans="1:104" ht="23" customHeight="1">
      <c r="A279" s="9"/>
      <c r="B279" s="80"/>
      <c r="C279" s="80"/>
      <c r="D279" s="80"/>
      <c r="E279" s="80"/>
      <c r="F279" s="86" t="s">
        <v>32</v>
      </c>
      <c r="G279" s="87">
        <f>G31+G148+G212</f>
        <v>47.25</v>
      </c>
      <c r="H279" s="12"/>
      <c r="I279" s="12"/>
      <c r="J279" s="16"/>
      <c r="L279" s="28"/>
      <c r="M279" s="5"/>
      <c r="N279" s="5"/>
      <c r="O279" s="5"/>
      <c r="Q279" s="12"/>
      <c r="AF279" s="105"/>
      <c r="AG279" s="105"/>
      <c r="AH279" s="105"/>
      <c r="AI279" s="105"/>
      <c r="AJ279" s="108"/>
      <c r="AK279" s="107"/>
      <c r="AL279" s="107"/>
      <c r="AM279" s="105"/>
      <c r="AN279" s="105"/>
      <c r="AO279" s="105"/>
      <c r="BG279" s="29"/>
      <c r="CC279" s="126" t="s">
        <v>145</v>
      </c>
      <c r="CG279" s="126"/>
      <c r="CX279" s="10"/>
      <c r="CY279" s="10"/>
      <c r="CZ279" s="10"/>
    </row>
    <row r="280" spans="1:104" ht="23" customHeight="1">
      <c r="A280" s="9"/>
      <c r="F280" s="9"/>
      <c r="G280" s="62"/>
      <c r="H280" s="12"/>
      <c r="I280" s="12"/>
      <c r="J280" s="16"/>
      <c r="L280" s="28"/>
      <c r="M280" s="5"/>
      <c r="N280" s="5"/>
      <c r="O280" s="5"/>
      <c r="Q280" s="12"/>
      <c r="AF280" s="105"/>
      <c r="AG280" s="105"/>
      <c r="AH280" s="105"/>
      <c r="AI280" s="105"/>
      <c r="AJ280" s="108"/>
      <c r="AK280" s="107"/>
      <c r="AL280" s="107"/>
      <c r="AM280" s="105"/>
      <c r="AN280" s="105"/>
      <c r="AO280" s="105"/>
      <c r="BG280" s="29"/>
      <c r="CC280" s="126" t="s">
        <v>145</v>
      </c>
      <c r="CG280" s="126"/>
      <c r="CX280" s="10"/>
      <c r="CY280" s="10"/>
      <c r="CZ280" s="10"/>
    </row>
    <row r="281" spans="1:104" ht="28.5" customHeight="1">
      <c r="A281" s="9"/>
      <c r="D281" s="11" t="s">
        <v>15</v>
      </c>
      <c r="E281" s="9"/>
      <c r="F281" s="43" t="s">
        <v>132</v>
      </c>
      <c r="G281" s="81">
        <f>LOOKUP(F351,Q306:Q364, R306:R364)</f>
        <v>690</v>
      </c>
      <c r="H281" s="12"/>
      <c r="I281" s="12"/>
      <c r="J281" s="16"/>
      <c r="L281" s="28"/>
      <c r="M281" s="5"/>
      <c r="N281" s="5"/>
      <c r="O281" s="5"/>
      <c r="Q281" s="12"/>
      <c r="AF281" s="105"/>
      <c r="AG281" s="105"/>
      <c r="AH281" s="105"/>
      <c r="AI281" s="105"/>
      <c r="AJ281" s="108"/>
      <c r="AK281" s="107"/>
      <c r="AL281" s="107"/>
      <c r="AM281" s="105"/>
      <c r="AN281" s="105"/>
      <c r="AO281" s="105"/>
      <c r="BG281" s="29"/>
      <c r="CC281" s="126" t="s">
        <v>145</v>
      </c>
      <c r="CG281" s="126"/>
      <c r="CX281" s="10"/>
      <c r="CY281" s="10"/>
      <c r="CZ281" s="10"/>
    </row>
    <row r="282" spans="1:104" ht="28.5" customHeight="1">
      <c r="A282" s="9"/>
      <c r="B282" s="73" t="s">
        <v>130</v>
      </c>
      <c r="E282" s="43"/>
      <c r="F282" s="65"/>
      <c r="G282" s="72"/>
      <c r="H282" s="12"/>
      <c r="I282" s="12"/>
      <c r="J282" s="16"/>
      <c r="L282" s="28"/>
      <c r="M282" s="5"/>
      <c r="N282" s="5"/>
      <c r="O282" s="5"/>
      <c r="Q282" s="12"/>
      <c r="AF282" s="105"/>
      <c r="AG282" s="105"/>
      <c r="AH282" s="105"/>
      <c r="AI282" s="105"/>
      <c r="AJ282" s="108"/>
      <c r="AK282" s="107"/>
      <c r="AL282" s="107"/>
      <c r="AM282" s="105"/>
      <c r="AN282" s="105"/>
      <c r="AO282" s="105"/>
      <c r="BG282" s="29"/>
      <c r="CC282" s="126" t="s">
        <v>85</v>
      </c>
      <c r="CG282" s="126"/>
      <c r="CX282" s="10"/>
      <c r="CY282" s="10"/>
      <c r="CZ282" s="10"/>
    </row>
    <row r="283" spans="1:104" ht="23" customHeight="1">
      <c r="A283" s="9"/>
      <c r="B283" s="37"/>
      <c r="C283" s="4" t="s">
        <v>24</v>
      </c>
      <c r="D283" s="5" t="s">
        <v>25</v>
      </c>
      <c r="E283" s="6" t="s">
        <v>26</v>
      </c>
      <c r="F283" s="4"/>
      <c r="G283" s="4"/>
      <c r="H283" s="12"/>
      <c r="I283" s="12"/>
      <c r="J283" s="16"/>
      <c r="L283" s="28"/>
      <c r="M283" s="5"/>
      <c r="N283" s="5"/>
      <c r="O283" s="5"/>
      <c r="Q283" s="12"/>
      <c r="AF283" s="105"/>
      <c r="AG283" s="105"/>
      <c r="AH283" s="105"/>
      <c r="AI283" s="105"/>
      <c r="AJ283" s="108"/>
      <c r="AK283" s="107"/>
      <c r="AL283" s="107"/>
      <c r="AM283" s="105"/>
      <c r="AN283" s="105"/>
      <c r="AO283" s="105"/>
      <c r="BG283" s="29"/>
      <c r="CC283" s="126" t="s">
        <v>164</v>
      </c>
      <c r="CG283" s="126"/>
      <c r="CX283" s="10"/>
      <c r="CY283" s="10"/>
      <c r="CZ283" s="10"/>
    </row>
    <row r="284" spans="1:104" ht="23" customHeight="1">
      <c r="A284" s="9"/>
      <c r="B284" s="77" t="s">
        <v>10</v>
      </c>
      <c r="C284" s="74">
        <f>C395</f>
        <v>19</v>
      </c>
      <c r="D284" s="75">
        <v>19</v>
      </c>
      <c r="E284" s="76">
        <f>C284/D284</f>
        <v>1</v>
      </c>
      <c r="F284" s="78" t="s">
        <v>24</v>
      </c>
      <c r="G284" s="92">
        <f>G395</f>
        <v>61</v>
      </c>
      <c r="H284" s="12"/>
      <c r="I284" s="12"/>
      <c r="J284" s="16"/>
      <c r="L284" s="28"/>
      <c r="M284" s="5"/>
      <c r="N284" s="5"/>
      <c r="O284" s="5"/>
      <c r="Q284" s="12"/>
      <c r="AF284" s="105"/>
      <c r="AG284" s="105"/>
      <c r="AH284" s="105"/>
      <c r="AI284" s="105"/>
      <c r="AJ284" s="108"/>
      <c r="AK284" s="107"/>
      <c r="AL284" s="107"/>
      <c r="AM284" s="105"/>
      <c r="AN284" s="105"/>
      <c r="AO284" s="105"/>
      <c r="BG284" s="29"/>
      <c r="CC284" s="126" t="s">
        <v>164</v>
      </c>
      <c r="CX284" s="10"/>
      <c r="CY284" s="10"/>
      <c r="CZ284" s="10"/>
    </row>
    <row r="285" spans="1:104" ht="23" customHeight="1">
      <c r="A285" s="9"/>
      <c r="B285" s="77" t="s">
        <v>121</v>
      </c>
      <c r="C285" s="74">
        <f>C396</f>
        <v>6</v>
      </c>
      <c r="D285" s="75">
        <v>8</v>
      </c>
      <c r="E285" s="76">
        <f>C285/D285</f>
        <v>0.75</v>
      </c>
      <c r="F285" s="78" t="s">
        <v>28</v>
      </c>
      <c r="G285" s="92">
        <f>G396</f>
        <v>3</v>
      </c>
      <c r="H285" s="12"/>
      <c r="I285" s="12"/>
      <c r="J285" s="16"/>
      <c r="L285" s="28"/>
      <c r="M285" s="5"/>
      <c r="N285" s="5"/>
      <c r="O285" s="5"/>
      <c r="Q285" s="12"/>
      <c r="AF285" s="105"/>
      <c r="AG285" s="105"/>
      <c r="AH285" s="105"/>
      <c r="AI285" s="105"/>
      <c r="AJ285" s="108"/>
      <c r="AK285" s="107"/>
      <c r="AL285" s="107"/>
      <c r="AM285" s="105"/>
      <c r="AN285" s="105"/>
      <c r="AO285" s="105"/>
      <c r="BG285" s="29"/>
      <c r="CC285" s="126" t="s">
        <v>164</v>
      </c>
      <c r="CX285" s="10"/>
      <c r="CY285" s="10"/>
      <c r="CZ285" s="10"/>
    </row>
    <row r="286" spans="1:104" ht="22.5" customHeight="1">
      <c r="A286" s="9"/>
      <c r="B286" s="77" t="s">
        <v>122</v>
      </c>
      <c r="C286" s="74">
        <f>C397</f>
        <v>25</v>
      </c>
      <c r="D286" s="75">
        <v>27</v>
      </c>
      <c r="E286" s="76">
        <f>C286/D286</f>
        <v>0.92592592592592593</v>
      </c>
      <c r="F286" s="78" t="s">
        <v>30</v>
      </c>
      <c r="G286" s="92">
        <f>G397</f>
        <v>3</v>
      </c>
      <c r="H286" s="12"/>
      <c r="I286" s="12"/>
      <c r="J286" s="16"/>
      <c r="L286" s="28"/>
      <c r="M286" s="5"/>
      <c r="N286" s="5"/>
      <c r="O286" s="5"/>
      <c r="Q286" s="12"/>
      <c r="AF286" s="105"/>
      <c r="AG286" s="105"/>
      <c r="AH286" s="105"/>
      <c r="AI286" s="105"/>
      <c r="AJ286" s="108"/>
      <c r="AK286" s="107"/>
      <c r="AL286" s="107"/>
      <c r="AM286" s="105"/>
      <c r="AN286" s="105"/>
      <c r="AO286" s="105"/>
      <c r="BG286" s="29"/>
      <c r="CC286" s="126" t="s">
        <v>171</v>
      </c>
      <c r="CX286" s="10"/>
      <c r="CY286" s="10"/>
      <c r="CZ286" s="10"/>
    </row>
    <row r="287" spans="1:104" ht="23" customHeight="1">
      <c r="A287" s="9"/>
      <c r="B287" s="77" t="s">
        <v>123</v>
      </c>
      <c r="C287" s="74">
        <f>C398</f>
        <v>11</v>
      </c>
      <c r="D287" s="75">
        <v>13</v>
      </c>
      <c r="E287" s="79">
        <f>C287/D287</f>
        <v>0.84615384615384615</v>
      </c>
      <c r="F287" s="78" t="s">
        <v>26</v>
      </c>
      <c r="G287" s="94">
        <f>$G$395/($G$395+$G$396+$G$397)</f>
        <v>0.91044776119402981</v>
      </c>
      <c r="H287" s="12"/>
      <c r="I287" s="12"/>
      <c r="J287" s="16"/>
      <c r="L287" s="28"/>
      <c r="M287" s="5"/>
      <c r="N287" s="5"/>
      <c r="O287" s="5"/>
      <c r="Q287" s="12"/>
      <c r="AF287" s="105"/>
      <c r="AG287" s="105"/>
      <c r="AH287" s="105"/>
      <c r="AI287" s="105"/>
      <c r="AJ287" s="108"/>
      <c r="AK287" s="107"/>
      <c r="AL287" s="107"/>
      <c r="AM287" s="105"/>
      <c r="AN287" s="105"/>
      <c r="AO287" s="105"/>
      <c r="BG287" s="29"/>
      <c r="CC287" s="126" t="s">
        <v>166</v>
      </c>
      <c r="CX287" s="10"/>
      <c r="CY287" s="10"/>
      <c r="CZ287" s="10"/>
    </row>
    <row r="288" spans="1:104" ht="26.25" customHeight="1">
      <c r="A288" s="9"/>
      <c r="F288" s="86" t="s">
        <v>32</v>
      </c>
      <c r="G288" s="87">
        <f>G71+G185+G242</f>
        <v>60.5</v>
      </c>
      <c r="H288" s="12"/>
      <c r="I288" s="12"/>
      <c r="J288" s="16"/>
      <c r="L288" s="28"/>
      <c r="M288" s="5"/>
      <c r="N288" s="5"/>
      <c r="O288" s="5"/>
      <c r="Q288" s="12"/>
      <c r="AF288" s="105"/>
      <c r="AG288" s="105"/>
      <c r="AH288" s="105"/>
      <c r="AI288" s="105"/>
      <c r="AJ288" s="108"/>
      <c r="AK288" s="107"/>
      <c r="AL288" s="107"/>
      <c r="AM288" s="105"/>
      <c r="AN288" s="105"/>
      <c r="AO288" s="105"/>
      <c r="BG288" s="29"/>
      <c r="CC288" s="126" t="s">
        <v>165</v>
      </c>
      <c r="CX288" s="10"/>
      <c r="CY288" s="10"/>
      <c r="CZ288" s="10"/>
    </row>
    <row r="289" spans="1:104" ht="23" customHeight="1">
      <c r="A289" s="9"/>
      <c r="E289" s="9"/>
      <c r="F289" s="61"/>
      <c r="G289" s="66"/>
      <c r="H289" s="12"/>
      <c r="I289" s="12"/>
      <c r="J289" s="16"/>
      <c r="L289" s="28"/>
      <c r="M289" s="5"/>
      <c r="N289" s="5"/>
      <c r="O289" s="5"/>
      <c r="Q289" s="12"/>
      <c r="AF289" s="105"/>
      <c r="AG289" s="105"/>
      <c r="AH289" s="105"/>
      <c r="AI289" s="105"/>
      <c r="AJ289" s="108"/>
      <c r="AK289" s="107"/>
      <c r="AL289" s="107"/>
      <c r="AM289" s="105"/>
      <c r="AN289" s="105"/>
      <c r="AO289" s="105"/>
      <c r="BG289" s="29"/>
      <c r="CC289" s="126" t="s">
        <v>103</v>
      </c>
      <c r="CX289" s="10"/>
      <c r="CY289" s="10"/>
      <c r="CZ289" s="10"/>
    </row>
    <row r="290" spans="1:104" ht="27.75" customHeight="1">
      <c r="A290" s="9"/>
      <c r="E290" s="9"/>
      <c r="F290" s="43" t="s">
        <v>133</v>
      </c>
      <c r="G290" s="81">
        <f>LOOKUP(G288+1,$T$306:$T$374, $AC$306:$AC$374)</f>
        <v>750</v>
      </c>
      <c r="H290" s="12"/>
      <c r="I290" s="12"/>
      <c r="J290" s="16"/>
      <c r="L290" s="28"/>
      <c r="M290" s="5"/>
      <c r="N290" s="5"/>
      <c r="O290" s="5"/>
      <c r="Q290" s="12"/>
      <c r="AF290" s="105"/>
      <c r="AG290" s="105"/>
      <c r="AH290" s="105"/>
      <c r="AI290" s="105"/>
      <c r="AJ290" s="108"/>
      <c r="AK290" s="107"/>
      <c r="AL290" s="107"/>
      <c r="AM290" s="105"/>
      <c r="AN290" s="105"/>
      <c r="AO290" s="105"/>
      <c r="BG290" s="29"/>
      <c r="CC290" s="126" t="s">
        <v>92</v>
      </c>
      <c r="CX290" s="10"/>
      <c r="CY290" s="10"/>
      <c r="CZ290" s="10"/>
    </row>
    <row r="291" spans="1:104" ht="23" customHeight="1">
      <c r="A291" s="9"/>
      <c r="E291" s="9"/>
      <c r="F291" s="43"/>
      <c r="G291" s="65"/>
      <c r="H291" s="12"/>
      <c r="I291" s="12"/>
      <c r="J291" s="16"/>
      <c r="L291" s="28"/>
      <c r="M291" s="5"/>
      <c r="N291" s="5"/>
      <c r="O291" s="5"/>
      <c r="Q291" s="12"/>
      <c r="AF291" s="105"/>
      <c r="AG291" s="105"/>
      <c r="AH291" s="105"/>
      <c r="AI291" s="105"/>
      <c r="AJ291" s="108"/>
      <c r="AK291" s="107"/>
      <c r="AL291" s="107"/>
      <c r="AM291" s="105"/>
      <c r="AN291" s="105"/>
      <c r="AO291" s="105"/>
      <c r="BG291" s="29"/>
      <c r="CC291" s="126" t="s">
        <v>92</v>
      </c>
      <c r="CX291" s="10"/>
      <c r="CY291" s="10"/>
      <c r="CZ291" s="10"/>
    </row>
    <row r="292" spans="1:104" ht="23" customHeight="1">
      <c r="A292" s="9"/>
      <c r="B292" s="73" t="s">
        <v>131</v>
      </c>
      <c r="F292" s="72"/>
      <c r="G292" s="72"/>
      <c r="H292" s="12"/>
      <c r="I292" s="12"/>
      <c r="J292" s="16"/>
      <c r="L292" s="28"/>
      <c r="M292" s="5"/>
      <c r="N292" s="5"/>
      <c r="O292" s="5"/>
      <c r="Q292" s="12"/>
      <c r="AF292" s="105"/>
      <c r="AG292" s="105"/>
      <c r="AH292" s="105"/>
      <c r="AI292" s="105"/>
      <c r="AJ292" s="108"/>
      <c r="AK292" s="107"/>
      <c r="AL292" s="107"/>
      <c r="AM292" s="105"/>
      <c r="AN292" s="105"/>
      <c r="AO292" s="105"/>
      <c r="BG292" s="29"/>
      <c r="CC292" s="126" t="s">
        <v>93</v>
      </c>
      <c r="CX292" s="10"/>
      <c r="CY292" s="10"/>
      <c r="CZ292" s="10"/>
    </row>
    <row r="293" spans="1:104" ht="23" customHeight="1">
      <c r="A293" s="9"/>
      <c r="C293" s="4" t="s">
        <v>24</v>
      </c>
      <c r="D293" s="5" t="s">
        <v>25</v>
      </c>
      <c r="E293" s="6" t="s">
        <v>26</v>
      </c>
      <c r="H293" s="12"/>
      <c r="I293" s="12"/>
      <c r="J293" s="16"/>
      <c r="L293" s="28"/>
      <c r="M293" s="5"/>
      <c r="N293" s="5"/>
      <c r="O293" s="5"/>
      <c r="Q293" s="12"/>
      <c r="AF293" s="105"/>
      <c r="AG293" s="105"/>
      <c r="AH293" s="105"/>
      <c r="AI293" s="105"/>
      <c r="AJ293" s="108"/>
      <c r="AK293" s="107"/>
      <c r="AL293" s="107"/>
      <c r="AM293" s="105"/>
      <c r="AN293" s="105"/>
      <c r="AO293" s="105"/>
      <c r="BG293" s="29"/>
      <c r="CC293" s="126" t="s">
        <v>163</v>
      </c>
      <c r="CX293" s="10"/>
      <c r="CY293" s="10"/>
      <c r="CZ293" s="10"/>
    </row>
    <row r="294" spans="1:104" ht="23" customHeight="1">
      <c r="A294" s="9"/>
      <c r="B294" s="77" t="s">
        <v>78</v>
      </c>
      <c r="C294" s="74">
        <f>$H$264+SUM($H$78:$H$88)</f>
        <v>21</v>
      </c>
      <c r="D294" s="75">
        <v>25</v>
      </c>
      <c r="E294" s="76">
        <f>C294/D294</f>
        <v>0.84</v>
      </c>
      <c r="F294" s="78" t="s">
        <v>24</v>
      </c>
      <c r="G294" s="92">
        <f>$H$264+$H$113</f>
        <v>45</v>
      </c>
      <c r="H294" s="12"/>
      <c r="I294" s="12"/>
      <c r="J294" s="16"/>
      <c r="L294" s="28"/>
      <c r="M294" s="5"/>
      <c r="N294" s="5"/>
      <c r="O294" s="5"/>
      <c r="Q294" s="12"/>
      <c r="AF294" s="105"/>
      <c r="AG294" s="105"/>
      <c r="AH294" s="105"/>
      <c r="AI294" s="105"/>
      <c r="AJ294" s="108"/>
      <c r="AK294" s="107"/>
      <c r="AL294" s="107"/>
      <c r="AM294" s="105"/>
      <c r="AN294" s="105"/>
      <c r="AO294" s="105"/>
      <c r="BG294" s="29"/>
      <c r="CC294" s="126" t="s">
        <v>163</v>
      </c>
      <c r="CX294" s="10"/>
      <c r="CY294" s="10"/>
      <c r="CZ294" s="10"/>
    </row>
    <row r="295" spans="1:104" ht="23" customHeight="1">
      <c r="A295" s="9"/>
      <c r="B295" s="77" t="s">
        <v>100</v>
      </c>
      <c r="C295" s="74">
        <f>SUM($H$89:$H$106)</f>
        <v>18</v>
      </c>
      <c r="D295" s="75">
        <v>18</v>
      </c>
      <c r="E295" s="76">
        <f>C295/D295</f>
        <v>1</v>
      </c>
      <c r="F295" s="78" t="s">
        <v>28</v>
      </c>
      <c r="G295" s="92">
        <f>$I$264+$I$113</f>
        <v>2</v>
      </c>
      <c r="H295" s="12"/>
      <c r="I295" s="12"/>
      <c r="J295" s="16"/>
      <c r="L295" s="28"/>
      <c r="M295" s="5"/>
      <c r="N295" s="5"/>
      <c r="O295" s="5"/>
      <c r="Q295" s="12"/>
      <c r="AF295" s="105"/>
      <c r="AG295" s="105"/>
      <c r="AH295" s="105"/>
      <c r="AI295" s="105"/>
      <c r="AJ295" s="108"/>
      <c r="AK295" s="107"/>
      <c r="AL295" s="107"/>
      <c r="AM295" s="105"/>
      <c r="AN295" s="105"/>
      <c r="AO295" s="105"/>
      <c r="BG295" s="29"/>
      <c r="CC295" s="126" t="s">
        <v>163</v>
      </c>
      <c r="CX295" s="10"/>
      <c r="CY295" s="10"/>
      <c r="CZ295" s="10"/>
    </row>
    <row r="296" spans="1:104" ht="23" customHeight="1">
      <c r="A296" s="9"/>
      <c r="B296" s="77" t="s">
        <v>80</v>
      </c>
      <c r="C296" s="74">
        <f>SUM($H$107:$H$112)</f>
        <v>6</v>
      </c>
      <c r="D296" s="75">
        <v>6</v>
      </c>
      <c r="E296" s="76">
        <f>C296/D296</f>
        <v>1</v>
      </c>
      <c r="F296" s="78" t="s">
        <v>30</v>
      </c>
      <c r="G296" s="92">
        <f>$J$264+$J$113</f>
        <v>2</v>
      </c>
      <c r="H296" s="12"/>
      <c r="I296" s="12"/>
      <c r="J296" s="16"/>
      <c r="L296" s="28"/>
      <c r="M296" s="5"/>
      <c r="N296" s="5"/>
      <c r="O296" s="5"/>
      <c r="Q296" s="12"/>
      <c r="AF296" s="105"/>
      <c r="AG296" s="105"/>
      <c r="AH296" s="105"/>
      <c r="AI296" s="105"/>
      <c r="AJ296" s="108"/>
      <c r="AK296" s="107"/>
      <c r="AL296" s="107"/>
      <c r="AM296" s="105"/>
      <c r="AN296" s="105"/>
      <c r="AO296" s="105"/>
      <c r="BG296" s="29"/>
      <c r="CC296" s="126" t="s">
        <v>163</v>
      </c>
      <c r="CX296" s="10"/>
      <c r="CY296" s="10"/>
      <c r="CZ296" s="10"/>
    </row>
    <row r="297" spans="1:104" ht="24.75" customHeight="1">
      <c r="A297" s="9"/>
      <c r="C297" s="9"/>
      <c r="D297" s="9"/>
      <c r="E297" s="9"/>
      <c r="F297" s="78" t="s">
        <v>26</v>
      </c>
      <c r="G297" s="94">
        <f>$G$372/($G$372+$G$373+$G$374)</f>
        <v>0.91836734693877553</v>
      </c>
      <c r="H297" s="12"/>
      <c r="I297" s="12"/>
      <c r="J297" s="16"/>
      <c r="L297" s="28"/>
      <c r="M297" s="5"/>
      <c r="N297" s="5"/>
      <c r="O297" s="5"/>
      <c r="Q297" s="12"/>
      <c r="AF297" s="105"/>
      <c r="AG297" s="105"/>
      <c r="AH297" s="105"/>
      <c r="AI297" s="105"/>
      <c r="AJ297" s="108"/>
      <c r="AK297" s="107"/>
      <c r="AL297" s="107"/>
      <c r="AM297" s="105"/>
      <c r="AN297" s="105"/>
      <c r="AO297" s="105"/>
      <c r="BG297" s="29"/>
      <c r="CC297" s="126" t="s">
        <v>163</v>
      </c>
      <c r="CX297" s="10"/>
      <c r="CY297" s="10"/>
      <c r="CZ297" s="10"/>
    </row>
    <row r="298" spans="1:104" ht="23" customHeight="1">
      <c r="A298" s="9"/>
      <c r="C298" s="9"/>
      <c r="D298" s="9"/>
      <c r="E298" s="9"/>
      <c r="F298" s="86" t="s">
        <v>32</v>
      </c>
      <c r="G298" s="87">
        <f>SUM($F$250:$F$263)+SUM($F$78:$F$112)</f>
        <v>44.5</v>
      </c>
      <c r="H298" s="12"/>
      <c r="I298" s="12"/>
      <c r="J298" s="16"/>
      <c r="L298" s="28"/>
      <c r="M298" s="5"/>
      <c r="N298" s="5"/>
      <c r="O298" s="5"/>
      <c r="Q298" s="12"/>
      <c r="AF298" s="105"/>
      <c r="AG298" s="105"/>
      <c r="AH298" s="105"/>
      <c r="AI298" s="105"/>
      <c r="AJ298" s="108"/>
      <c r="AK298" s="107"/>
      <c r="AL298" s="107"/>
      <c r="AM298" s="105"/>
      <c r="AN298" s="105"/>
      <c r="AO298" s="105"/>
      <c r="BG298" s="29"/>
      <c r="CX298" s="10"/>
      <c r="CY298" s="10"/>
      <c r="CZ298" s="10"/>
    </row>
    <row r="299" spans="1:104" ht="23" customHeight="1">
      <c r="A299" s="9"/>
      <c r="C299" s="9"/>
      <c r="D299" s="9"/>
      <c r="E299" s="9"/>
      <c r="F299" s="9"/>
      <c r="G299" s="9"/>
      <c r="H299" s="12"/>
      <c r="I299" s="12"/>
      <c r="J299" s="16"/>
      <c r="L299" s="28"/>
      <c r="M299" s="5"/>
      <c r="N299" s="5"/>
      <c r="O299" s="5"/>
      <c r="Q299" s="12"/>
      <c r="AF299" s="105"/>
      <c r="AG299" s="105"/>
      <c r="AH299" s="105"/>
      <c r="AI299" s="105"/>
      <c r="AJ299" s="108"/>
      <c r="AK299" s="107"/>
      <c r="AL299" s="107"/>
      <c r="AM299" s="105"/>
      <c r="AN299" s="105"/>
      <c r="AO299" s="105"/>
      <c r="BG299" s="29"/>
      <c r="CX299" s="10"/>
      <c r="CY299" s="10"/>
      <c r="CZ299" s="10"/>
    </row>
    <row r="300" spans="1:104" ht="30" customHeight="1">
      <c r="A300" s="9"/>
      <c r="D300" s="10"/>
      <c r="F300" s="43" t="s">
        <v>134</v>
      </c>
      <c r="G300" s="81">
        <f>LOOKUP($G$380+1,$AF$306:$AF$356, $AG$306:$AG$356)</f>
        <v>710</v>
      </c>
      <c r="H300" s="12"/>
      <c r="I300" s="12"/>
      <c r="J300" s="16"/>
      <c r="L300" s="28"/>
      <c r="M300" s="5"/>
      <c r="N300" s="5"/>
      <c r="O300" s="5"/>
      <c r="Q300" s="12"/>
      <c r="BG300" s="29"/>
      <c r="CX300" s="10"/>
      <c r="CY300" s="10"/>
      <c r="CZ300" s="10"/>
    </row>
    <row r="301" spans="1:104" ht="30" customHeight="1">
      <c r="A301" s="9"/>
      <c r="D301" s="9"/>
      <c r="E301" s="9"/>
      <c r="F301" s="9"/>
      <c r="G301" s="9"/>
      <c r="J301" s="9"/>
      <c r="K301" s="9"/>
      <c r="L301" s="9"/>
      <c r="M301" s="5"/>
      <c r="N301" s="5"/>
      <c r="O301" s="5"/>
      <c r="Q301" s="12"/>
      <c r="BG301" s="29"/>
      <c r="CX301" s="10"/>
      <c r="CY301" s="10"/>
      <c r="CZ301" s="10"/>
    </row>
    <row r="302" spans="1:104" ht="23" customHeight="1" thickBot="1">
      <c r="A302" s="9"/>
      <c r="D302" s="10"/>
      <c r="F302" s="43"/>
      <c r="G302" s="65"/>
      <c r="H302" s="12"/>
      <c r="I302" s="12"/>
      <c r="J302" s="16"/>
      <c r="L302" s="28"/>
      <c r="M302" s="5"/>
      <c r="N302" s="5"/>
      <c r="O302" s="5"/>
      <c r="Q302" s="12"/>
      <c r="BG302" s="29"/>
      <c r="CX302" s="10"/>
      <c r="CY302" s="10"/>
      <c r="CZ302" s="10"/>
    </row>
    <row r="303" spans="1:104" ht="36" customHeight="1" thickBot="1">
      <c r="A303" s="9"/>
      <c r="B303" s="82"/>
      <c r="C303" s="83"/>
      <c r="D303" s="83"/>
      <c r="E303" s="82"/>
      <c r="F303" s="84" t="s">
        <v>135</v>
      </c>
      <c r="G303" s="85">
        <f>G300+G290+G281</f>
        <v>2150</v>
      </c>
      <c r="H303" s="12"/>
      <c r="I303" s="12"/>
      <c r="J303" s="16"/>
      <c r="L303" s="28"/>
      <c r="M303" s="5"/>
      <c r="N303" s="5"/>
      <c r="O303" s="5"/>
      <c r="Q303" s="12"/>
      <c r="BG303" s="29"/>
      <c r="CX303" s="10"/>
      <c r="CY303" s="10"/>
      <c r="CZ303" s="10"/>
    </row>
    <row r="304" spans="1:104" ht="23" customHeight="1">
      <c r="A304" s="9"/>
      <c r="F304" s="9"/>
      <c r="G304" s="72"/>
      <c r="H304" s="12"/>
      <c r="I304" s="12"/>
      <c r="J304" s="16"/>
      <c r="L304" s="28"/>
      <c r="M304" s="5"/>
      <c r="N304" s="5"/>
      <c r="O304" s="5"/>
      <c r="Q304" s="12"/>
      <c r="BG304" s="29"/>
      <c r="CX304" s="10"/>
      <c r="CY304" s="10"/>
      <c r="CZ304" s="10"/>
    </row>
    <row r="305" spans="1:116" ht="41.5" customHeight="1">
      <c r="A305" s="9"/>
      <c r="F305" s="43" t="s">
        <v>104</v>
      </c>
      <c r="H305" s="12"/>
      <c r="I305" s="12"/>
      <c r="J305" s="16"/>
      <c r="P305" s="12"/>
      <c r="Q305" s="12" t="s">
        <v>126</v>
      </c>
      <c r="AC305" s="12" t="s">
        <v>127</v>
      </c>
      <c r="AF305" s="12" t="s">
        <v>128</v>
      </c>
      <c r="CX305" s="10"/>
      <c r="CY305" s="10"/>
      <c r="CZ305" s="10"/>
    </row>
    <row r="306" spans="1:116">
      <c r="A306" s="9"/>
      <c r="B306" s="30" t="s">
        <v>105</v>
      </c>
      <c r="C306" s="30"/>
      <c r="D306" s="30" t="s">
        <v>106</v>
      </c>
      <c r="E306" s="30" t="s">
        <v>25</v>
      </c>
      <c r="F306" s="44" t="s">
        <v>26</v>
      </c>
      <c r="G306" s="40"/>
      <c r="H306" s="12" t="str">
        <f>IF($F306=1, 1, "")</f>
        <v/>
      </c>
      <c r="I306" s="10"/>
      <c r="K306" s="45"/>
      <c r="L306" s="42"/>
      <c r="M306" s="42"/>
      <c r="N306" s="42"/>
      <c r="O306" s="42"/>
      <c r="P306" s="42"/>
      <c r="Q306" s="46">
        <v>-6</v>
      </c>
      <c r="R306" s="12">
        <v>200</v>
      </c>
      <c r="S306" s="45"/>
      <c r="T306" s="9">
        <v>-3</v>
      </c>
      <c r="AC306" s="12">
        <v>200</v>
      </c>
      <c r="AD306" s="45"/>
      <c r="AE306" s="45"/>
      <c r="AF306" s="9">
        <v>-3</v>
      </c>
      <c r="AG306" s="45">
        <v>200</v>
      </c>
      <c r="AH306" s="45"/>
      <c r="AI306" s="45"/>
      <c r="AM306" s="45"/>
      <c r="AN306" s="45"/>
      <c r="AO306" s="45"/>
      <c r="AP306" s="45"/>
      <c r="AQ306" s="45"/>
      <c r="AR306" s="45"/>
      <c r="AS306" s="45"/>
      <c r="AT306" s="45"/>
      <c r="AU306" s="45"/>
      <c r="AV306" s="45"/>
      <c r="AW306" s="45"/>
      <c r="AX306" s="45"/>
      <c r="AY306" s="45"/>
      <c r="AZ306" s="45"/>
      <c r="BA306" s="45"/>
      <c r="BB306" s="45"/>
      <c r="BC306" s="45"/>
      <c r="BD306" s="45"/>
      <c r="BE306" s="45"/>
      <c r="BF306" s="45"/>
      <c r="BG306" s="45"/>
      <c r="BH306" s="45"/>
      <c r="BI306" s="45"/>
      <c r="BJ306" s="45"/>
      <c r="BK306" s="45"/>
      <c r="BL306" s="45"/>
      <c r="BM306" s="45"/>
      <c r="BN306" s="45"/>
      <c r="BO306" s="45"/>
      <c r="BP306" s="45"/>
      <c r="BQ306" s="45"/>
      <c r="BR306" s="45"/>
      <c r="BS306" s="45"/>
      <c r="BT306" s="128"/>
      <c r="BU306" s="128"/>
      <c r="BV306" s="128"/>
      <c r="BW306" s="128"/>
      <c r="BX306" s="128"/>
      <c r="BY306" s="128"/>
      <c r="BZ306" s="128"/>
      <c r="CA306" s="128"/>
      <c r="CB306" s="128"/>
      <c r="CC306" s="128"/>
      <c r="CD306" s="128"/>
      <c r="CE306" s="128"/>
      <c r="CF306" s="128"/>
      <c r="CG306" s="128"/>
      <c r="CH306" s="128"/>
      <c r="CI306" s="128"/>
      <c r="CJ306" s="128"/>
      <c r="CK306" s="128"/>
      <c r="CL306" s="128"/>
      <c r="CM306" s="128"/>
      <c r="CN306" s="128"/>
      <c r="CO306" s="128"/>
      <c r="CP306" s="45"/>
      <c r="CQ306" s="45"/>
      <c r="CR306" s="45"/>
      <c r="CS306" s="45"/>
      <c r="CT306" s="45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</row>
    <row r="307" spans="1:116">
      <c r="A307" s="9"/>
      <c r="B307" s="40"/>
      <c r="C307" s="40"/>
      <c r="D307" s="74">
        <f>D317+D329+D337+D346</f>
        <v>48</v>
      </c>
      <c r="E307" s="75">
        <v>54</v>
      </c>
      <c r="F307" s="79">
        <f>D307/E307</f>
        <v>0.88888888888888884</v>
      </c>
      <c r="G307" s="40"/>
      <c r="H307" s="12" t="str">
        <f>IF($F307=1, 1, "")</f>
        <v/>
      </c>
      <c r="I307" s="10"/>
      <c r="K307" s="45"/>
      <c r="L307" s="42"/>
      <c r="M307" s="42"/>
      <c r="N307" s="42"/>
      <c r="O307" s="42"/>
      <c r="P307" s="42"/>
      <c r="Q307" s="50">
        <v>-5</v>
      </c>
      <c r="R307" s="12">
        <v>210</v>
      </c>
      <c r="S307" s="45"/>
      <c r="T307" s="9">
        <v>-2</v>
      </c>
      <c r="AC307" s="12">
        <v>210</v>
      </c>
      <c r="AD307" s="45"/>
      <c r="AE307" s="45"/>
      <c r="AF307" s="9">
        <v>-2</v>
      </c>
      <c r="AG307" s="45">
        <v>210</v>
      </c>
      <c r="AH307" s="45"/>
      <c r="AI307" s="45"/>
      <c r="AM307" s="45"/>
      <c r="AN307" s="45"/>
      <c r="AO307" s="45"/>
      <c r="AP307" s="45"/>
      <c r="AQ307" s="45"/>
      <c r="AR307" s="45"/>
      <c r="AS307" s="45"/>
      <c r="AT307" s="45"/>
      <c r="AU307" s="45"/>
      <c r="AV307" s="45"/>
      <c r="AW307" s="45"/>
      <c r="AX307" s="45"/>
      <c r="AY307" s="45"/>
      <c r="AZ307" s="45"/>
      <c r="BA307" s="45"/>
      <c r="BB307" s="45"/>
      <c r="BC307" s="45"/>
      <c r="BD307" s="45"/>
      <c r="BE307" s="45"/>
      <c r="BF307" s="45"/>
      <c r="BG307" s="45"/>
      <c r="BH307" s="45"/>
      <c r="BI307" s="45"/>
      <c r="BJ307" s="45"/>
      <c r="BK307" s="45"/>
      <c r="BL307" s="45"/>
      <c r="BM307" s="45"/>
      <c r="BN307" s="45"/>
      <c r="BO307" s="45"/>
      <c r="BP307" s="45"/>
      <c r="BQ307" s="45"/>
      <c r="BR307" s="45"/>
      <c r="BS307" s="45"/>
      <c r="BT307" s="128"/>
      <c r="BU307" s="128"/>
      <c r="BV307" s="128"/>
      <c r="BW307" s="128"/>
      <c r="BX307" s="128"/>
      <c r="BY307" s="128"/>
      <c r="BZ307" s="128"/>
      <c r="CA307" s="128"/>
      <c r="CB307" s="128"/>
      <c r="CC307" s="128"/>
      <c r="CD307" s="128"/>
      <c r="CE307" s="128"/>
      <c r="CF307" s="128"/>
      <c r="CG307" s="128"/>
      <c r="CH307" s="128"/>
      <c r="CI307" s="128"/>
      <c r="CJ307" s="128"/>
      <c r="CK307" s="128"/>
      <c r="CL307" s="128"/>
      <c r="CM307" s="128"/>
      <c r="CN307" s="128"/>
      <c r="CO307" s="128"/>
      <c r="CP307" s="45"/>
      <c r="CQ307" s="45"/>
      <c r="CR307" s="45"/>
      <c r="CS307" s="45"/>
      <c r="CT307" s="45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</row>
    <row r="308" spans="1:116" ht="9.75" customHeight="1">
      <c r="A308" s="9"/>
      <c r="B308" s="40"/>
      <c r="C308" s="42"/>
      <c r="D308" s="47"/>
      <c r="E308" s="48"/>
      <c r="F308" s="49"/>
      <c r="G308" s="40"/>
      <c r="H308" s="12"/>
      <c r="I308" s="10"/>
      <c r="K308" s="45"/>
      <c r="L308" s="42"/>
      <c r="M308" s="42"/>
      <c r="N308" s="42"/>
      <c r="O308" s="42"/>
      <c r="P308" s="42"/>
      <c r="Q308" s="46">
        <v>-4</v>
      </c>
      <c r="R308" s="12">
        <v>220</v>
      </c>
      <c r="S308" s="45"/>
      <c r="T308" s="9">
        <v>-1</v>
      </c>
      <c r="AC308" s="12">
        <v>230</v>
      </c>
      <c r="AD308" s="45"/>
      <c r="AE308" s="45"/>
      <c r="AF308" s="9">
        <v>-1</v>
      </c>
      <c r="AG308" s="45">
        <v>230</v>
      </c>
      <c r="AH308" s="45"/>
      <c r="AI308" s="45"/>
      <c r="AM308" s="45"/>
      <c r="AN308" s="45"/>
      <c r="AO308" s="45"/>
      <c r="AP308" s="45"/>
      <c r="AQ308" s="45"/>
      <c r="AR308" s="45"/>
      <c r="AS308" s="45"/>
      <c r="AT308" s="45"/>
      <c r="AU308" s="45"/>
      <c r="AV308" s="45"/>
      <c r="AW308" s="45"/>
      <c r="AX308" s="45"/>
      <c r="AY308" s="45"/>
      <c r="AZ308" s="45"/>
      <c r="BA308" s="45"/>
      <c r="BB308" s="45"/>
      <c r="BC308" s="45"/>
      <c r="BD308" s="45"/>
      <c r="BE308" s="45"/>
      <c r="BF308" s="45"/>
      <c r="BG308" s="45"/>
      <c r="BH308" s="45"/>
      <c r="BI308" s="45"/>
      <c r="BJ308" s="45"/>
      <c r="BK308" s="45"/>
      <c r="BL308" s="45"/>
      <c r="BM308" s="45"/>
      <c r="BN308" s="45"/>
      <c r="BO308" s="45"/>
      <c r="BP308" s="45"/>
      <c r="BQ308" s="45"/>
      <c r="BR308" s="45"/>
      <c r="BS308" s="45"/>
      <c r="BT308" s="128"/>
      <c r="BU308" s="128"/>
      <c r="BV308" s="128"/>
      <c r="BW308" s="128"/>
      <c r="BX308" s="128"/>
      <c r="BY308" s="128"/>
      <c r="BZ308" s="128"/>
      <c r="CA308" s="128"/>
      <c r="CB308" s="128"/>
      <c r="CC308" s="128"/>
      <c r="CD308" s="128"/>
      <c r="CE308" s="128"/>
      <c r="CF308" s="128"/>
      <c r="CG308" s="128"/>
      <c r="CH308" s="128"/>
      <c r="CI308" s="128"/>
      <c r="CJ308" s="128"/>
      <c r="CK308" s="128"/>
      <c r="CL308" s="128"/>
      <c r="CM308" s="128"/>
      <c r="CN308" s="128"/>
      <c r="CO308" s="128"/>
      <c r="CP308" s="45"/>
      <c r="CQ308" s="45"/>
      <c r="CR308" s="45"/>
      <c r="CS308" s="45"/>
      <c r="CT308" s="45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</row>
    <row r="309" spans="1:116" s="42" customFormat="1" ht="18.75" customHeight="1">
      <c r="A309" s="9"/>
      <c r="B309" s="30" t="s">
        <v>107</v>
      </c>
      <c r="C309" s="30"/>
      <c r="D309" s="30"/>
      <c r="E309" s="30"/>
      <c r="F309" s="30"/>
      <c r="G309" s="40"/>
      <c r="H309" s="12" t="str">
        <f t="shared" ref="H309:H331" si="101">IF($F309=1, 1, "")</f>
        <v/>
      </c>
      <c r="J309" s="51"/>
      <c r="K309" s="12"/>
      <c r="L309" s="10"/>
      <c r="M309" s="10"/>
      <c r="N309" s="10"/>
      <c r="O309" s="10"/>
      <c r="P309" s="10"/>
      <c r="Q309" s="46">
        <v>-3</v>
      </c>
      <c r="R309" s="12">
        <v>230</v>
      </c>
      <c r="S309" s="12"/>
      <c r="T309" s="42">
        <v>0</v>
      </c>
      <c r="AC309" s="12">
        <v>250</v>
      </c>
      <c r="AD309" s="12"/>
      <c r="AE309" s="12"/>
      <c r="AF309" s="42">
        <v>0</v>
      </c>
      <c r="AG309" s="12">
        <v>250</v>
      </c>
      <c r="AH309" s="12"/>
      <c r="AI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18"/>
      <c r="BU309" s="118"/>
      <c r="BV309" s="118"/>
      <c r="BW309" s="118"/>
      <c r="BX309" s="118"/>
      <c r="BY309" s="118"/>
      <c r="BZ309" s="118"/>
      <c r="CA309" s="118"/>
      <c r="CB309" s="118"/>
      <c r="CC309" s="118"/>
      <c r="CD309" s="118"/>
      <c r="CE309" s="118"/>
      <c r="CF309" s="118"/>
      <c r="CG309" s="118"/>
      <c r="CH309" s="118"/>
      <c r="CI309" s="118"/>
      <c r="CJ309" s="118"/>
      <c r="CK309" s="118"/>
      <c r="CL309" s="118"/>
      <c r="CM309" s="118"/>
      <c r="CN309" s="118"/>
      <c r="CO309" s="118"/>
      <c r="CP309" s="12"/>
      <c r="CQ309" s="12"/>
      <c r="CR309" s="12"/>
      <c r="CS309" s="12"/>
      <c r="CT309" s="12"/>
      <c r="CU309" s="10"/>
      <c r="CV309" s="10"/>
      <c r="CW309" s="9"/>
      <c r="CX309" s="9"/>
      <c r="CY309" s="9"/>
      <c r="CZ309" s="9"/>
      <c r="DA309" s="9"/>
      <c r="DB309" s="9"/>
      <c r="DC309" s="9"/>
      <c r="DD309" s="9"/>
      <c r="DE309" s="9"/>
      <c r="DF309" s="9"/>
      <c r="DG309" s="9"/>
      <c r="DH309" s="9"/>
      <c r="DI309" s="9"/>
      <c r="DJ309" s="9"/>
      <c r="DK309" s="9"/>
      <c r="DL309" s="9"/>
    </row>
    <row r="310" spans="1:116" s="42" customFormat="1" ht="20.25" customHeight="1">
      <c r="A310" s="9"/>
      <c r="C310" s="97" t="s">
        <v>33</v>
      </c>
      <c r="D310" s="74">
        <f>C208+C147+C27</f>
        <v>19</v>
      </c>
      <c r="E310" s="75">
        <v>21</v>
      </c>
      <c r="F310" s="79">
        <f>D310/E310</f>
        <v>0.90476190476190477</v>
      </c>
      <c r="G310" s="40"/>
      <c r="H310" s="12" t="str">
        <f t="shared" si="101"/>
        <v/>
      </c>
      <c r="J310" s="51"/>
      <c r="K310" s="12"/>
      <c r="L310" s="10"/>
      <c r="M310" s="10"/>
      <c r="N310" s="10"/>
      <c r="O310" s="10"/>
      <c r="P310" s="10"/>
      <c r="Q310" s="50">
        <v>-2</v>
      </c>
      <c r="R310" s="12">
        <v>240</v>
      </c>
      <c r="S310" s="12"/>
      <c r="T310" s="42">
        <v>1</v>
      </c>
      <c r="AC310" s="12">
        <v>270</v>
      </c>
      <c r="AD310" s="12"/>
      <c r="AE310" s="12"/>
      <c r="AF310" s="42">
        <v>1</v>
      </c>
      <c r="AG310" s="12">
        <v>270</v>
      </c>
      <c r="AH310" s="12"/>
      <c r="AI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18"/>
      <c r="BU310" s="118"/>
      <c r="BV310" s="118"/>
      <c r="BW310" s="118"/>
      <c r="BX310" s="118"/>
      <c r="BY310" s="118"/>
      <c r="BZ310" s="118"/>
      <c r="CA310" s="118"/>
      <c r="CB310" s="118"/>
      <c r="CC310" s="118"/>
      <c r="CD310" s="118"/>
      <c r="CE310" s="118"/>
      <c r="CF310" s="118"/>
      <c r="CG310" s="118"/>
      <c r="CH310" s="118"/>
      <c r="CI310" s="118"/>
      <c r="CJ310" s="118"/>
      <c r="CK310" s="118"/>
      <c r="CL310" s="118"/>
      <c r="CM310" s="118"/>
      <c r="CN310" s="118"/>
      <c r="CO310" s="118"/>
      <c r="CP310" s="12"/>
      <c r="CQ310" s="12"/>
      <c r="CR310" s="12"/>
      <c r="CS310" s="12"/>
      <c r="CT310" s="12"/>
      <c r="CU310" s="10"/>
      <c r="CV310" s="10"/>
      <c r="CW310" s="9"/>
      <c r="CX310" s="9"/>
      <c r="CY310" s="9"/>
      <c r="CZ310" s="9"/>
      <c r="DA310" s="9"/>
      <c r="DB310" s="9"/>
      <c r="DC310" s="9"/>
      <c r="DD310" s="9"/>
      <c r="DE310" s="9"/>
      <c r="DF310" s="9"/>
      <c r="DG310" s="9"/>
      <c r="DH310" s="9"/>
      <c r="DI310" s="9"/>
      <c r="DJ310" s="9"/>
      <c r="DK310" s="9"/>
      <c r="DL310" s="9"/>
    </row>
    <row r="311" spans="1:116" s="42" customFormat="1" ht="20.25" customHeight="1">
      <c r="A311" s="9"/>
      <c r="C311" s="97" t="s">
        <v>34</v>
      </c>
      <c r="D311" s="74">
        <f>C209+C148+C28</f>
        <v>17</v>
      </c>
      <c r="E311" s="75">
        <v>19</v>
      </c>
      <c r="F311" s="79">
        <f>D311/E311</f>
        <v>0.89473684210526316</v>
      </c>
      <c r="G311" s="40"/>
      <c r="H311" s="12" t="str">
        <f t="shared" si="101"/>
        <v/>
      </c>
      <c r="J311" s="51"/>
      <c r="K311" s="12"/>
      <c r="L311" s="10"/>
      <c r="M311" s="10"/>
      <c r="N311" s="10"/>
      <c r="O311" s="10"/>
      <c r="P311" s="10"/>
      <c r="Q311" s="46">
        <v>-1</v>
      </c>
      <c r="R311" s="12">
        <v>240</v>
      </c>
      <c r="S311" s="12"/>
      <c r="T311" s="42">
        <v>2</v>
      </c>
      <c r="AC311" s="12">
        <v>280</v>
      </c>
      <c r="AD311" s="12"/>
      <c r="AE311" s="12"/>
      <c r="AF311" s="42">
        <v>2</v>
      </c>
      <c r="AG311" s="12">
        <v>290</v>
      </c>
      <c r="AH311" s="12"/>
      <c r="AI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18"/>
      <c r="BU311" s="118"/>
      <c r="BV311" s="118"/>
      <c r="BW311" s="118"/>
      <c r="BX311" s="118"/>
      <c r="BY311" s="118"/>
      <c r="BZ311" s="118"/>
      <c r="CA311" s="118"/>
      <c r="CB311" s="118"/>
      <c r="CC311" s="118"/>
      <c r="CD311" s="118"/>
      <c r="CE311" s="118"/>
      <c r="CF311" s="118"/>
      <c r="CG311" s="118"/>
      <c r="CH311" s="118"/>
      <c r="CI311" s="118"/>
      <c r="CJ311" s="118"/>
      <c r="CK311" s="118"/>
      <c r="CL311" s="118"/>
      <c r="CM311" s="118"/>
      <c r="CN311" s="118"/>
      <c r="CO311" s="118"/>
      <c r="CP311" s="12"/>
      <c r="CQ311" s="12"/>
      <c r="CR311" s="12"/>
      <c r="CS311" s="12"/>
      <c r="CT311" s="12"/>
      <c r="CU311" s="10"/>
      <c r="CV311" s="10"/>
      <c r="CW311" s="9"/>
      <c r="CX311" s="9"/>
      <c r="CY311" s="9"/>
      <c r="CZ311" s="9"/>
      <c r="DA311" s="9"/>
      <c r="DB311" s="9"/>
      <c r="DC311" s="9"/>
      <c r="DD311" s="9"/>
      <c r="DE311" s="9"/>
      <c r="DF311" s="9"/>
      <c r="DG311" s="9"/>
      <c r="DH311" s="9"/>
      <c r="DI311" s="9"/>
      <c r="DJ311" s="9"/>
      <c r="DK311" s="9"/>
      <c r="DL311" s="9"/>
    </row>
    <row r="312" spans="1:116" s="42" customFormat="1" ht="20.25" customHeight="1">
      <c r="A312" s="9"/>
      <c r="C312" s="97" t="s">
        <v>35</v>
      </c>
      <c r="D312" s="74">
        <f>C210+C149+C29</f>
        <v>12</v>
      </c>
      <c r="E312" s="75">
        <v>14</v>
      </c>
      <c r="F312" s="79">
        <f>D312/E312</f>
        <v>0.8571428571428571</v>
      </c>
      <c r="G312" s="40"/>
      <c r="H312" s="12" t="str">
        <f t="shared" si="101"/>
        <v/>
      </c>
      <c r="J312" s="51"/>
      <c r="K312" s="12"/>
      <c r="L312" s="10"/>
      <c r="M312" s="10"/>
      <c r="N312" s="10"/>
      <c r="O312" s="10"/>
      <c r="P312" s="10"/>
      <c r="Q312" s="46">
        <v>0</v>
      </c>
      <c r="R312" s="12">
        <v>250</v>
      </c>
      <c r="S312" s="12"/>
      <c r="T312" s="42">
        <v>3</v>
      </c>
      <c r="AC312" s="12">
        <v>300</v>
      </c>
      <c r="AD312" s="12"/>
      <c r="AE312" s="12"/>
      <c r="AF312" s="42">
        <v>3</v>
      </c>
      <c r="AG312" s="12">
        <v>300</v>
      </c>
      <c r="AH312" s="12"/>
      <c r="AI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18"/>
      <c r="BU312" s="118"/>
      <c r="BV312" s="118"/>
      <c r="BW312" s="118"/>
      <c r="BX312" s="118"/>
      <c r="BY312" s="118"/>
      <c r="BZ312" s="118"/>
      <c r="CA312" s="118"/>
      <c r="CB312" s="118"/>
      <c r="CC312" s="118"/>
      <c r="CD312" s="118"/>
      <c r="CE312" s="118"/>
      <c r="CF312" s="118"/>
      <c r="CG312" s="118"/>
      <c r="CH312" s="118"/>
      <c r="CI312" s="118"/>
      <c r="CJ312" s="118"/>
      <c r="CK312" s="118"/>
      <c r="CL312" s="118"/>
      <c r="CM312" s="118"/>
      <c r="CN312" s="118"/>
      <c r="CO312" s="118"/>
      <c r="CP312" s="12"/>
      <c r="CQ312" s="12"/>
      <c r="CR312" s="12"/>
      <c r="CS312" s="12"/>
      <c r="CT312" s="12"/>
      <c r="CU312" s="10"/>
      <c r="CV312" s="10"/>
      <c r="CW312" s="9"/>
      <c r="CX312" s="9"/>
      <c r="CY312" s="9"/>
      <c r="CZ312" s="9"/>
      <c r="DA312" s="9"/>
      <c r="DB312" s="9"/>
      <c r="DC312" s="9"/>
      <c r="DD312" s="9"/>
      <c r="DE312" s="9"/>
      <c r="DF312" s="9"/>
      <c r="DG312" s="9"/>
      <c r="DH312" s="9"/>
      <c r="DI312" s="9"/>
      <c r="DJ312" s="9"/>
      <c r="DK312" s="9"/>
      <c r="DL312" s="9"/>
    </row>
    <row r="313" spans="1:116" s="42" customFormat="1" ht="6.75" customHeight="1">
      <c r="A313" s="9"/>
      <c r="B313" s="4"/>
      <c r="C313" s="10"/>
      <c r="D313" s="4"/>
      <c r="E313" s="5"/>
      <c r="F313" s="52"/>
      <c r="G313" s="40"/>
      <c r="H313" s="12" t="str">
        <f t="shared" si="101"/>
        <v/>
      </c>
      <c r="J313" s="51"/>
      <c r="K313" s="12"/>
      <c r="L313" s="10"/>
      <c r="M313" s="10"/>
      <c r="N313" s="10"/>
      <c r="O313" s="10"/>
      <c r="P313" s="10"/>
      <c r="Q313" s="50">
        <v>1</v>
      </c>
      <c r="R313" s="12">
        <v>270</v>
      </c>
      <c r="S313" s="12"/>
      <c r="T313" s="42">
        <v>4</v>
      </c>
      <c r="AC313" s="12">
        <v>310</v>
      </c>
      <c r="AD313" s="12"/>
      <c r="AE313" s="12"/>
      <c r="AF313" s="42">
        <v>4</v>
      </c>
      <c r="AG313" s="12">
        <v>320</v>
      </c>
      <c r="AH313" s="12"/>
      <c r="AI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18"/>
      <c r="BU313" s="118"/>
      <c r="BV313" s="118"/>
      <c r="BW313" s="118"/>
      <c r="BX313" s="118"/>
      <c r="BY313" s="118"/>
      <c r="BZ313" s="118"/>
      <c r="CA313" s="118"/>
      <c r="CB313" s="118"/>
      <c r="CC313" s="118"/>
      <c r="CD313" s="118"/>
      <c r="CE313" s="118"/>
      <c r="CF313" s="118"/>
      <c r="CG313" s="118"/>
      <c r="CH313" s="118"/>
      <c r="CI313" s="118"/>
      <c r="CJ313" s="118"/>
      <c r="CK313" s="118"/>
      <c r="CL313" s="118"/>
      <c r="CM313" s="118"/>
      <c r="CN313" s="118"/>
      <c r="CO313" s="118"/>
      <c r="CP313" s="12"/>
      <c r="CQ313" s="12"/>
      <c r="CR313" s="12"/>
      <c r="CS313" s="12"/>
      <c r="CT313" s="12"/>
      <c r="CU313" s="10"/>
      <c r="CV313" s="10"/>
      <c r="CW313" s="9"/>
      <c r="CX313" s="9"/>
      <c r="CY313" s="9"/>
      <c r="CZ313" s="9"/>
      <c r="DA313" s="9"/>
      <c r="DB313" s="9"/>
      <c r="DC313" s="9"/>
      <c r="DD313" s="9"/>
      <c r="DE313" s="9"/>
      <c r="DF313" s="9"/>
      <c r="DG313" s="9"/>
      <c r="DH313" s="9"/>
      <c r="DI313" s="9"/>
      <c r="DJ313" s="9"/>
      <c r="DK313" s="9"/>
      <c r="DL313" s="9"/>
    </row>
    <row r="314" spans="1:116" ht="6.75" customHeight="1">
      <c r="A314" s="9"/>
      <c r="B314" s="40"/>
      <c r="C314" s="42"/>
      <c r="D314" s="40"/>
      <c r="E314" s="53"/>
      <c r="F314" s="40"/>
      <c r="G314" s="40"/>
      <c r="H314" s="12" t="str">
        <f t="shared" si="101"/>
        <v/>
      </c>
      <c r="I314" s="10"/>
      <c r="K314" s="45"/>
      <c r="L314" s="42"/>
      <c r="M314" s="42"/>
      <c r="N314" s="42"/>
      <c r="O314" s="42"/>
      <c r="P314" s="42"/>
      <c r="Q314" s="46">
        <v>2</v>
      </c>
      <c r="R314" s="12">
        <v>280</v>
      </c>
      <c r="S314" s="45"/>
      <c r="T314" s="42">
        <v>5</v>
      </c>
      <c r="U314" s="42"/>
      <c r="V314" s="42"/>
      <c r="W314" s="42"/>
      <c r="X314" s="42"/>
      <c r="Y314" s="42"/>
      <c r="Z314" s="42"/>
      <c r="AB314" s="42"/>
      <c r="AC314" s="12">
        <v>320</v>
      </c>
      <c r="AD314" s="45"/>
      <c r="AE314" s="45"/>
      <c r="AF314" s="42">
        <v>5</v>
      </c>
      <c r="AG314" s="45">
        <v>330</v>
      </c>
      <c r="AH314" s="45"/>
      <c r="AI314" s="45"/>
      <c r="AM314" s="45"/>
      <c r="AN314" s="45"/>
      <c r="AO314" s="45"/>
      <c r="AP314" s="45"/>
      <c r="AQ314" s="45"/>
      <c r="AR314" s="45"/>
      <c r="AS314" s="45"/>
      <c r="AT314" s="45"/>
      <c r="AU314" s="45"/>
      <c r="AV314" s="45"/>
      <c r="AW314" s="45"/>
      <c r="AX314" s="45"/>
      <c r="AY314" s="45"/>
      <c r="AZ314" s="45"/>
      <c r="BA314" s="45"/>
      <c r="BB314" s="45"/>
      <c r="BC314" s="45"/>
      <c r="BD314" s="45"/>
      <c r="BE314" s="45"/>
      <c r="BF314" s="45"/>
      <c r="BG314" s="45"/>
      <c r="BH314" s="45"/>
      <c r="BI314" s="45"/>
      <c r="BJ314" s="45"/>
      <c r="BK314" s="45"/>
      <c r="BL314" s="45"/>
      <c r="BM314" s="45"/>
      <c r="BN314" s="45"/>
      <c r="BO314" s="45"/>
      <c r="BP314" s="45"/>
      <c r="BQ314" s="45"/>
      <c r="BR314" s="45"/>
      <c r="BS314" s="45"/>
      <c r="BT314" s="128"/>
      <c r="BU314" s="128"/>
      <c r="BV314" s="128"/>
      <c r="BW314" s="128"/>
      <c r="BX314" s="128"/>
      <c r="BY314" s="128"/>
      <c r="BZ314" s="128"/>
      <c r="CA314" s="128"/>
      <c r="CB314" s="128"/>
      <c r="CC314" s="128"/>
      <c r="CD314" s="128"/>
      <c r="CE314" s="128"/>
      <c r="CF314" s="128"/>
      <c r="CG314" s="128"/>
      <c r="CH314" s="128"/>
      <c r="CI314" s="128"/>
      <c r="CJ314" s="128"/>
      <c r="CK314" s="128"/>
      <c r="CL314" s="128"/>
      <c r="CM314" s="128"/>
      <c r="CN314" s="128"/>
      <c r="CO314" s="128"/>
      <c r="CP314" s="45"/>
      <c r="CQ314" s="45"/>
      <c r="CR314" s="45"/>
      <c r="CS314" s="45"/>
      <c r="CT314" s="45"/>
      <c r="CU314" s="42"/>
      <c r="CV314" s="42"/>
      <c r="CW314" s="42"/>
      <c r="CX314" s="42"/>
      <c r="CY314" s="42"/>
      <c r="CZ314" s="42"/>
      <c r="DA314" s="42"/>
      <c r="DB314" s="42"/>
      <c r="DC314" s="42"/>
      <c r="DD314" s="42"/>
      <c r="DE314" s="42"/>
      <c r="DF314" s="42"/>
      <c r="DG314" s="42"/>
      <c r="DH314" s="42"/>
      <c r="DI314" s="42"/>
      <c r="DJ314" s="42"/>
      <c r="DK314" s="42"/>
      <c r="DL314" s="42"/>
    </row>
    <row r="315" spans="1:116">
      <c r="A315" s="9"/>
      <c r="B315" s="30"/>
      <c r="C315" s="30" t="s">
        <v>108</v>
      </c>
      <c r="D315" s="30"/>
      <c r="E315" s="30"/>
      <c r="F315" s="30"/>
      <c r="G315" s="40"/>
      <c r="H315" s="12" t="str">
        <f t="shared" si="101"/>
        <v/>
      </c>
      <c r="I315" s="10"/>
      <c r="K315" s="45"/>
      <c r="L315" s="42"/>
      <c r="M315" s="42"/>
      <c r="N315" s="42"/>
      <c r="O315" s="42"/>
      <c r="P315" s="42"/>
      <c r="Q315" s="46">
        <v>3</v>
      </c>
      <c r="R315" s="12">
        <v>300</v>
      </c>
      <c r="S315" s="45"/>
      <c r="T315" s="42">
        <v>6</v>
      </c>
      <c r="U315" s="42"/>
      <c r="V315" s="42"/>
      <c r="W315" s="42"/>
      <c r="X315" s="42"/>
      <c r="Y315" s="42"/>
      <c r="Z315" s="42"/>
      <c r="AB315" s="42"/>
      <c r="AC315" s="12">
        <v>330</v>
      </c>
      <c r="AD315" s="45"/>
      <c r="AE315" s="45"/>
      <c r="AF315" s="42">
        <v>6</v>
      </c>
      <c r="AG315" s="45">
        <v>340</v>
      </c>
      <c r="AH315" s="45"/>
      <c r="AI315" s="45"/>
      <c r="AM315" s="45"/>
      <c r="AN315" s="45"/>
      <c r="AO315" s="45"/>
      <c r="AP315" s="45"/>
      <c r="AQ315" s="45"/>
      <c r="AR315" s="45"/>
      <c r="AS315" s="45"/>
      <c r="AT315" s="45"/>
      <c r="AU315" s="45"/>
      <c r="AV315" s="45"/>
      <c r="AW315" s="45"/>
      <c r="AX315" s="45"/>
      <c r="AY315" s="45"/>
      <c r="AZ315" s="45"/>
      <c r="BA315" s="45"/>
      <c r="BB315" s="45"/>
      <c r="BC315" s="45"/>
      <c r="BD315" s="45"/>
      <c r="BE315" s="45"/>
      <c r="BF315" s="45"/>
      <c r="BG315" s="45"/>
      <c r="BH315" s="45"/>
      <c r="BI315" s="45"/>
      <c r="BJ315" s="45"/>
      <c r="BK315" s="45"/>
      <c r="BL315" s="45"/>
      <c r="BM315" s="45"/>
      <c r="BN315" s="45"/>
      <c r="BO315" s="45"/>
      <c r="BP315" s="45"/>
      <c r="BQ315" s="45"/>
      <c r="BR315" s="45"/>
      <c r="BS315" s="45"/>
      <c r="BT315" s="128"/>
      <c r="BU315" s="128"/>
      <c r="BV315" s="128"/>
      <c r="BW315" s="128"/>
      <c r="BX315" s="128"/>
      <c r="BY315" s="128"/>
      <c r="BZ315" s="128"/>
      <c r="CA315" s="128"/>
      <c r="CB315" s="128"/>
      <c r="CC315" s="128"/>
      <c r="CD315" s="128"/>
      <c r="CE315" s="128"/>
      <c r="CF315" s="128"/>
      <c r="CG315" s="128"/>
      <c r="CH315" s="128"/>
      <c r="CI315" s="128"/>
      <c r="CJ315" s="128"/>
      <c r="CK315" s="128"/>
      <c r="CL315" s="128"/>
      <c r="CM315" s="128"/>
      <c r="CN315" s="128"/>
      <c r="CO315" s="128"/>
      <c r="CP315" s="45"/>
      <c r="CQ315" s="45"/>
      <c r="CR315" s="45"/>
      <c r="CS315" s="45"/>
      <c r="CT315" s="45"/>
      <c r="CU315" s="42"/>
      <c r="CV315" s="42"/>
      <c r="CW315" s="42"/>
      <c r="CX315" s="42"/>
      <c r="CY315" s="42"/>
      <c r="CZ315" s="42"/>
      <c r="DA315" s="42"/>
      <c r="DB315" s="42"/>
      <c r="DC315" s="42"/>
      <c r="DD315" s="42"/>
      <c r="DE315" s="42"/>
      <c r="DF315" s="42"/>
      <c r="DG315" s="42"/>
      <c r="DH315" s="42"/>
      <c r="DI315" s="42"/>
      <c r="DJ315" s="42"/>
      <c r="DK315" s="42"/>
      <c r="DL315" s="42"/>
    </row>
    <row r="316" spans="1:116" ht="8.25" customHeight="1">
      <c r="A316" s="9"/>
      <c r="B316" s="40"/>
      <c r="C316" s="42"/>
      <c r="D316" s="40"/>
      <c r="E316" s="53"/>
      <c r="F316" s="40"/>
      <c r="G316" s="40"/>
      <c r="H316" s="12" t="str">
        <f t="shared" si="101"/>
        <v/>
      </c>
      <c r="I316" s="10"/>
      <c r="K316" s="45"/>
      <c r="L316" s="42"/>
      <c r="M316" s="42"/>
      <c r="N316" s="42"/>
      <c r="O316" s="42"/>
      <c r="P316" s="42"/>
      <c r="Q316" s="50">
        <v>4</v>
      </c>
      <c r="R316" s="12">
        <v>310</v>
      </c>
      <c r="S316" s="45"/>
      <c r="T316" s="42">
        <v>7</v>
      </c>
      <c r="U316" s="42"/>
      <c r="V316" s="42"/>
      <c r="W316" s="42"/>
      <c r="X316" s="42"/>
      <c r="Y316" s="42"/>
      <c r="Z316" s="42"/>
      <c r="AB316" s="42"/>
      <c r="AC316" s="12">
        <v>340</v>
      </c>
      <c r="AD316" s="45"/>
      <c r="AE316" s="45"/>
      <c r="AF316" s="42">
        <v>7</v>
      </c>
      <c r="AG316" s="45">
        <v>350</v>
      </c>
      <c r="AH316" s="45"/>
      <c r="AI316" s="45"/>
      <c r="AM316" s="45"/>
      <c r="AN316" s="45"/>
      <c r="AO316" s="45"/>
      <c r="AP316" s="45"/>
      <c r="AQ316" s="45"/>
      <c r="AR316" s="45"/>
      <c r="AS316" s="45"/>
      <c r="AT316" s="45"/>
      <c r="AU316" s="45"/>
      <c r="AV316" s="45"/>
      <c r="AW316" s="45"/>
      <c r="AX316" s="45"/>
      <c r="AY316" s="45"/>
      <c r="AZ316" s="45"/>
      <c r="BA316" s="45"/>
      <c r="BB316" s="45"/>
      <c r="BC316" s="45"/>
      <c r="BD316" s="45"/>
      <c r="BE316" s="45"/>
      <c r="BF316" s="45"/>
      <c r="BG316" s="45"/>
      <c r="BH316" s="45"/>
      <c r="BI316" s="45"/>
      <c r="BJ316" s="45"/>
      <c r="BK316" s="45"/>
      <c r="BL316" s="45"/>
      <c r="BM316" s="45"/>
      <c r="BN316" s="45"/>
      <c r="BO316" s="45"/>
      <c r="BP316" s="45"/>
      <c r="BQ316" s="45"/>
      <c r="BR316" s="45"/>
      <c r="BS316" s="45"/>
      <c r="BT316" s="128"/>
      <c r="BU316" s="128"/>
      <c r="BV316" s="128"/>
      <c r="BW316" s="128"/>
      <c r="BX316" s="128"/>
      <c r="BY316" s="128"/>
      <c r="BZ316" s="128"/>
      <c r="CA316" s="128"/>
      <c r="CB316" s="128"/>
      <c r="CC316" s="128"/>
      <c r="CD316" s="128"/>
      <c r="CE316" s="128"/>
      <c r="CF316" s="128"/>
      <c r="CG316" s="128"/>
      <c r="CH316" s="128"/>
      <c r="CI316" s="128"/>
      <c r="CJ316" s="128"/>
      <c r="CK316" s="128"/>
      <c r="CL316" s="128"/>
      <c r="CM316" s="128"/>
      <c r="CN316" s="128"/>
      <c r="CO316" s="128"/>
      <c r="CP316" s="45"/>
      <c r="CQ316" s="45"/>
      <c r="CR316" s="45"/>
      <c r="CS316" s="45"/>
      <c r="CT316" s="45"/>
      <c r="CU316" s="42"/>
      <c r="CV316" s="42"/>
      <c r="CW316" s="42"/>
      <c r="CX316" s="42"/>
      <c r="CY316" s="42"/>
      <c r="CZ316" s="42"/>
      <c r="DA316" s="42"/>
      <c r="DB316" s="42"/>
      <c r="DC316" s="42"/>
      <c r="DD316" s="42"/>
      <c r="DE316" s="42"/>
      <c r="DF316" s="42"/>
      <c r="DG316" s="42"/>
      <c r="DH316" s="42"/>
      <c r="DI316" s="42"/>
      <c r="DJ316" s="42"/>
      <c r="DK316" s="42"/>
      <c r="DL316" s="42"/>
    </row>
    <row r="317" spans="1:116">
      <c r="A317" s="9"/>
      <c r="B317" s="30" t="s">
        <v>109</v>
      </c>
      <c r="C317" s="30"/>
      <c r="D317" s="30">
        <f>SUM($D$319:$D$325)</f>
        <v>20</v>
      </c>
      <c r="E317" s="30">
        <v>24</v>
      </c>
      <c r="F317" s="54">
        <f>D317/E317</f>
        <v>0.83333333333333337</v>
      </c>
      <c r="G317" s="40"/>
      <c r="H317" s="12" t="str">
        <f t="shared" si="101"/>
        <v/>
      </c>
      <c r="I317" s="10"/>
      <c r="L317" s="10"/>
      <c r="P317" s="10"/>
      <c r="Q317" s="46">
        <v>5</v>
      </c>
      <c r="R317" s="12">
        <v>320</v>
      </c>
      <c r="T317" s="42">
        <v>8</v>
      </c>
      <c r="U317" s="42"/>
      <c r="V317" s="42"/>
      <c r="W317" s="42"/>
      <c r="X317" s="42"/>
      <c r="Y317" s="42"/>
      <c r="Z317" s="42"/>
      <c r="AB317" s="42"/>
      <c r="AC317" s="12">
        <v>350</v>
      </c>
      <c r="AF317" s="42">
        <v>8</v>
      </c>
      <c r="AG317" s="12">
        <v>360</v>
      </c>
      <c r="CW317" s="9"/>
    </row>
    <row r="318" spans="1:116">
      <c r="A318" s="9"/>
      <c r="B318" s="40"/>
      <c r="D318" s="40"/>
      <c r="E318" s="53"/>
      <c r="F318" s="40"/>
      <c r="G318" s="40"/>
      <c r="H318" s="12" t="str">
        <f t="shared" si="101"/>
        <v/>
      </c>
      <c r="I318" s="10"/>
      <c r="L318" s="10"/>
      <c r="P318" s="10"/>
      <c r="Q318" s="46">
        <v>6</v>
      </c>
      <c r="R318" s="12">
        <v>330</v>
      </c>
      <c r="T318" s="42">
        <v>9</v>
      </c>
      <c r="U318" s="42"/>
      <c r="V318" s="42"/>
      <c r="W318" s="42"/>
      <c r="X318" s="42"/>
      <c r="Y318" s="42"/>
      <c r="Z318" s="42"/>
      <c r="AB318" s="42"/>
      <c r="AC318" s="12">
        <v>360</v>
      </c>
      <c r="AF318" s="42">
        <v>9</v>
      </c>
      <c r="AG318" s="12">
        <v>370</v>
      </c>
      <c r="CW318" s="9"/>
    </row>
    <row r="319" spans="1:116">
      <c r="A319" s="9"/>
      <c r="B319" s="55" t="s">
        <v>49</v>
      </c>
      <c r="C319" s="56"/>
      <c r="D319" s="55">
        <f>AH206</f>
        <v>1</v>
      </c>
      <c r="E319" s="57">
        <v>2</v>
      </c>
      <c r="F319" s="58">
        <f t="shared" ref="F319:F325" si="102">D319/E319</f>
        <v>0.5</v>
      </c>
      <c r="G319" s="40"/>
      <c r="H319" s="12" t="str">
        <f t="shared" si="101"/>
        <v/>
      </c>
      <c r="I319" s="10"/>
      <c r="L319" s="10"/>
      <c r="P319" s="10"/>
      <c r="Q319" s="50">
        <v>7</v>
      </c>
      <c r="R319" s="12">
        <v>350</v>
      </c>
      <c r="T319" s="42">
        <v>10</v>
      </c>
      <c r="U319" s="42"/>
      <c r="V319" s="42"/>
      <c r="W319" s="42"/>
      <c r="X319" s="42"/>
      <c r="Y319" s="42"/>
      <c r="Z319" s="42"/>
      <c r="AB319" s="42"/>
      <c r="AC319" s="12">
        <v>370</v>
      </c>
      <c r="AF319" s="42">
        <v>10</v>
      </c>
      <c r="AG319" s="12">
        <v>380</v>
      </c>
      <c r="CW319" s="9"/>
    </row>
    <row r="320" spans="1:116">
      <c r="A320" s="9"/>
      <c r="B320" s="55" t="s">
        <v>46</v>
      </c>
      <c r="C320" s="56"/>
      <c r="D320" s="55">
        <f>AI206</f>
        <v>2</v>
      </c>
      <c r="E320" s="57">
        <v>2</v>
      </c>
      <c r="F320" s="58">
        <f t="shared" si="102"/>
        <v>1</v>
      </c>
      <c r="G320" s="40"/>
      <c r="H320" s="12">
        <f t="shared" si="101"/>
        <v>1</v>
      </c>
      <c r="I320" s="10"/>
      <c r="L320" s="10"/>
      <c r="P320" s="10"/>
      <c r="Q320" s="46">
        <v>8</v>
      </c>
      <c r="R320" s="12">
        <v>360</v>
      </c>
      <c r="T320" s="42">
        <v>11</v>
      </c>
      <c r="U320" s="42"/>
      <c r="V320" s="42"/>
      <c r="W320" s="42"/>
      <c r="X320" s="42"/>
      <c r="Y320" s="42"/>
      <c r="Z320" s="42"/>
      <c r="AB320" s="42"/>
      <c r="AC320" s="12">
        <v>380</v>
      </c>
      <c r="AF320" s="42">
        <v>11</v>
      </c>
      <c r="AG320" s="12">
        <v>390</v>
      </c>
      <c r="CW320" s="9"/>
    </row>
    <row r="321" spans="1:101">
      <c r="A321" s="9"/>
      <c r="B321" s="55" t="s">
        <v>57</v>
      </c>
      <c r="C321" s="56"/>
      <c r="D321" s="55">
        <f>AQ206</f>
        <v>2</v>
      </c>
      <c r="E321" s="57">
        <v>2</v>
      </c>
      <c r="F321" s="58">
        <f t="shared" si="102"/>
        <v>1</v>
      </c>
      <c r="G321" s="40"/>
      <c r="H321" s="12">
        <f t="shared" si="101"/>
        <v>1</v>
      </c>
      <c r="I321" s="10"/>
      <c r="L321" s="10"/>
      <c r="P321" s="10"/>
      <c r="Q321" s="46">
        <v>9</v>
      </c>
      <c r="R321" s="12">
        <v>370</v>
      </c>
      <c r="T321" s="42">
        <v>12</v>
      </c>
      <c r="U321" s="42"/>
      <c r="V321" s="42"/>
      <c r="W321" s="42"/>
      <c r="X321" s="42"/>
      <c r="Y321" s="42"/>
      <c r="Z321" s="42"/>
      <c r="AB321" s="42"/>
      <c r="AC321" s="12">
        <v>380</v>
      </c>
      <c r="AF321" s="42">
        <v>12</v>
      </c>
      <c r="AG321" s="12">
        <v>390</v>
      </c>
      <c r="CW321" s="9"/>
    </row>
    <row r="322" spans="1:101">
      <c r="A322" s="9"/>
      <c r="B322" s="55" t="s">
        <v>54</v>
      </c>
      <c r="C322" s="56"/>
      <c r="D322" s="55">
        <f>AR206</f>
        <v>1</v>
      </c>
      <c r="E322" s="57">
        <v>1</v>
      </c>
      <c r="F322" s="58">
        <f t="shared" si="102"/>
        <v>1</v>
      </c>
      <c r="G322" s="40"/>
      <c r="H322" s="12">
        <f t="shared" si="101"/>
        <v>1</v>
      </c>
      <c r="I322" s="10"/>
      <c r="L322" s="10"/>
      <c r="P322" s="10"/>
      <c r="Q322" s="50">
        <v>10</v>
      </c>
      <c r="R322" s="12">
        <v>380</v>
      </c>
      <c r="T322" s="42">
        <v>13</v>
      </c>
      <c r="U322" s="42"/>
      <c r="V322" s="42"/>
      <c r="W322" s="42"/>
      <c r="X322" s="42"/>
      <c r="Y322" s="42"/>
      <c r="Z322" s="42"/>
      <c r="AB322" s="42"/>
      <c r="AC322" s="12">
        <v>390</v>
      </c>
      <c r="AF322" s="42">
        <v>13</v>
      </c>
      <c r="AG322" s="12">
        <v>400</v>
      </c>
      <c r="CW322" s="9"/>
    </row>
    <row r="323" spans="1:101">
      <c r="A323" s="9"/>
      <c r="B323" s="55" t="s">
        <v>43</v>
      </c>
      <c r="C323" s="56"/>
      <c r="D323" s="55">
        <f>AT206</f>
        <v>12</v>
      </c>
      <c r="E323" s="57">
        <v>12</v>
      </c>
      <c r="F323" s="58">
        <f t="shared" si="102"/>
        <v>1</v>
      </c>
      <c r="G323" s="40"/>
      <c r="H323" s="12">
        <f t="shared" si="101"/>
        <v>1</v>
      </c>
      <c r="I323" s="10"/>
      <c r="L323" s="10"/>
      <c r="P323" s="10"/>
      <c r="Q323" s="46">
        <v>11</v>
      </c>
      <c r="R323" s="12">
        <v>390</v>
      </c>
      <c r="T323" s="42">
        <v>14</v>
      </c>
      <c r="U323" s="42"/>
      <c r="V323" s="42"/>
      <c r="W323" s="42"/>
      <c r="X323" s="42"/>
      <c r="Y323" s="42"/>
      <c r="Z323" s="42"/>
      <c r="AB323" s="42"/>
      <c r="AC323" s="12">
        <v>400</v>
      </c>
      <c r="AF323" s="42">
        <v>14</v>
      </c>
      <c r="AG323" s="12">
        <v>410</v>
      </c>
      <c r="CW323" s="9"/>
    </row>
    <row r="324" spans="1:101">
      <c r="A324" s="9"/>
      <c r="B324" s="55" t="s">
        <v>59</v>
      </c>
      <c r="C324" s="56"/>
      <c r="D324" s="55">
        <f>AU206</f>
        <v>1</v>
      </c>
      <c r="E324" s="57">
        <v>1</v>
      </c>
      <c r="F324" s="58">
        <f t="shared" si="102"/>
        <v>1</v>
      </c>
      <c r="G324" s="40"/>
      <c r="H324" s="12">
        <f t="shared" si="101"/>
        <v>1</v>
      </c>
      <c r="I324" s="10"/>
      <c r="L324" s="10"/>
      <c r="P324" s="10"/>
      <c r="Q324" s="46">
        <v>12</v>
      </c>
      <c r="R324" s="12">
        <v>400</v>
      </c>
      <c r="T324" s="42">
        <v>15</v>
      </c>
      <c r="U324" s="42"/>
      <c r="V324" s="42"/>
      <c r="W324" s="42"/>
      <c r="X324" s="42"/>
      <c r="Y324" s="42"/>
      <c r="Z324" s="42"/>
      <c r="AB324" s="42"/>
      <c r="AC324" s="12">
        <v>410</v>
      </c>
      <c r="AF324" s="42">
        <v>15</v>
      </c>
      <c r="AG324" s="12">
        <v>420</v>
      </c>
      <c r="CW324" s="9"/>
    </row>
    <row r="325" spans="1:101">
      <c r="A325" s="9"/>
      <c r="B325" s="55" t="s">
        <v>44</v>
      </c>
      <c r="C325" s="56"/>
      <c r="D325" s="55">
        <f>AV206</f>
        <v>1</v>
      </c>
      <c r="E325" s="57">
        <v>4</v>
      </c>
      <c r="F325" s="58">
        <f t="shared" si="102"/>
        <v>0.25</v>
      </c>
      <c r="G325" s="40"/>
      <c r="H325" s="12" t="str">
        <f t="shared" si="101"/>
        <v/>
      </c>
      <c r="I325" s="10"/>
      <c r="L325" s="10"/>
      <c r="P325" s="10"/>
      <c r="Q325" s="50">
        <v>13</v>
      </c>
      <c r="R325" s="12">
        <v>420</v>
      </c>
      <c r="T325" s="42">
        <v>16</v>
      </c>
      <c r="U325" s="42"/>
      <c r="V325" s="42"/>
      <c r="W325" s="42"/>
      <c r="X325" s="42"/>
      <c r="Y325" s="42"/>
      <c r="Z325" s="42"/>
      <c r="AB325" s="42"/>
      <c r="AC325" s="12">
        <v>410</v>
      </c>
      <c r="AF325" s="42">
        <v>16</v>
      </c>
      <c r="AG325" s="12">
        <v>430</v>
      </c>
      <c r="CW325" s="9"/>
    </row>
    <row r="326" spans="1:101">
      <c r="A326" s="9"/>
      <c r="B326" s="40"/>
      <c r="C326" s="40"/>
      <c r="D326" s="40"/>
      <c r="E326" s="40"/>
      <c r="F326" s="40"/>
      <c r="G326" s="40"/>
      <c r="H326" s="12" t="str">
        <f t="shared" si="101"/>
        <v/>
      </c>
      <c r="I326" s="10"/>
      <c r="L326" s="10"/>
      <c r="P326" s="10"/>
      <c r="Q326" s="46">
        <v>14</v>
      </c>
      <c r="R326" s="12">
        <v>430</v>
      </c>
      <c r="T326" s="42">
        <v>17</v>
      </c>
      <c r="U326" s="42"/>
      <c r="V326" s="42"/>
      <c r="W326" s="42"/>
      <c r="X326" s="42"/>
      <c r="Y326" s="42"/>
      <c r="Z326" s="42"/>
      <c r="AB326" s="42"/>
      <c r="AC326" s="12">
        <v>420</v>
      </c>
      <c r="AF326" s="42">
        <v>17</v>
      </c>
      <c r="AG326" s="12">
        <v>430</v>
      </c>
      <c r="CW326" s="9"/>
    </row>
    <row r="327" spans="1:101">
      <c r="A327" s="9"/>
      <c r="B327" s="40"/>
      <c r="C327" s="40"/>
      <c r="D327" s="40"/>
      <c r="E327" s="40"/>
      <c r="F327" s="40"/>
      <c r="G327" s="40"/>
      <c r="H327" s="12" t="str">
        <f t="shared" si="101"/>
        <v/>
      </c>
      <c r="I327" s="10"/>
      <c r="L327" s="10"/>
      <c r="P327" s="10"/>
      <c r="Q327" s="46">
        <v>15</v>
      </c>
      <c r="R327" s="12">
        <v>440</v>
      </c>
      <c r="T327" s="42">
        <v>18</v>
      </c>
      <c r="U327" s="42"/>
      <c r="V327" s="42"/>
      <c r="W327" s="42"/>
      <c r="X327" s="42"/>
      <c r="Y327" s="42"/>
      <c r="Z327" s="42"/>
      <c r="AB327" s="42"/>
      <c r="AC327" s="12">
        <v>430</v>
      </c>
      <c r="AF327" s="42">
        <v>18</v>
      </c>
      <c r="AG327" s="12">
        <v>440</v>
      </c>
      <c r="CW327" s="9"/>
    </row>
    <row r="328" spans="1:101">
      <c r="A328" s="9"/>
      <c r="B328" s="4"/>
      <c r="D328" s="4"/>
      <c r="E328" s="5"/>
      <c r="F328" s="52"/>
      <c r="G328" s="40"/>
      <c r="H328" s="12" t="str">
        <f t="shared" si="101"/>
        <v/>
      </c>
      <c r="I328" s="10"/>
      <c r="L328" s="10"/>
      <c r="P328" s="10"/>
      <c r="Q328" s="50">
        <v>16</v>
      </c>
      <c r="R328" s="12">
        <v>440</v>
      </c>
      <c r="T328" s="42">
        <v>19</v>
      </c>
      <c r="U328" s="42"/>
      <c r="V328" s="42"/>
      <c r="W328" s="42"/>
      <c r="X328" s="42"/>
      <c r="Y328" s="42"/>
      <c r="Z328" s="42"/>
      <c r="AB328" s="42"/>
      <c r="AC328" s="12">
        <v>430</v>
      </c>
      <c r="AF328" s="42">
        <v>19</v>
      </c>
      <c r="AG328" s="12">
        <v>450</v>
      </c>
      <c r="CW328" s="9"/>
    </row>
    <row r="329" spans="1:101" ht="22.25" customHeight="1">
      <c r="A329" s="9"/>
      <c r="B329" s="30" t="s">
        <v>110</v>
      </c>
      <c r="C329" s="30"/>
      <c r="D329" s="30">
        <f>SUM($D$330:$D$334)</f>
        <v>9</v>
      </c>
      <c r="E329" s="30">
        <v>9</v>
      </c>
      <c r="F329" s="59">
        <f t="shared" ref="F329:F334" si="103">D329/E329</f>
        <v>1</v>
      </c>
      <c r="G329" s="40"/>
      <c r="H329" s="12">
        <f t="shared" si="101"/>
        <v>1</v>
      </c>
      <c r="I329" s="10"/>
      <c r="L329" s="10"/>
      <c r="P329" s="10"/>
      <c r="Q329" s="46">
        <v>17</v>
      </c>
      <c r="R329" s="12">
        <v>450</v>
      </c>
      <c r="T329" s="42">
        <v>20</v>
      </c>
      <c r="U329" s="42"/>
      <c r="V329" s="42"/>
      <c r="W329" s="42"/>
      <c r="X329" s="42"/>
      <c r="Y329" s="42"/>
      <c r="Z329" s="42"/>
      <c r="AB329" s="42"/>
      <c r="AC329" s="12">
        <v>440</v>
      </c>
      <c r="AF329" s="42">
        <v>20</v>
      </c>
      <c r="AG329" s="12">
        <v>460</v>
      </c>
      <c r="CW329" s="9"/>
    </row>
    <row r="330" spans="1:101">
      <c r="A330" s="9"/>
      <c r="B330" s="55" t="s">
        <v>56</v>
      </c>
      <c r="C330" s="56"/>
      <c r="D330" s="55">
        <f>AE206</f>
        <v>1</v>
      </c>
      <c r="E330" s="57">
        <v>1</v>
      </c>
      <c r="F330" s="58">
        <f t="shared" si="103"/>
        <v>1</v>
      </c>
      <c r="G330" s="40"/>
      <c r="H330" s="12">
        <f t="shared" si="101"/>
        <v>1</v>
      </c>
      <c r="I330" s="10"/>
      <c r="L330" s="10"/>
      <c r="P330" s="10"/>
      <c r="Q330" s="46">
        <v>18</v>
      </c>
      <c r="R330" s="12">
        <v>460</v>
      </c>
      <c r="T330" s="42">
        <v>21</v>
      </c>
      <c r="U330" s="42"/>
      <c r="V330" s="42"/>
      <c r="W330" s="42"/>
      <c r="X330" s="42"/>
      <c r="Y330" s="42"/>
      <c r="Z330" s="42"/>
      <c r="AB330" s="42"/>
      <c r="AC330" s="12">
        <v>440</v>
      </c>
      <c r="AF330" s="42">
        <v>21</v>
      </c>
      <c r="AG330" s="12">
        <v>460</v>
      </c>
      <c r="CW330" s="9"/>
    </row>
    <row r="331" spans="1:101">
      <c r="A331" s="9"/>
      <c r="B331" s="55" t="s">
        <v>53</v>
      </c>
      <c r="C331" s="56"/>
      <c r="D331" s="55">
        <f>AF206</f>
        <v>2</v>
      </c>
      <c r="E331" s="57">
        <v>2</v>
      </c>
      <c r="F331" s="58">
        <f t="shared" si="103"/>
        <v>1</v>
      </c>
      <c r="G331" s="40"/>
      <c r="H331" s="12">
        <f t="shared" si="101"/>
        <v>1</v>
      </c>
      <c r="I331" s="10"/>
      <c r="L331" s="10"/>
      <c r="P331" s="10"/>
      <c r="Q331" s="50">
        <v>19</v>
      </c>
      <c r="R331" s="12">
        <v>470</v>
      </c>
      <c r="T331" s="42">
        <v>22</v>
      </c>
      <c r="U331" s="42"/>
      <c r="V331" s="42"/>
      <c r="W331" s="42"/>
      <c r="X331" s="42"/>
      <c r="Y331" s="42"/>
      <c r="Z331" s="42"/>
      <c r="AB331" s="42"/>
      <c r="AC331" s="12">
        <v>450</v>
      </c>
      <c r="AF331" s="42">
        <v>22</v>
      </c>
      <c r="AG331" s="12">
        <v>470</v>
      </c>
      <c r="CW331" s="9"/>
    </row>
    <row r="332" spans="1:101">
      <c r="A332" s="9"/>
      <c r="B332" s="2" t="s">
        <v>155</v>
      </c>
      <c r="C332" s="56"/>
      <c r="D332" s="55">
        <f>AG206</f>
        <v>2</v>
      </c>
      <c r="E332" s="57">
        <v>2</v>
      </c>
      <c r="F332" s="58">
        <f t="shared" si="103"/>
        <v>1</v>
      </c>
      <c r="G332" s="40"/>
      <c r="H332" s="12"/>
      <c r="I332" s="10"/>
      <c r="L332" s="10"/>
      <c r="P332" s="10"/>
      <c r="Q332" s="46">
        <v>20</v>
      </c>
      <c r="R332" s="12">
        <v>470</v>
      </c>
      <c r="T332" s="42">
        <v>23</v>
      </c>
      <c r="U332" s="42"/>
      <c r="V332" s="42"/>
      <c r="W332" s="42"/>
      <c r="X332" s="42"/>
      <c r="Y332" s="42"/>
      <c r="Z332" s="42"/>
      <c r="AB332" s="42"/>
      <c r="AC332" s="12">
        <v>460</v>
      </c>
      <c r="AF332" s="42">
        <v>23</v>
      </c>
      <c r="AG332" s="12">
        <v>480</v>
      </c>
      <c r="CW332" s="9"/>
    </row>
    <row r="333" spans="1:101">
      <c r="A333" s="9"/>
      <c r="B333" s="55" t="s">
        <v>50</v>
      </c>
      <c r="C333" s="56"/>
      <c r="D333" s="55">
        <f>AL206</f>
        <v>2</v>
      </c>
      <c r="E333" s="57">
        <v>2</v>
      </c>
      <c r="F333" s="58">
        <f t="shared" si="103"/>
        <v>1</v>
      </c>
      <c r="G333" s="40"/>
      <c r="H333" s="12">
        <f>IF($F333=1, 1, "")</f>
        <v>1</v>
      </c>
      <c r="I333" s="10"/>
      <c r="L333" s="10"/>
      <c r="P333" s="10"/>
      <c r="Q333" s="46">
        <v>21</v>
      </c>
      <c r="R333" s="12">
        <v>480</v>
      </c>
      <c r="T333" s="42">
        <v>24</v>
      </c>
      <c r="U333" s="42"/>
      <c r="V333" s="42"/>
      <c r="W333" s="42"/>
      <c r="X333" s="42"/>
      <c r="Y333" s="42"/>
      <c r="Z333" s="42"/>
      <c r="AB333" s="42"/>
      <c r="AC333" s="12">
        <v>460</v>
      </c>
      <c r="AF333" s="42">
        <v>24</v>
      </c>
      <c r="AG333" s="12">
        <v>490</v>
      </c>
      <c r="CW333" s="9"/>
    </row>
    <row r="334" spans="1:101">
      <c r="A334" s="9"/>
      <c r="B334" s="2" t="s">
        <v>157</v>
      </c>
      <c r="C334" s="56"/>
      <c r="D334" s="55">
        <f>AP206</f>
        <v>2</v>
      </c>
      <c r="E334" s="57">
        <v>2</v>
      </c>
      <c r="F334" s="58">
        <f t="shared" si="103"/>
        <v>1</v>
      </c>
      <c r="H334" s="12">
        <f>IF($F334=1, 1, "")</f>
        <v>1</v>
      </c>
      <c r="P334" s="10"/>
      <c r="Q334" s="50">
        <v>22</v>
      </c>
      <c r="R334" s="12">
        <v>490</v>
      </c>
      <c r="T334" s="42">
        <v>25</v>
      </c>
      <c r="U334" s="42"/>
      <c r="V334" s="42"/>
      <c r="W334" s="42"/>
      <c r="X334" s="42"/>
      <c r="Y334" s="42"/>
      <c r="Z334" s="42"/>
      <c r="AB334" s="42"/>
      <c r="AC334" s="12">
        <v>470</v>
      </c>
      <c r="AF334" s="42">
        <v>25</v>
      </c>
      <c r="AG334" s="12">
        <v>490</v>
      </c>
      <c r="CW334" s="9"/>
    </row>
    <row r="335" spans="1:101">
      <c r="A335" s="9"/>
      <c r="B335" s="40"/>
      <c r="C335" s="40"/>
      <c r="D335" s="40"/>
      <c r="E335" s="40"/>
      <c r="F335" s="40"/>
      <c r="G335" s="40"/>
      <c r="H335" s="12" t="str">
        <f>IF($F335=1, 1, "")</f>
        <v/>
      </c>
      <c r="I335" s="10"/>
      <c r="L335" s="10"/>
      <c r="P335" s="10"/>
      <c r="Q335" s="46">
        <v>23</v>
      </c>
      <c r="R335" s="12">
        <v>500</v>
      </c>
      <c r="T335" s="42">
        <v>26</v>
      </c>
      <c r="U335" s="42"/>
      <c r="V335" s="42"/>
      <c r="W335" s="42"/>
      <c r="X335" s="42"/>
      <c r="Y335" s="42"/>
      <c r="Z335" s="42"/>
      <c r="AB335" s="42"/>
      <c r="AC335" s="12">
        <v>480</v>
      </c>
      <c r="AF335" s="42">
        <v>26</v>
      </c>
      <c r="AG335" s="12">
        <v>500</v>
      </c>
      <c r="CW335" s="9"/>
    </row>
    <row r="336" spans="1:101">
      <c r="A336" s="9"/>
      <c r="B336" s="40"/>
      <c r="C336" s="40"/>
      <c r="D336" s="40"/>
      <c r="E336" s="40"/>
      <c r="F336" s="40"/>
      <c r="G336" s="40"/>
      <c r="H336" s="12" t="str">
        <f>IF($F336=1, 1, "")</f>
        <v/>
      </c>
      <c r="I336" s="10"/>
      <c r="L336" s="10"/>
      <c r="P336" s="10"/>
      <c r="Q336" s="46">
        <v>24</v>
      </c>
      <c r="R336" s="12">
        <v>500</v>
      </c>
      <c r="T336" s="42">
        <v>27</v>
      </c>
      <c r="U336" s="42"/>
      <c r="V336" s="42"/>
      <c r="W336" s="42"/>
      <c r="X336" s="42"/>
      <c r="Y336" s="42"/>
      <c r="Z336" s="42"/>
      <c r="AB336" s="42"/>
      <c r="AC336" s="12">
        <v>480</v>
      </c>
      <c r="AF336" s="42">
        <v>27</v>
      </c>
      <c r="AG336" s="12">
        <v>510</v>
      </c>
      <c r="CW336" s="9"/>
    </row>
    <row r="337" spans="1:101">
      <c r="A337" s="9"/>
      <c r="B337" s="30" t="s">
        <v>111</v>
      </c>
      <c r="C337" s="30"/>
      <c r="D337" s="30">
        <f>SUM($D$338:$D$344)</f>
        <v>11</v>
      </c>
      <c r="E337" s="30">
        <v>13</v>
      </c>
      <c r="F337" s="59">
        <f t="shared" ref="F337:F344" si="104">D337/E337</f>
        <v>0.84615384615384615</v>
      </c>
      <c r="G337" s="40"/>
      <c r="H337" s="12" t="e">
        <f>IF(#REF!=1, 1, "")</f>
        <v>#REF!</v>
      </c>
      <c r="I337" s="10"/>
      <c r="L337" s="10"/>
      <c r="P337" s="10"/>
      <c r="Q337" s="50">
        <v>25</v>
      </c>
      <c r="R337" s="12">
        <v>510</v>
      </c>
      <c r="T337" s="42">
        <v>28</v>
      </c>
      <c r="U337" s="42"/>
      <c r="V337" s="42"/>
      <c r="W337" s="42"/>
      <c r="X337" s="42"/>
      <c r="Y337" s="42"/>
      <c r="Z337" s="42"/>
      <c r="AB337" s="42"/>
      <c r="AC337" s="12">
        <v>490</v>
      </c>
      <c r="AF337" s="42">
        <v>28</v>
      </c>
      <c r="AG337" s="12">
        <v>520</v>
      </c>
      <c r="CW337" s="9"/>
    </row>
    <row r="338" spans="1:101">
      <c r="A338" s="9"/>
      <c r="B338" s="55" t="s">
        <v>65</v>
      </c>
      <c r="C338" s="56"/>
      <c r="D338" s="55">
        <f>AC206</f>
        <v>1</v>
      </c>
      <c r="E338" s="57">
        <v>1</v>
      </c>
      <c r="F338" s="58">
        <f t="shared" si="104"/>
        <v>1</v>
      </c>
      <c r="G338" s="40"/>
      <c r="H338" s="12" t="e">
        <f>IF(#REF!=1, 1, "")</f>
        <v>#REF!</v>
      </c>
      <c r="I338" s="10"/>
      <c r="L338" s="10"/>
      <c r="P338" s="10"/>
      <c r="Q338" s="46">
        <v>26</v>
      </c>
      <c r="R338" s="12">
        <v>520</v>
      </c>
      <c r="T338" s="42">
        <v>29</v>
      </c>
      <c r="U338" s="42"/>
      <c r="V338" s="42"/>
      <c r="W338" s="42"/>
      <c r="X338" s="42"/>
      <c r="Y338" s="42"/>
      <c r="Z338" s="42"/>
      <c r="AB338" s="42"/>
      <c r="AC338" s="12">
        <v>490</v>
      </c>
      <c r="AF338" s="42">
        <v>29</v>
      </c>
      <c r="AG338" s="12">
        <v>530</v>
      </c>
      <c r="CW338" s="9"/>
    </row>
    <row r="339" spans="1:101">
      <c r="A339" s="9"/>
      <c r="B339" s="55" t="s">
        <v>60</v>
      </c>
      <c r="C339" s="56"/>
      <c r="D339" s="55">
        <f>AJ206</f>
        <v>3</v>
      </c>
      <c r="E339" s="57">
        <v>4</v>
      </c>
      <c r="F339" s="58">
        <f t="shared" si="104"/>
        <v>0.75</v>
      </c>
      <c r="G339" s="40"/>
      <c r="H339" s="12">
        <f>IF($F338=1, 1, "")</f>
        <v>1</v>
      </c>
      <c r="I339" s="10"/>
      <c r="L339" s="10"/>
      <c r="P339" s="10"/>
      <c r="Q339" s="46">
        <v>27</v>
      </c>
      <c r="R339" s="12">
        <v>530</v>
      </c>
      <c r="T339" s="42">
        <v>30</v>
      </c>
      <c r="U339" s="42"/>
      <c r="V339" s="42"/>
      <c r="W339" s="42"/>
      <c r="X339" s="42"/>
      <c r="Y339" s="42"/>
      <c r="Z339" s="42"/>
      <c r="AB339" s="42"/>
      <c r="AC339" s="12">
        <v>500</v>
      </c>
      <c r="AF339" s="42">
        <v>30</v>
      </c>
      <c r="AG339" s="12">
        <v>540</v>
      </c>
      <c r="CW339" s="9"/>
    </row>
    <row r="340" spans="1:101">
      <c r="A340" s="9"/>
      <c r="B340" s="55" t="s">
        <v>62</v>
      </c>
      <c r="C340" s="56"/>
      <c r="D340" s="55">
        <f>AM206</f>
        <v>2</v>
      </c>
      <c r="E340" s="57">
        <v>2</v>
      </c>
      <c r="F340" s="58">
        <f t="shared" si="104"/>
        <v>1</v>
      </c>
      <c r="G340" s="40"/>
      <c r="H340" s="12" t="e">
        <f>IF(#REF!=1, 1, "")</f>
        <v>#REF!</v>
      </c>
      <c r="I340" s="10"/>
      <c r="L340" s="10"/>
      <c r="P340" s="10"/>
      <c r="Q340" s="50">
        <v>28</v>
      </c>
      <c r="R340" s="12">
        <v>530</v>
      </c>
      <c r="T340" s="42">
        <v>31</v>
      </c>
      <c r="U340" s="42"/>
      <c r="V340" s="42"/>
      <c r="W340" s="42"/>
      <c r="X340" s="42"/>
      <c r="Y340" s="42"/>
      <c r="Z340" s="42"/>
      <c r="AB340" s="42"/>
      <c r="AC340" s="12">
        <v>510</v>
      </c>
      <c r="AF340" s="42">
        <v>31</v>
      </c>
      <c r="AG340" s="12">
        <v>540</v>
      </c>
      <c r="CW340" s="9"/>
    </row>
    <row r="341" spans="1:101" ht="22.5" customHeight="1">
      <c r="A341" s="9"/>
      <c r="B341" s="2" t="s">
        <v>159</v>
      </c>
      <c r="C341" s="56"/>
      <c r="D341" s="55">
        <f>AN206</f>
        <v>1</v>
      </c>
      <c r="E341" s="57">
        <v>1</v>
      </c>
      <c r="F341" s="58">
        <f t="shared" si="104"/>
        <v>1</v>
      </c>
      <c r="G341" s="40"/>
      <c r="H341" s="12"/>
      <c r="I341" s="10"/>
      <c r="L341" s="10"/>
      <c r="P341" s="10"/>
      <c r="Q341" s="46">
        <v>29</v>
      </c>
      <c r="R341" s="12">
        <v>540</v>
      </c>
      <c r="T341" s="42">
        <v>32</v>
      </c>
      <c r="U341" s="42"/>
      <c r="V341" s="42"/>
      <c r="W341" s="42"/>
      <c r="X341" s="42"/>
      <c r="Y341" s="42"/>
      <c r="Z341" s="42"/>
      <c r="AB341" s="42"/>
      <c r="AC341" s="12">
        <v>510</v>
      </c>
      <c r="AF341" s="42">
        <v>32</v>
      </c>
      <c r="AG341" s="12">
        <v>550</v>
      </c>
      <c r="CW341" s="9"/>
    </row>
    <row r="342" spans="1:101">
      <c r="A342" s="9"/>
      <c r="B342" s="55" t="s">
        <v>64</v>
      </c>
      <c r="C342" s="56"/>
      <c r="D342" s="55">
        <f>AS206</f>
        <v>1</v>
      </c>
      <c r="E342" s="57">
        <v>1</v>
      </c>
      <c r="F342" s="58">
        <f t="shared" si="104"/>
        <v>1</v>
      </c>
      <c r="G342" s="40"/>
      <c r="H342" s="12" t="str">
        <f>IF($F339=1, 1, "")</f>
        <v/>
      </c>
      <c r="I342" s="10"/>
      <c r="L342" s="10"/>
      <c r="P342" s="10"/>
      <c r="Q342" s="46">
        <v>30</v>
      </c>
      <c r="R342" s="12">
        <v>550</v>
      </c>
      <c r="T342" s="42">
        <v>33</v>
      </c>
      <c r="U342" s="42"/>
      <c r="V342" s="42"/>
      <c r="W342" s="42"/>
      <c r="X342" s="42"/>
      <c r="Y342" s="42"/>
      <c r="Z342" s="42"/>
      <c r="AB342" s="42"/>
      <c r="AC342" s="12">
        <v>520</v>
      </c>
      <c r="AF342" s="42">
        <v>33</v>
      </c>
      <c r="AG342" s="12">
        <v>560</v>
      </c>
      <c r="CW342" s="9"/>
    </row>
    <row r="343" spans="1:101">
      <c r="A343" s="9"/>
      <c r="B343" s="55" t="s">
        <v>61</v>
      </c>
      <c r="C343" s="56"/>
      <c r="D343" s="55">
        <f>AW206</f>
        <v>2</v>
      </c>
      <c r="E343" s="57">
        <v>3</v>
      </c>
      <c r="F343" s="58">
        <f t="shared" si="104"/>
        <v>0.66666666666666663</v>
      </c>
      <c r="G343" s="40"/>
      <c r="H343" s="12">
        <f>IF($F342=1, 1, "")</f>
        <v>1</v>
      </c>
      <c r="I343" s="10"/>
      <c r="L343" s="10"/>
      <c r="P343" s="10"/>
      <c r="Q343" s="50">
        <v>31</v>
      </c>
      <c r="R343" s="12">
        <v>560</v>
      </c>
      <c r="T343" s="42">
        <v>34</v>
      </c>
      <c r="U343" s="42"/>
      <c r="V343" s="42"/>
      <c r="W343" s="42"/>
      <c r="X343" s="42"/>
      <c r="Y343" s="42"/>
      <c r="Z343" s="42"/>
      <c r="AB343" s="42"/>
      <c r="AC343" s="12">
        <v>530</v>
      </c>
      <c r="AF343" s="42">
        <v>34</v>
      </c>
      <c r="AG343" s="12">
        <v>570</v>
      </c>
      <c r="CW343" s="9"/>
    </row>
    <row r="344" spans="1:101">
      <c r="A344" s="9"/>
      <c r="B344" s="2" t="s">
        <v>160</v>
      </c>
      <c r="C344" s="56"/>
      <c r="D344" s="55">
        <f>AX206</f>
        <v>1</v>
      </c>
      <c r="E344" s="57">
        <v>1</v>
      </c>
      <c r="F344" s="58">
        <f t="shared" si="104"/>
        <v>1</v>
      </c>
      <c r="G344" s="40"/>
      <c r="H344" s="12" t="str">
        <f>IF($F343=1, 1, "")</f>
        <v/>
      </c>
      <c r="I344" s="10"/>
      <c r="L344" s="10"/>
      <c r="P344" s="10"/>
      <c r="Q344" s="46">
        <v>32</v>
      </c>
      <c r="R344" s="12">
        <v>560</v>
      </c>
      <c r="T344" s="42">
        <v>35</v>
      </c>
      <c r="U344" s="42"/>
      <c r="V344" s="42"/>
      <c r="W344" s="42"/>
      <c r="X344" s="42"/>
      <c r="Y344" s="42"/>
      <c r="Z344" s="42"/>
      <c r="AB344" s="42"/>
      <c r="AC344" s="12">
        <v>530</v>
      </c>
      <c r="AF344" s="42">
        <v>35</v>
      </c>
      <c r="AG344" s="12">
        <v>580</v>
      </c>
      <c r="CW344" s="9"/>
    </row>
    <row r="345" spans="1:101">
      <c r="A345" s="9"/>
      <c r="B345" s="4"/>
      <c r="D345" s="4"/>
      <c r="E345" s="5"/>
      <c r="F345" s="52"/>
      <c r="G345" s="40"/>
      <c r="H345" s="12" t="str">
        <f>IF($F345=1, 1, "")</f>
        <v/>
      </c>
      <c r="I345" s="10"/>
      <c r="L345" s="10"/>
      <c r="P345" s="10"/>
      <c r="Q345" s="46">
        <v>33</v>
      </c>
      <c r="R345" s="12">
        <v>560</v>
      </c>
      <c r="T345" s="42">
        <v>36</v>
      </c>
      <c r="U345" s="42"/>
      <c r="V345" s="42"/>
      <c r="W345" s="42"/>
      <c r="X345" s="42"/>
      <c r="Y345" s="42"/>
      <c r="Z345" s="42"/>
      <c r="AB345" s="42"/>
      <c r="AC345" s="12">
        <v>540</v>
      </c>
      <c r="AF345" s="42">
        <v>36</v>
      </c>
      <c r="AG345" s="12">
        <v>590</v>
      </c>
      <c r="CW345" s="9"/>
    </row>
    <row r="346" spans="1:101">
      <c r="A346" s="9"/>
      <c r="B346" s="30" t="s">
        <v>112</v>
      </c>
      <c r="C346" s="30"/>
      <c r="D346" s="30">
        <f>SUM($D$347:$D$349)</f>
        <v>8</v>
      </c>
      <c r="E346" s="30">
        <v>8</v>
      </c>
      <c r="F346" s="59">
        <f>D346/E346</f>
        <v>1</v>
      </c>
      <c r="G346" s="40"/>
      <c r="H346" s="12">
        <f>IF($F346=1, 1, "")</f>
        <v>1</v>
      </c>
      <c r="I346" s="10"/>
      <c r="L346" s="10"/>
      <c r="P346" s="10"/>
      <c r="Q346" s="50">
        <v>34</v>
      </c>
      <c r="R346" s="12">
        <v>570</v>
      </c>
      <c r="T346" s="42">
        <v>37</v>
      </c>
      <c r="U346" s="42"/>
      <c r="V346" s="42"/>
      <c r="W346" s="42"/>
      <c r="X346" s="42"/>
      <c r="Y346" s="42"/>
      <c r="Z346" s="42"/>
      <c r="AB346" s="42"/>
      <c r="AC346" s="12">
        <v>540</v>
      </c>
      <c r="AF346" s="42">
        <v>37</v>
      </c>
      <c r="AG346" s="12">
        <v>600</v>
      </c>
      <c r="CW346" s="9"/>
    </row>
    <row r="347" spans="1:101">
      <c r="A347" s="9"/>
      <c r="B347" s="55" t="s">
        <v>71</v>
      </c>
      <c r="C347" s="56"/>
      <c r="D347" s="55">
        <f>AD206</f>
        <v>5</v>
      </c>
      <c r="E347" s="57">
        <v>5</v>
      </c>
      <c r="F347" s="58">
        <f>D347/E347</f>
        <v>1</v>
      </c>
      <c r="G347" s="40"/>
      <c r="H347" s="12">
        <f>IF($F347=1, 1, "")</f>
        <v>1</v>
      </c>
      <c r="L347" s="10"/>
      <c r="P347" s="10"/>
      <c r="Q347" s="46">
        <v>35</v>
      </c>
      <c r="R347" s="12">
        <v>580</v>
      </c>
      <c r="T347" s="42">
        <v>38</v>
      </c>
      <c r="U347" s="42"/>
      <c r="V347" s="42"/>
      <c r="W347" s="42"/>
      <c r="X347" s="42"/>
      <c r="Y347" s="42"/>
      <c r="Z347" s="42"/>
      <c r="AB347" s="42"/>
      <c r="AC347" s="12">
        <v>550</v>
      </c>
      <c r="AF347" s="42">
        <v>38</v>
      </c>
      <c r="AG347" s="12">
        <v>620</v>
      </c>
      <c r="CW347" s="9"/>
    </row>
    <row r="348" spans="1:101">
      <c r="A348" s="9"/>
      <c r="B348" s="55" t="s">
        <v>68</v>
      </c>
      <c r="C348" s="56"/>
      <c r="D348" s="55">
        <f>AK206</f>
        <v>2</v>
      </c>
      <c r="E348" s="57">
        <v>2</v>
      </c>
      <c r="F348" s="58">
        <f>D348/E348</f>
        <v>1</v>
      </c>
      <c r="G348" s="40"/>
      <c r="H348" s="12">
        <f>IF($F348=1, 1, "")</f>
        <v>1</v>
      </c>
      <c r="L348" s="10"/>
      <c r="P348" s="10"/>
      <c r="Q348" s="50">
        <v>37</v>
      </c>
      <c r="R348" s="12">
        <v>590</v>
      </c>
      <c r="T348" s="42">
        <v>40</v>
      </c>
      <c r="U348" s="42"/>
      <c r="V348" s="42"/>
      <c r="W348" s="42"/>
      <c r="X348" s="42"/>
      <c r="Y348" s="42"/>
      <c r="Z348" s="42"/>
      <c r="AB348" s="42"/>
      <c r="AC348" s="12">
        <v>560</v>
      </c>
      <c r="AF348" s="42">
        <v>40</v>
      </c>
      <c r="AG348" s="12">
        <v>640</v>
      </c>
      <c r="CW348" s="9"/>
    </row>
    <row r="349" spans="1:101" ht="24.5" customHeight="1">
      <c r="A349" s="9"/>
      <c r="B349" s="2" t="s">
        <v>70</v>
      </c>
      <c r="C349" s="56"/>
      <c r="D349" s="55">
        <f>AO206</f>
        <v>1</v>
      </c>
      <c r="E349" s="57">
        <v>1</v>
      </c>
      <c r="F349" s="58">
        <f>D349/E349</f>
        <v>1</v>
      </c>
      <c r="G349" s="40"/>
      <c r="H349" s="12"/>
      <c r="L349" s="10"/>
      <c r="P349" s="10"/>
      <c r="Q349" s="46">
        <v>38</v>
      </c>
      <c r="R349" s="12">
        <v>600</v>
      </c>
      <c r="T349" s="42">
        <v>41</v>
      </c>
      <c r="U349" s="42"/>
      <c r="V349" s="42"/>
      <c r="W349" s="42"/>
      <c r="X349" s="42"/>
      <c r="Y349" s="42"/>
      <c r="Z349" s="42"/>
      <c r="AB349" s="42"/>
      <c r="AC349" s="12">
        <v>570</v>
      </c>
      <c r="AF349" s="42">
        <v>41</v>
      </c>
      <c r="AG349" s="12">
        <v>650</v>
      </c>
      <c r="CW349" s="9"/>
    </row>
    <row r="350" spans="1:101" ht="17">
      <c r="A350" s="9"/>
      <c r="B350" s="60"/>
      <c r="C350" s="12"/>
      <c r="P350" s="10"/>
      <c r="Q350" s="46">
        <v>39</v>
      </c>
      <c r="R350" s="12">
        <v>610</v>
      </c>
      <c r="T350" s="42">
        <v>42</v>
      </c>
      <c r="U350" s="42"/>
      <c r="V350" s="42"/>
      <c r="W350" s="42"/>
      <c r="X350" s="42"/>
      <c r="Y350" s="42"/>
      <c r="Z350" s="42"/>
      <c r="AB350" s="42"/>
      <c r="AC350" s="12">
        <v>580</v>
      </c>
      <c r="AF350" s="42">
        <v>42</v>
      </c>
      <c r="AG350" s="12">
        <v>670</v>
      </c>
      <c r="CW350" s="9"/>
    </row>
    <row r="351" spans="1:101" ht="23">
      <c r="A351" s="9"/>
      <c r="B351" s="60"/>
      <c r="E351" s="61" t="s">
        <v>113</v>
      </c>
      <c r="F351" s="62">
        <f>G212+G148+G31</f>
        <v>47.25</v>
      </c>
      <c r="P351" s="10"/>
      <c r="Q351" s="50">
        <v>40</v>
      </c>
      <c r="R351" s="12">
        <v>620</v>
      </c>
      <c r="T351" s="42">
        <v>43</v>
      </c>
      <c r="U351" s="42"/>
      <c r="V351" s="42"/>
      <c r="W351" s="42"/>
      <c r="X351" s="42"/>
      <c r="Y351" s="42"/>
      <c r="Z351" s="42"/>
      <c r="AB351" s="42"/>
      <c r="AC351" s="12">
        <v>580</v>
      </c>
      <c r="AF351" s="42">
        <v>43</v>
      </c>
      <c r="AG351" s="12">
        <v>680</v>
      </c>
      <c r="CW351" s="9"/>
    </row>
    <row r="352" spans="1:101" ht="28">
      <c r="A352" s="9"/>
      <c r="E352" s="43" t="s">
        <v>114</v>
      </c>
      <c r="F352" s="81">
        <f>LOOKUP(F351,Q306:Q364, R306:R364)</f>
        <v>690</v>
      </c>
      <c r="P352" s="10"/>
      <c r="Q352" s="46">
        <v>41</v>
      </c>
      <c r="R352" s="12">
        <v>630</v>
      </c>
      <c r="T352" s="42">
        <v>44</v>
      </c>
      <c r="U352" s="42"/>
      <c r="V352" s="42"/>
      <c r="W352" s="42"/>
      <c r="X352" s="42"/>
      <c r="Y352" s="42"/>
      <c r="Z352" s="42"/>
      <c r="AB352" s="42"/>
      <c r="AC352" s="12">
        <v>590</v>
      </c>
      <c r="AF352" s="42">
        <v>44</v>
      </c>
      <c r="AG352" s="12">
        <v>700</v>
      </c>
      <c r="CW352" s="9"/>
    </row>
    <row r="353" spans="1:101" ht="17">
      <c r="A353" s="9"/>
      <c r="B353" s="60"/>
      <c r="C353" s="12"/>
      <c r="P353" s="10"/>
      <c r="Q353" s="46">
        <v>42</v>
      </c>
      <c r="R353" s="12">
        <v>640</v>
      </c>
      <c r="T353" s="42">
        <v>45</v>
      </c>
      <c r="U353" s="42"/>
      <c r="V353" s="42"/>
      <c r="W353" s="42"/>
      <c r="X353" s="42"/>
      <c r="Y353" s="42"/>
      <c r="Z353" s="42"/>
      <c r="AB353" s="42"/>
      <c r="AC353" s="12">
        <v>600</v>
      </c>
      <c r="AF353" s="42">
        <v>45</v>
      </c>
      <c r="AG353" s="12">
        <v>710</v>
      </c>
      <c r="CW353" s="9"/>
    </row>
    <row r="354" spans="1:101" ht="27.5" customHeight="1">
      <c r="A354" s="9"/>
      <c r="B354" s="60"/>
      <c r="C354" s="12"/>
      <c r="F354" s="43" t="s">
        <v>115</v>
      </c>
      <c r="Q354" s="46">
        <v>44</v>
      </c>
      <c r="R354" s="12">
        <v>660</v>
      </c>
      <c r="T354" s="42">
        <v>47</v>
      </c>
      <c r="U354" s="42"/>
      <c r="V354" s="42"/>
      <c r="W354" s="42"/>
      <c r="X354" s="42"/>
      <c r="Y354" s="42"/>
      <c r="Z354" s="42"/>
      <c r="AB354" s="42"/>
      <c r="AC354" s="12">
        <v>610</v>
      </c>
      <c r="AF354" s="42">
        <v>47</v>
      </c>
      <c r="AG354" s="12">
        <v>760</v>
      </c>
    </row>
    <row r="355" spans="1:101" ht="23">
      <c r="A355" s="9"/>
      <c r="B355" s="60"/>
      <c r="C355" s="12"/>
      <c r="G355" s="63"/>
      <c r="Q355" s="46">
        <v>45</v>
      </c>
      <c r="R355" s="45">
        <v>670</v>
      </c>
      <c r="T355" s="42">
        <v>48</v>
      </c>
      <c r="U355" s="42"/>
      <c r="V355" s="42"/>
      <c r="W355" s="42"/>
      <c r="X355" s="42"/>
      <c r="Y355" s="42"/>
      <c r="Z355" s="42"/>
      <c r="AB355" s="42"/>
      <c r="AC355" s="45">
        <v>620</v>
      </c>
      <c r="AF355" s="42">
        <v>48</v>
      </c>
      <c r="AG355" s="12">
        <v>790</v>
      </c>
    </row>
    <row r="356" spans="1:101" ht="31.5" customHeight="1">
      <c r="A356" s="9"/>
      <c r="B356" s="30" t="s">
        <v>116</v>
      </c>
      <c r="C356" s="30"/>
      <c r="D356" s="30" t="s">
        <v>106</v>
      </c>
      <c r="E356" s="30" t="s">
        <v>25</v>
      </c>
      <c r="F356" s="44" t="s">
        <v>26</v>
      </c>
      <c r="G356" s="40"/>
      <c r="Q356" s="50">
        <v>46</v>
      </c>
      <c r="R356" s="45">
        <v>680</v>
      </c>
      <c r="T356" s="42">
        <v>49</v>
      </c>
      <c r="U356" s="42"/>
      <c r="V356" s="42"/>
      <c r="W356" s="42"/>
      <c r="X356" s="42"/>
      <c r="Y356" s="42"/>
      <c r="Z356" s="42"/>
      <c r="AB356" s="42"/>
      <c r="AC356" s="45">
        <v>630</v>
      </c>
      <c r="AF356" s="42">
        <v>49</v>
      </c>
      <c r="AG356" s="12">
        <v>800</v>
      </c>
    </row>
    <row r="357" spans="1:101">
      <c r="A357" s="9"/>
      <c r="B357" s="55" t="s">
        <v>90</v>
      </c>
      <c r="C357" s="56"/>
      <c r="D357" s="55">
        <f>AZ264</f>
        <v>1</v>
      </c>
      <c r="E357" s="57">
        <v>1</v>
      </c>
      <c r="F357" s="58">
        <f t="shared" ref="F357:F362" si="105">D357/E357</f>
        <v>1</v>
      </c>
      <c r="G357" s="40"/>
      <c r="Q357" s="46">
        <v>47</v>
      </c>
      <c r="R357" s="45">
        <v>690</v>
      </c>
      <c r="T357" s="42">
        <v>50</v>
      </c>
      <c r="U357" s="42"/>
      <c r="V357" s="42"/>
      <c r="W357" s="42"/>
      <c r="X357" s="42"/>
      <c r="Y357" s="42"/>
      <c r="Z357" s="42"/>
      <c r="AB357" s="42"/>
      <c r="AC357" s="45">
        <v>630</v>
      </c>
      <c r="AF357" s="42"/>
    </row>
    <row r="358" spans="1:101">
      <c r="A358" s="9"/>
      <c r="B358" s="55" t="s">
        <v>84</v>
      </c>
      <c r="C358" s="56"/>
      <c r="D358" s="55">
        <f>BA264</f>
        <v>4</v>
      </c>
      <c r="E358" s="57">
        <v>4</v>
      </c>
      <c r="F358" s="58">
        <f t="shared" si="105"/>
        <v>1</v>
      </c>
      <c r="G358" s="40"/>
      <c r="Q358" s="50">
        <v>48</v>
      </c>
      <c r="R358" s="12">
        <v>700</v>
      </c>
      <c r="T358" s="42">
        <v>51</v>
      </c>
      <c r="U358" s="42"/>
      <c r="V358" s="42"/>
      <c r="W358" s="42"/>
      <c r="X358" s="42"/>
      <c r="Y358" s="42"/>
      <c r="Z358" s="42"/>
      <c r="AB358" s="42"/>
      <c r="AC358" s="12">
        <v>640</v>
      </c>
      <c r="AF358" s="42"/>
    </row>
    <row r="359" spans="1:101" ht="25.75" customHeight="1">
      <c r="A359" s="9"/>
      <c r="B359" s="55" t="s">
        <v>144</v>
      </c>
      <c r="C359" s="56"/>
      <c r="D359" s="55">
        <f>BB264</f>
        <v>1</v>
      </c>
      <c r="E359" s="57">
        <v>1</v>
      </c>
      <c r="F359" s="58">
        <f t="shared" si="105"/>
        <v>1</v>
      </c>
      <c r="G359" s="40"/>
      <c r="Q359" s="46">
        <v>49</v>
      </c>
      <c r="R359" s="12">
        <v>710</v>
      </c>
      <c r="T359" s="42">
        <v>52</v>
      </c>
      <c r="U359" s="42"/>
      <c r="V359" s="42"/>
      <c r="W359" s="42"/>
      <c r="X359" s="42"/>
      <c r="Y359" s="42"/>
      <c r="Z359" s="42"/>
      <c r="AB359" s="42"/>
      <c r="AC359" s="12">
        <v>650</v>
      </c>
      <c r="AF359" s="42"/>
    </row>
    <row r="360" spans="1:101">
      <c r="A360" s="9"/>
      <c r="B360" s="55" t="s">
        <v>86</v>
      </c>
      <c r="C360" s="56"/>
      <c r="D360" s="55">
        <f>BC264</f>
        <v>7</v>
      </c>
      <c r="E360" s="57">
        <v>9</v>
      </c>
      <c r="F360" s="58">
        <f t="shared" si="105"/>
        <v>0.77777777777777779</v>
      </c>
      <c r="G360" s="40"/>
      <c r="Q360" s="50">
        <v>50</v>
      </c>
      <c r="R360" s="12">
        <v>720</v>
      </c>
      <c r="T360" s="42">
        <v>53</v>
      </c>
      <c r="U360" s="42"/>
      <c r="V360" s="42"/>
      <c r="W360" s="42"/>
      <c r="X360" s="42"/>
      <c r="Y360" s="42"/>
      <c r="Z360" s="42"/>
      <c r="AB360" s="42"/>
      <c r="AC360" s="12">
        <v>660</v>
      </c>
      <c r="AF360" s="42"/>
    </row>
    <row r="361" spans="1:101">
      <c r="A361" s="9"/>
      <c r="B361" s="55" t="s">
        <v>91</v>
      </c>
      <c r="C361" s="56"/>
      <c r="D361" s="55">
        <f>BD264</f>
        <v>4</v>
      </c>
      <c r="E361" s="57">
        <v>5</v>
      </c>
      <c r="F361" s="58">
        <f t="shared" si="105"/>
        <v>0.8</v>
      </c>
      <c r="G361" s="40"/>
      <c r="Q361" s="46">
        <v>51</v>
      </c>
      <c r="R361" s="12">
        <v>740</v>
      </c>
      <c r="T361" s="42">
        <v>54</v>
      </c>
      <c r="U361" s="42"/>
      <c r="V361" s="42"/>
      <c r="W361" s="42"/>
      <c r="X361" s="42"/>
      <c r="Y361" s="42"/>
      <c r="Z361" s="42"/>
      <c r="AB361" s="42"/>
      <c r="AC361" s="12">
        <v>670</v>
      </c>
      <c r="AF361" s="42"/>
    </row>
    <row r="362" spans="1:101">
      <c r="A362" s="9"/>
      <c r="B362" s="55" t="s">
        <v>89</v>
      </c>
      <c r="C362" s="56"/>
      <c r="D362" s="55">
        <f>BE264</f>
        <v>2</v>
      </c>
      <c r="E362" s="57">
        <v>2</v>
      </c>
      <c r="F362" s="58">
        <f t="shared" si="105"/>
        <v>1</v>
      </c>
      <c r="G362" s="40"/>
      <c r="Q362" s="50">
        <v>52</v>
      </c>
      <c r="R362" s="12">
        <v>760</v>
      </c>
      <c r="T362" s="42">
        <v>55</v>
      </c>
      <c r="U362" s="42"/>
      <c r="V362" s="42"/>
      <c r="W362" s="42"/>
      <c r="X362" s="42"/>
      <c r="Y362" s="42"/>
      <c r="Z362" s="42"/>
      <c r="AB362" s="42"/>
      <c r="AC362" s="12">
        <v>680</v>
      </c>
      <c r="AF362" s="42"/>
    </row>
    <row r="363" spans="1:101">
      <c r="A363" s="9"/>
      <c r="B363" s="55" t="s">
        <v>145</v>
      </c>
      <c r="C363" s="56"/>
      <c r="D363" s="55">
        <f>BG264</f>
        <v>5</v>
      </c>
      <c r="E363" s="57">
        <v>5</v>
      </c>
      <c r="F363" s="58">
        <f t="shared" ref="F363:F369" si="106">D363/E363</f>
        <v>1</v>
      </c>
      <c r="G363" s="40"/>
      <c r="Q363" s="46">
        <v>53</v>
      </c>
      <c r="R363" s="12">
        <v>790</v>
      </c>
      <c r="T363" s="42">
        <v>56</v>
      </c>
      <c r="U363" s="42"/>
      <c r="V363" s="42"/>
      <c r="W363" s="42"/>
      <c r="X363" s="42"/>
      <c r="Y363" s="42"/>
      <c r="Z363" s="42"/>
      <c r="AB363" s="42"/>
      <c r="AC363" s="12">
        <v>690</v>
      </c>
      <c r="AF363" s="42"/>
    </row>
    <row r="364" spans="1:101">
      <c r="A364" s="9"/>
      <c r="B364" s="55" t="s">
        <v>85</v>
      </c>
      <c r="C364" s="56"/>
      <c r="D364" s="55">
        <f>BH264</f>
        <v>4</v>
      </c>
      <c r="E364" s="57">
        <v>4</v>
      </c>
      <c r="F364" s="58">
        <f t="shared" si="106"/>
        <v>1</v>
      </c>
      <c r="G364" s="40"/>
      <c r="Q364" s="50">
        <v>54</v>
      </c>
      <c r="R364" s="12">
        <v>800</v>
      </c>
      <c r="T364" s="42">
        <v>57</v>
      </c>
      <c r="U364" s="42"/>
      <c r="V364" s="42"/>
      <c r="W364" s="42"/>
      <c r="X364" s="42"/>
      <c r="Y364" s="42"/>
      <c r="Z364" s="42"/>
      <c r="AB364" s="42"/>
      <c r="AC364" s="12">
        <v>700</v>
      </c>
      <c r="AF364" s="42"/>
    </row>
    <row r="365" spans="1:101">
      <c r="A365" s="9"/>
      <c r="B365" s="55" t="s">
        <v>103</v>
      </c>
      <c r="C365" s="56"/>
      <c r="D365" s="55">
        <f>BJ264</f>
        <v>2</v>
      </c>
      <c r="E365" s="57">
        <v>2</v>
      </c>
      <c r="F365" s="58">
        <f t="shared" si="106"/>
        <v>1</v>
      </c>
      <c r="G365" s="40"/>
      <c r="Q365" s="46"/>
      <c r="T365" s="42">
        <v>58</v>
      </c>
      <c r="U365" s="42"/>
      <c r="V365" s="42"/>
      <c r="W365" s="42"/>
      <c r="X365" s="42"/>
      <c r="Y365" s="42"/>
      <c r="Z365" s="42"/>
      <c r="AB365" s="42"/>
      <c r="AC365" s="12">
        <v>710</v>
      </c>
      <c r="AF365" s="42"/>
    </row>
    <row r="366" spans="1:101">
      <c r="A366" s="9"/>
      <c r="B366" s="55" t="s">
        <v>92</v>
      </c>
      <c r="C366" s="56"/>
      <c r="D366" s="55">
        <f>BK264</f>
        <v>2</v>
      </c>
      <c r="E366" s="57">
        <v>2</v>
      </c>
      <c r="F366" s="58">
        <f t="shared" si="106"/>
        <v>1</v>
      </c>
      <c r="G366" s="40"/>
      <c r="Q366" s="50"/>
      <c r="T366" s="42">
        <v>59</v>
      </c>
      <c r="U366" s="42"/>
      <c r="V366" s="42"/>
      <c r="W366" s="42"/>
      <c r="X366" s="42"/>
      <c r="Y366" s="42"/>
      <c r="Z366" s="42"/>
      <c r="AB366" s="42"/>
      <c r="AC366" s="12">
        <v>720</v>
      </c>
      <c r="AF366" s="42"/>
    </row>
    <row r="367" spans="1:101">
      <c r="A367" s="9"/>
      <c r="B367" s="55" t="s">
        <v>93</v>
      </c>
      <c r="C367" s="56"/>
      <c r="D367" s="55">
        <f>BL264</f>
        <v>6</v>
      </c>
      <c r="E367" s="57">
        <v>6</v>
      </c>
      <c r="F367" s="58">
        <f t="shared" si="106"/>
        <v>1</v>
      </c>
      <c r="G367" s="40"/>
      <c r="Q367" s="46"/>
      <c r="T367" s="42">
        <v>60</v>
      </c>
      <c r="U367" s="42"/>
      <c r="V367" s="42"/>
      <c r="W367" s="42"/>
      <c r="X367" s="42"/>
      <c r="Y367" s="42"/>
      <c r="Z367" s="42"/>
      <c r="AB367" s="42"/>
      <c r="AC367" s="12">
        <v>740</v>
      </c>
      <c r="AF367" s="42"/>
    </row>
    <row r="368" spans="1:101">
      <c r="A368" s="9"/>
      <c r="B368" s="55" t="s">
        <v>97</v>
      </c>
      <c r="C368" s="56"/>
      <c r="D368" s="55">
        <f>BM264</f>
        <v>2</v>
      </c>
      <c r="E368" s="57">
        <v>2</v>
      </c>
      <c r="F368" s="58">
        <f t="shared" si="106"/>
        <v>1</v>
      </c>
      <c r="G368" s="40"/>
      <c r="Q368" s="50"/>
      <c r="T368" s="42">
        <v>61</v>
      </c>
      <c r="U368" s="42"/>
      <c r="V368" s="42"/>
      <c r="W368" s="42"/>
      <c r="X368" s="42"/>
      <c r="Y368" s="42"/>
      <c r="Z368" s="42"/>
      <c r="AB368" s="42"/>
      <c r="AC368" s="12">
        <v>750</v>
      </c>
      <c r="AF368" s="42"/>
    </row>
    <row r="369" spans="1:32">
      <c r="A369" s="9"/>
      <c r="B369" s="55" t="s">
        <v>96</v>
      </c>
      <c r="C369" s="56"/>
      <c r="D369" s="55">
        <f>BN264</f>
        <v>4</v>
      </c>
      <c r="E369" s="57">
        <v>4</v>
      </c>
      <c r="F369" s="58">
        <f t="shared" si="106"/>
        <v>1</v>
      </c>
      <c r="G369" s="40"/>
      <c r="Q369" s="46"/>
      <c r="T369" s="42">
        <v>62</v>
      </c>
      <c r="U369" s="42"/>
      <c r="V369" s="42"/>
      <c r="W369" s="42"/>
      <c r="X369" s="42"/>
      <c r="Y369" s="42"/>
      <c r="Z369" s="42"/>
      <c r="AB369" s="42"/>
      <c r="AC369" s="12">
        <v>760</v>
      </c>
      <c r="AF369" s="42"/>
    </row>
    <row r="370" spans="1:32" ht="17">
      <c r="A370" s="9"/>
      <c r="C370" s="9"/>
      <c r="D370" s="9"/>
      <c r="E370" s="9"/>
      <c r="F370" s="9"/>
      <c r="G370" s="9"/>
      <c r="Q370" s="50"/>
      <c r="T370" s="42">
        <v>63</v>
      </c>
      <c r="U370" s="42"/>
      <c r="V370" s="42"/>
      <c r="W370" s="42"/>
      <c r="X370" s="42"/>
      <c r="Y370" s="42"/>
      <c r="Z370" s="42"/>
      <c r="AB370" s="42"/>
      <c r="AC370" s="12">
        <v>770</v>
      </c>
      <c r="AF370" s="42"/>
    </row>
    <row r="371" spans="1:32">
      <c r="A371" s="9"/>
      <c r="C371" s="4" t="s">
        <v>24</v>
      </c>
      <c r="D371" s="5" t="s">
        <v>25</v>
      </c>
      <c r="E371" s="6" t="s">
        <v>26</v>
      </c>
      <c r="T371" s="42">
        <v>64</v>
      </c>
      <c r="U371" s="42"/>
      <c r="V371" s="42"/>
      <c r="W371" s="42"/>
      <c r="X371" s="42"/>
      <c r="Y371" s="42"/>
      <c r="Z371" s="42"/>
      <c r="AB371" s="42"/>
      <c r="AC371" s="12">
        <v>790</v>
      </c>
      <c r="AF371" s="42"/>
    </row>
    <row r="372" spans="1:32" ht="23">
      <c r="A372" s="9"/>
      <c r="B372" s="77" t="s">
        <v>78</v>
      </c>
      <c r="C372" s="74">
        <f>$H$264+SUM($H$78:$H$88)</f>
        <v>21</v>
      </c>
      <c r="D372" s="75">
        <v>25</v>
      </c>
      <c r="E372" s="76">
        <f>C372/D372</f>
        <v>0.84</v>
      </c>
      <c r="F372" s="78" t="s">
        <v>24</v>
      </c>
      <c r="G372" s="7">
        <f>$H$264+$H$113</f>
        <v>45</v>
      </c>
      <c r="T372" s="42">
        <v>65</v>
      </c>
      <c r="U372" s="42"/>
      <c r="V372" s="42"/>
      <c r="W372" s="42"/>
      <c r="X372" s="42"/>
      <c r="Y372" s="42"/>
      <c r="Z372" s="42"/>
      <c r="AB372" s="42"/>
      <c r="AC372" s="12">
        <v>800</v>
      </c>
      <c r="AF372" s="42"/>
    </row>
    <row r="373" spans="1:32" ht="23">
      <c r="A373" s="9"/>
      <c r="B373" s="77" t="s">
        <v>100</v>
      </c>
      <c r="C373" s="74">
        <f>SUM($H$89:$H$106)</f>
        <v>18</v>
      </c>
      <c r="D373" s="75">
        <v>18</v>
      </c>
      <c r="E373" s="76">
        <f>C373/D373</f>
        <v>1</v>
      </c>
      <c r="F373" s="78" t="s">
        <v>28</v>
      </c>
      <c r="G373" s="7">
        <f>$I$264+$I$113</f>
        <v>2</v>
      </c>
      <c r="T373" s="42">
        <v>66</v>
      </c>
      <c r="U373" s="42"/>
      <c r="V373" s="42"/>
      <c r="W373" s="42"/>
      <c r="X373" s="42"/>
      <c r="Y373" s="42"/>
      <c r="Z373" s="42"/>
      <c r="AB373" s="42"/>
      <c r="AC373" s="12">
        <v>800</v>
      </c>
      <c r="AF373" s="42"/>
    </row>
    <row r="374" spans="1:32" ht="23">
      <c r="A374" s="9"/>
      <c r="B374" s="77" t="s">
        <v>80</v>
      </c>
      <c r="C374" s="74">
        <f>SUM($H$107:$H$112)</f>
        <v>6</v>
      </c>
      <c r="D374" s="75">
        <v>6</v>
      </c>
      <c r="E374" s="76">
        <f>C374/D374</f>
        <v>1</v>
      </c>
      <c r="F374" s="78" t="s">
        <v>30</v>
      </c>
      <c r="G374" s="7">
        <f>$J$264+$J$113</f>
        <v>2</v>
      </c>
      <c r="T374" s="42">
        <v>67</v>
      </c>
      <c r="U374" s="42"/>
      <c r="V374" s="42"/>
      <c r="W374" s="42"/>
      <c r="X374" s="42"/>
      <c r="Y374" s="42"/>
      <c r="Z374" s="42"/>
      <c r="AB374" s="42"/>
      <c r="AC374" s="12">
        <v>800</v>
      </c>
      <c r="AF374" s="42"/>
    </row>
    <row r="375" spans="1:32" ht="21">
      <c r="A375" s="9"/>
      <c r="F375" s="78" t="s">
        <v>26</v>
      </c>
      <c r="G375" s="8">
        <f>$G$372/($G$372+$G$373+$G$374)</f>
        <v>0.91836734693877553</v>
      </c>
      <c r="Q375" s="38"/>
      <c r="R375" s="4"/>
    </row>
    <row r="376" spans="1:32">
      <c r="A376" s="9"/>
      <c r="B376" s="77" t="s">
        <v>33</v>
      </c>
      <c r="C376" s="74">
        <f>$L$264+$L$113</f>
        <v>21</v>
      </c>
      <c r="D376" s="75">
        <v>21</v>
      </c>
      <c r="E376" s="79">
        <f>C376/D376</f>
        <v>1</v>
      </c>
      <c r="F376" s="88"/>
      <c r="G376" s="87"/>
      <c r="Q376" s="12"/>
    </row>
    <row r="377" spans="1:32">
      <c r="A377" s="9"/>
      <c r="B377" s="77" t="s">
        <v>34</v>
      </c>
      <c r="C377" s="74">
        <f>$M$264+$M$113</f>
        <v>15</v>
      </c>
      <c r="D377" s="75">
        <v>16</v>
      </c>
      <c r="E377" s="79">
        <f>C377/D377</f>
        <v>0.9375</v>
      </c>
      <c r="Q377" s="12"/>
    </row>
    <row r="378" spans="1:32" ht="26">
      <c r="A378" s="9"/>
      <c r="B378" s="77" t="s">
        <v>35</v>
      </c>
      <c r="C378" s="74">
        <f>$N$264+$N$113</f>
        <v>9</v>
      </c>
      <c r="D378" s="75">
        <v>12</v>
      </c>
      <c r="E378" s="79">
        <f>C378/D378</f>
        <v>0.75</v>
      </c>
      <c r="F378" s="13"/>
      <c r="Q378" s="12"/>
    </row>
    <row r="379" spans="1:32" ht="17">
      <c r="A379" s="9"/>
      <c r="Q379" s="12"/>
    </row>
    <row r="380" spans="1:32" ht="23">
      <c r="A380" s="9"/>
      <c r="D380" s="10"/>
      <c r="E380" s="11"/>
      <c r="F380" s="61" t="s">
        <v>117</v>
      </c>
      <c r="G380" s="64">
        <f>SUM($F$250:$F$263)+SUM($F$78:$F$112)</f>
        <v>44.5</v>
      </c>
      <c r="H380" s="12"/>
      <c r="Q380" s="12"/>
    </row>
    <row r="381" spans="1:32" ht="17">
      <c r="A381" s="9"/>
      <c r="C381" s="9"/>
      <c r="D381" s="9"/>
      <c r="E381" s="9"/>
      <c r="F381" s="9"/>
      <c r="G381" s="9"/>
      <c r="Q381" s="12"/>
    </row>
    <row r="382" spans="1:32" ht="28">
      <c r="A382" s="9"/>
      <c r="D382" s="10"/>
      <c r="F382" s="43" t="s">
        <v>118</v>
      </c>
      <c r="G382" s="81">
        <f>LOOKUP($G$380+1,$AF$306:$AF$356, $AG$306:$AG$356)</f>
        <v>710</v>
      </c>
      <c r="Q382" s="12"/>
    </row>
    <row r="383" spans="1:32" ht="22.5" customHeight="1">
      <c r="A383" s="9"/>
      <c r="E383" s="43"/>
      <c r="F383" s="65"/>
      <c r="Q383" s="12"/>
    </row>
    <row r="384" spans="1:32" ht="51.5" customHeight="1">
      <c r="A384" s="9"/>
      <c r="F384" s="43" t="s">
        <v>119</v>
      </c>
      <c r="Q384" s="12"/>
    </row>
    <row r="385" spans="1:17" ht="23">
      <c r="A385" s="9"/>
      <c r="G385" s="63"/>
      <c r="Q385" s="12"/>
    </row>
    <row r="386" spans="1:17">
      <c r="A386" s="9"/>
      <c r="B386" s="30" t="s">
        <v>150</v>
      </c>
      <c r="C386" s="30"/>
      <c r="D386" s="30" t="s">
        <v>106</v>
      </c>
      <c r="E386" s="30" t="s">
        <v>25</v>
      </c>
      <c r="F386" s="44" t="s">
        <v>26</v>
      </c>
      <c r="G386" s="40"/>
      <c r="Q386" s="12"/>
    </row>
    <row r="387" spans="1:17">
      <c r="A387" s="9"/>
      <c r="B387" s="55" t="s">
        <v>8</v>
      </c>
      <c r="C387" s="56"/>
      <c r="D387" s="55">
        <f>U236</f>
        <v>6</v>
      </c>
      <c r="E387" s="57">
        <v>8</v>
      </c>
      <c r="F387" s="58">
        <f t="shared" ref="F387:F392" si="107">D387/E387</f>
        <v>0.75</v>
      </c>
      <c r="G387" s="40"/>
      <c r="Q387" s="12"/>
    </row>
    <row r="388" spans="1:17" ht="32.25" customHeight="1">
      <c r="A388" s="9"/>
      <c r="B388" s="55" t="s">
        <v>21</v>
      </c>
      <c r="C388" s="56"/>
      <c r="D388" s="55">
        <f>V236</f>
        <v>20</v>
      </c>
      <c r="E388" s="57">
        <v>23</v>
      </c>
      <c r="F388" s="58">
        <f t="shared" si="107"/>
        <v>0.86956521739130432</v>
      </c>
      <c r="G388" s="40"/>
      <c r="Q388" s="12"/>
    </row>
    <row r="389" spans="1:17">
      <c r="A389" s="9"/>
      <c r="B389" s="55" t="s">
        <v>120</v>
      </c>
      <c r="C389" s="56"/>
      <c r="D389" s="55">
        <f>W236</f>
        <v>3</v>
      </c>
      <c r="E389" s="57">
        <v>3</v>
      </c>
      <c r="F389" s="58">
        <f t="shared" si="107"/>
        <v>1</v>
      </c>
      <c r="G389" s="40"/>
      <c r="Q389" s="12"/>
    </row>
    <row r="390" spans="1:17">
      <c r="A390" s="9"/>
      <c r="B390" s="55" t="s">
        <v>143</v>
      </c>
      <c r="C390" s="56"/>
      <c r="D390" s="55">
        <f>X236</f>
        <v>4</v>
      </c>
      <c r="E390" s="57">
        <v>5</v>
      </c>
      <c r="F390" s="58">
        <f t="shared" si="107"/>
        <v>0.8</v>
      </c>
      <c r="G390" s="40"/>
      <c r="Q390" s="12"/>
    </row>
    <row r="391" spans="1:17">
      <c r="A391" s="9"/>
      <c r="B391" s="55" t="s">
        <v>9</v>
      </c>
      <c r="C391" s="56"/>
      <c r="D391" s="55">
        <f>Y236</f>
        <v>2</v>
      </c>
      <c r="E391" s="57">
        <v>2</v>
      </c>
      <c r="F391" s="58">
        <f t="shared" si="107"/>
        <v>1</v>
      </c>
      <c r="G391" s="40"/>
      <c r="Q391" s="12"/>
    </row>
    <row r="392" spans="1:17" ht="21" customHeight="1">
      <c r="A392" s="9"/>
      <c r="B392" s="55" t="s">
        <v>7</v>
      </c>
      <c r="C392" s="56"/>
      <c r="D392" s="55">
        <f>Z236</f>
        <v>7</v>
      </c>
      <c r="E392" s="57">
        <v>7</v>
      </c>
      <c r="F392" s="58">
        <f t="shared" si="107"/>
        <v>1</v>
      </c>
      <c r="G392" s="40"/>
      <c r="Q392" s="12"/>
    </row>
    <row r="393" spans="1:17" ht="17">
      <c r="A393" s="9"/>
      <c r="Q393" s="12"/>
    </row>
    <row r="394" spans="1:17">
      <c r="A394" s="9"/>
      <c r="B394" s="37"/>
      <c r="C394" s="4" t="s">
        <v>24</v>
      </c>
      <c r="D394" s="5" t="s">
        <v>25</v>
      </c>
      <c r="E394" s="6" t="s">
        <v>26</v>
      </c>
      <c r="F394" s="4"/>
      <c r="G394" s="4"/>
      <c r="H394" s="12"/>
      <c r="I394" s="12"/>
      <c r="K394" s="4"/>
      <c r="Q394" s="12"/>
    </row>
    <row r="395" spans="1:17" ht="23">
      <c r="A395" s="9"/>
      <c r="B395" s="77" t="s">
        <v>10</v>
      </c>
      <c r="C395" s="74">
        <f>SUM(H217:H222)+SUM(H155:H159)+SUM(H41:H48)</f>
        <v>19</v>
      </c>
      <c r="D395" s="75">
        <v>19</v>
      </c>
      <c r="E395" s="79">
        <f>C395/D395</f>
        <v>1</v>
      </c>
      <c r="F395" s="78" t="s">
        <v>24</v>
      </c>
      <c r="G395" s="7">
        <f>C395+C396+C397+C398</f>
        <v>61</v>
      </c>
      <c r="H395" s="12" t="str">
        <f>IF($F395=1, 1, "")</f>
        <v/>
      </c>
      <c r="I395" s="12" t="str">
        <f>IF($F395=-0.25, 1, "")</f>
        <v/>
      </c>
      <c r="J395" s="16"/>
      <c r="L395" s="4"/>
      <c r="N395" s="4"/>
      <c r="Q395" s="12"/>
    </row>
    <row r="396" spans="1:17" ht="23">
      <c r="A396" s="9"/>
      <c r="B396" s="77" t="s">
        <v>121</v>
      </c>
      <c r="C396" s="74">
        <f>SUM(H49:H52)+SUM(H160:H163)</f>
        <v>6</v>
      </c>
      <c r="D396" s="75">
        <v>8</v>
      </c>
      <c r="E396" s="79">
        <f>C396/D396</f>
        <v>0.75</v>
      </c>
      <c r="F396" s="78" t="s">
        <v>28</v>
      </c>
      <c r="G396" s="7">
        <f>G68+G182+G239</f>
        <v>3</v>
      </c>
      <c r="H396" s="12" t="str">
        <f>IF($F396=1, 1, "")</f>
        <v/>
      </c>
      <c r="I396" s="12" t="str">
        <f>IF($F396=-0.25, 1, "")</f>
        <v/>
      </c>
      <c r="J396" s="16"/>
      <c r="M396" s="4"/>
      <c r="Q396" s="12"/>
    </row>
    <row r="397" spans="1:17" ht="23">
      <c r="A397" s="9"/>
      <c r="B397" s="77" t="s">
        <v>122</v>
      </c>
      <c r="C397" s="74">
        <f>SUM(H164:H178)+SUM(H53:H64)</f>
        <v>25</v>
      </c>
      <c r="D397" s="75">
        <v>27</v>
      </c>
      <c r="E397" s="79">
        <f>C397/D397</f>
        <v>0.92592592592592593</v>
      </c>
      <c r="F397" s="78" t="s">
        <v>30</v>
      </c>
      <c r="G397" s="7">
        <f>G69+G183+G240</f>
        <v>3</v>
      </c>
      <c r="H397" s="12"/>
      <c r="I397" s="12"/>
      <c r="J397" s="16"/>
      <c r="Q397" s="12"/>
    </row>
    <row r="398" spans="1:17" ht="21">
      <c r="A398" s="9"/>
      <c r="B398" s="77" t="s">
        <v>123</v>
      </c>
      <c r="C398" s="74">
        <f>SUM(H223:H235)</f>
        <v>11</v>
      </c>
      <c r="D398" s="75">
        <v>13</v>
      </c>
      <c r="E398" s="79">
        <f>C398/D398</f>
        <v>0.84615384615384615</v>
      </c>
      <c r="F398" s="78" t="s">
        <v>26</v>
      </c>
      <c r="G398" s="8">
        <f>$G$395/($G$395+$G$396+$G$397)</f>
        <v>0.91044776119402981</v>
      </c>
      <c r="H398" s="12"/>
      <c r="I398" s="12"/>
      <c r="J398" s="16"/>
      <c r="Q398" s="12"/>
    </row>
    <row r="399" spans="1:17">
      <c r="A399" s="9"/>
      <c r="H399" s="12" t="str">
        <f>IF($F397=1, 1, "")</f>
        <v/>
      </c>
      <c r="I399" s="12" t="str">
        <f>IF($F397=-0.25, 1, "")</f>
        <v/>
      </c>
      <c r="J399" s="16"/>
      <c r="O399" s="4"/>
      <c r="Q399" s="12"/>
    </row>
    <row r="400" spans="1:17">
      <c r="A400" s="9"/>
      <c r="B400" s="77" t="s">
        <v>33</v>
      </c>
      <c r="C400" s="74">
        <f>C241+C185+C72</f>
        <v>20</v>
      </c>
      <c r="D400" s="75">
        <v>20</v>
      </c>
      <c r="E400" s="79">
        <f>C400/D400</f>
        <v>1</v>
      </c>
      <c r="H400" s="12" t="str">
        <f>IF($F398=1, 1, "")</f>
        <v/>
      </c>
      <c r="I400" s="12" t="str">
        <f>IF($F398=-0.25, 1, "")</f>
        <v/>
      </c>
      <c r="J400" s="16"/>
      <c r="Q400" s="12"/>
    </row>
    <row r="401" spans="1:104">
      <c r="A401" s="9"/>
      <c r="B401" s="77" t="s">
        <v>34</v>
      </c>
      <c r="C401" s="74">
        <f>C242+C186+C73</f>
        <v>21</v>
      </c>
      <c r="D401" s="75">
        <v>26</v>
      </c>
      <c r="E401" s="79">
        <f>C401/D401</f>
        <v>0.80769230769230771</v>
      </c>
      <c r="H401" s="12" t="str">
        <f>IF($F400=1, 1, "")</f>
        <v/>
      </c>
      <c r="I401" s="12" t="str">
        <f>IF($F400=-0.25, 1, "")</f>
        <v/>
      </c>
      <c r="J401" s="16"/>
      <c r="P401" s="4"/>
      <c r="Q401" s="12"/>
      <c r="S401" s="4"/>
      <c r="AC401" s="4"/>
      <c r="AD401" s="4"/>
      <c r="AE401" s="4"/>
      <c r="AF401" s="4"/>
      <c r="AG401" s="4"/>
      <c r="AH401" s="4"/>
      <c r="AI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25"/>
      <c r="BK401" s="25"/>
      <c r="BL401" s="25"/>
      <c r="BM401" s="25"/>
      <c r="BN401" s="25"/>
      <c r="BO401" s="25"/>
      <c r="BP401" s="25"/>
      <c r="BQ401" s="25"/>
      <c r="BR401" s="25"/>
      <c r="BS401" s="34"/>
      <c r="BT401" s="35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4"/>
      <c r="CF401" s="35"/>
      <c r="CG401" s="121"/>
      <c r="CH401" s="121"/>
      <c r="CI401" s="121"/>
      <c r="CJ401" s="121"/>
      <c r="CK401" s="121"/>
      <c r="CL401" s="121"/>
      <c r="CM401" s="121"/>
      <c r="CN401" s="124"/>
      <c r="CO401" s="35"/>
      <c r="CP401" s="25"/>
      <c r="CQ401" s="25"/>
      <c r="CR401" s="25"/>
      <c r="CS401" s="35"/>
      <c r="CT401" s="36"/>
      <c r="CV401" s="9"/>
      <c r="CW401" s="9"/>
    </row>
    <row r="402" spans="1:104" ht="23" customHeight="1">
      <c r="A402" s="9"/>
      <c r="B402" s="77" t="s">
        <v>35</v>
      </c>
      <c r="C402" s="74">
        <f>C243+C187+C74</f>
        <v>20</v>
      </c>
      <c r="D402" s="75">
        <v>21</v>
      </c>
      <c r="E402" s="79">
        <f>C402/D402</f>
        <v>0.95238095238095233</v>
      </c>
      <c r="H402" s="12" t="str">
        <f>IF($F402=1, 1, "")</f>
        <v/>
      </c>
      <c r="I402" s="12" t="str">
        <f>IF($F402=-0.25, 1, "")</f>
        <v/>
      </c>
      <c r="J402" s="16"/>
      <c r="P402" s="12"/>
      <c r="Q402" s="12"/>
      <c r="CX402" s="10"/>
      <c r="CY402" s="10"/>
      <c r="CZ402" s="10"/>
    </row>
    <row r="403" spans="1:104" ht="23" customHeight="1">
      <c r="A403" s="9"/>
      <c r="J403" s="16"/>
      <c r="P403" s="12"/>
      <c r="Q403" s="12"/>
      <c r="CX403" s="10"/>
      <c r="CY403" s="10"/>
      <c r="CZ403" s="10"/>
    </row>
    <row r="404" spans="1:104" ht="23" customHeight="1">
      <c r="A404" s="9"/>
      <c r="F404" s="61" t="s">
        <v>124</v>
      </c>
      <c r="G404" s="64">
        <f>G242+G185+G71</f>
        <v>60.5</v>
      </c>
      <c r="P404" s="12"/>
      <c r="Q404" s="12"/>
      <c r="CX404" s="10"/>
      <c r="CY404" s="10"/>
      <c r="CZ404" s="10"/>
    </row>
    <row r="405" spans="1:104" ht="23" customHeight="1">
      <c r="A405" s="9"/>
      <c r="F405" s="61"/>
      <c r="G405" s="66"/>
      <c r="P405" s="12"/>
      <c r="CX405" s="10"/>
      <c r="CY405" s="10"/>
      <c r="CZ405" s="10"/>
    </row>
    <row r="406" spans="1:104" ht="31.25" customHeight="1">
      <c r="A406" s="9"/>
      <c r="F406" s="43" t="s">
        <v>125</v>
      </c>
      <c r="G406" s="81">
        <f>LOOKUP($G$404+1,$T$306:$T$374, $AC$306:$AC$374)</f>
        <v>750</v>
      </c>
      <c r="P406" s="12"/>
      <c r="CX406" s="10"/>
      <c r="CY406" s="10"/>
      <c r="CZ406" s="10"/>
    </row>
    <row r="407" spans="1:104" ht="23" customHeight="1">
      <c r="A407" s="9"/>
      <c r="P407" s="12"/>
      <c r="CX407" s="10"/>
      <c r="CY407" s="10"/>
      <c r="CZ407" s="10"/>
    </row>
    <row r="408" spans="1:104" ht="23" customHeight="1">
      <c r="A408" s="9"/>
      <c r="P408" s="12"/>
      <c r="CX408" s="10"/>
      <c r="CY408" s="10"/>
      <c r="CZ408" s="10"/>
    </row>
    <row r="409" spans="1:104" ht="33.5" customHeight="1">
      <c r="A409" s="9"/>
      <c r="P409" s="12"/>
      <c r="CX409" s="10"/>
      <c r="CY409" s="10"/>
      <c r="CZ409" s="10"/>
    </row>
    <row r="410" spans="1:104" ht="17">
      <c r="A410" s="9"/>
    </row>
    <row r="411" spans="1:104" ht="17">
      <c r="A411" s="9"/>
    </row>
    <row r="412" spans="1:104" ht="17">
      <c r="A412" s="9"/>
    </row>
    <row r="413" spans="1:104" ht="17">
      <c r="A413" s="9"/>
    </row>
    <row r="414" spans="1:104" ht="17">
      <c r="A414" s="9"/>
    </row>
    <row r="415" spans="1:104" ht="17">
      <c r="A415" s="9"/>
    </row>
    <row r="416" spans="1:104" ht="17">
      <c r="A416" s="9"/>
    </row>
    <row r="417" spans="1:1" ht="17">
      <c r="A417" s="9"/>
    </row>
    <row r="418" spans="1:1" ht="17">
      <c r="A418" s="9"/>
    </row>
    <row r="419" spans="1:1" ht="17">
      <c r="A419" s="9"/>
    </row>
    <row r="420" spans="1:1" ht="17">
      <c r="A420" s="9"/>
    </row>
    <row r="421" spans="1:1" ht="17">
      <c r="A421" s="9"/>
    </row>
    <row r="422" spans="1:1" ht="17">
      <c r="A422" s="9"/>
    </row>
    <row r="423" spans="1:1" ht="17">
      <c r="A423" s="9"/>
    </row>
    <row r="424" spans="1:1" ht="17">
      <c r="A424" s="9"/>
    </row>
    <row r="425" spans="1:1" ht="17">
      <c r="A425" s="9"/>
    </row>
    <row r="426" spans="1:1" ht="17">
      <c r="A426" s="9"/>
    </row>
    <row r="427" spans="1:1" ht="17">
      <c r="A427" s="9"/>
    </row>
    <row r="428" spans="1:1" ht="17">
      <c r="A428" s="9"/>
    </row>
    <row r="429" spans="1:1" ht="17">
      <c r="A429" s="9"/>
    </row>
    <row r="430" spans="1:1" ht="17">
      <c r="A430" s="9"/>
    </row>
    <row r="431" spans="1:1" ht="17">
      <c r="A431" s="9"/>
    </row>
    <row r="432" spans="1:1" ht="17">
      <c r="A432" s="9"/>
    </row>
    <row r="433" spans="1:1" ht="17">
      <c r="A433" s="9"/>
    </row>
    <row r="434" spans="1:1" ht="17">
      <c r="A434" s="9"/>
    </row>
    <row r="435" spans="1:1" ht="17">
      <c r="A435" s="9"/>
    </row>
    <row r="436" spans="1:1" ht="17">
      <c r="A436" s="9"/>
    </row>
    <row r="437" spans="1:1" ht="17">
      <c r="A437" s="9"/>
    </row>
    <row r="438" spans="1:1" ht="17">
      <c r="A438" s="9"/>
    </row>
    <row r="439" spans="1:1" ht="17">
      <c r="A439" s="9"/>
    </row>
    <row r="440" spans="1:1" ht="17">
      <c r="A440" s="9"/>
    </row>
    <row r="441" spans="1:1" ht="17">
      <c r="A441" s="9"/>
    </row>
    <row r="442" spans="1:1" ht="17">
      <c r="A442" s="9"/>
    </row>
    <row r="443" spans="1:1" ht="17">
      <c r="A443" s="9"/>
    </row>
    <row r="444" spans="1:1" ht="17">
      <c r="A444" s="9"/>
    </row>
    <row r="445" spans="1:1" ht="17">
      <c r="A445" s="9"/>
    </row>
    <row r="446" spans="1:1" ht="17">
      <c r="A446" s="9"/>
    </row>
    <row r="447" spans="1:1" ht="17">
      <c r="A447" s="9"/>
    </row>
    <row r="448" spans="1:1" ht="17">
      <c r="A448" s="9"/>
    </row>
    <row r="449" spans="1:1" ht="17">
      <c r="A449" s="9"/>
    </row>
    <row r="450" spans="1:1" ht="17">
      <c r="A450" s="9"/>
    </row>
    <row r="451" spans="1:1" ht="17">
      <c r="A451" s="9"/>
    </row>
    <row r="452" spans="1:1" ht="17">
      <c r="A452" s="9"/>
    </row>
    <row r="453" spans="1:1" ht="17">
      <c r="A453" s="9"/>
    </row>
    <row r="454" spans="1:1" ht="17">
      <c r="A454" s="9"/>
    </row>
    <row r="455" spans="1:1" ht="17">
      <c r="A455" s="9"/>
    </row>
    <row r="456" spans="1:1" ht="17">
      <c r="A456" s="9"/>
    </row>
    <row r="457" spans="1:1" ht="17">
      <c r="A457" s="9"/>
    </row>
    <row r="458" spans="1:1" ht="17">
      <c r="A458" s="9"/>
    </row>
    <row r="459" spans="1:1" ht="17">
      <c r="A459" s="9"/>
    </row>
    <row r="460" spans="1:1" ht="17">
      <c r="A460" s="9"/>
    </row>
    <row r="461" spans="1:1" ht="17">
      <c r="A461" s="9"/>
    </row>
    <row r="462" spans="1:1" ht="17">
      <c r="A462" s="9"/>
    </row>
    <row r="463" spans="1:1" ht="17">
      <c r="A463" s="9"/>
    </row>
    <row r="464" spans="1:1" ht="17">
      <c r="A464" s="9"/>
    </row>
    <row r="465" spans="1:1" ht="17">
      <c r="A465" s="9"/>
    </row>
    <row r="466" spans="1:1" ht="17">
      <c r="A466" s="9"/>
    </row>
    <row r="467" spans="1:1" ht="17">
      <c r="A467" s="9"/>
    </row>
    <row r="468" spans="1:1" ht="17">
      <c r="A468" s="9"/>
    </row>
    <row r="469" spans="1:1" ht="17">
      <c r="A469" s="9"/>
    </row>
    <row r="470" spans="1:1" ht="17">
      <c r="A470" s="9"/>
    </row>
    <row r="471" spans="1:1" ht="17">
      <c r="A471" s="9"/>
    </row>
    <row r="472" spans="1:1" ht="17">
      <c r="A472" s="9"/>
    </row>
    <row r="473" spans="1:1" ht="17">
      <c r="A473" s="9"/>
    </row>
    <row r="474" spans="1:1" ht="17">
      <c r="A474" s="9"/>
    </row>
    <row r="475" spans="1:1" ht="17">
      <c r="A475" s="9"/>
    </row>
    <row r="476" spans="1:1" ht="17">
      <c r="A476" s="9"/>
    </row>
    <row r="477" spans="1:1" ht="17">
      <c r="A477" s="9"/>
    </row>
    <row r="478" spans="1:1" ht="17">
      <c r="A478" s="9"/>
    </row>
  </sheetData>
  <sortState ref="CC249:CC297">
    <sortCondition ref="CC249"/>
  </sortState>
  <phoneticPr fontId="1" type="noConversion"/>
  <conditionalFormatting sqref="B119:D119 B115:D117 B181:D183 B294:D296 D307:E307 B372:D374 B67:D70 B284:D286 B266:D266 D310:E312 B144:D145 B238:D239 B268:D270">
    <cfRule type="expression" dxfId="101" priority="59" stopIfTrue="1">
      <formula>$F67=0</formula>
    </cfRule>
    <cfRule type="expression" dxfId="100" priority="60" stopIfTrue="1">
      <formula>$F67=-0.25</formula>
    </cfRule>
  </conditionalFormatting>
  <conditionalFormatting sqref="A1:A52 A142:A170 A188:A229 A179:A182 A244:A263 A236:A239 A65:A123">
    <cfRule type="expression" dxfId="99" priority="61" stopIfTrue="1">
      <formula>$F1=0</formula>
    </cfRule>
    <cfRule type="expression" dxfId="98" priority="62" stopIfTrue="1">
      <formula>$F1=-0.25</formula>
    </cfRule>
  </conditionalFormatting>
  <conditionalFormatting sqref="A185:A187">
    <cfRule type="expression" dxfId="97" priority="63" stopIfTrue="1">
      <formula>$F183=0</formula>
    </cfRule>
    <cfRule type="expression" dxfId="96" priority="64" stopIfTrue="1">
      <formula>$F183=-0.25</formula>
    </cfRule>
  </conditionalFormatting>
  <conditionalFormatting sqref="B275:B277">
    <cfRule type="expression" dxfId="95" priority="65" stopIfTrue="1">
      <formula>$E275=0</formula>
    </cfRule>
    <cfRule type="expression" dxfId="94" priority="66" stopIfTrue="1">
      <formula>$E275=-0.25</formula>
    </cfRule>
  </conditionalFormatting>
  <conditionalFormatting sqref="A241:A243">
    <cfRule type="expression" dxfId="93" priority="67" stopIfTrue="1">
      <formula>$F240=0</formula>
    </cfRule>
    <cfRule type="expression" dxfId="92" priority="68" stopIfTrue="1">
      <formula>$F240=-0.25</formula>
    </cfRule>
  </conditionalFormatting>
  <conditionalFormatting sqref="X161:X162 AC188:AX188 AJ251:AJ299 X218:X222 AK248:AK267 AK271 AK276 AK278 AK280:AK281 AK283 AK288:AK289 AK295 AZ76:BO76 AZ248:BO248 AK218:AK222 AK224:AK246 X155:X159 B41:G64 B78:G112 B155:G178 B217:G235 B250:G263 AC4:BD4 AC122:AX122 B5:G24 B124:G141 B190:G205 CG251:CG262">
    <cfRule type="expression" dxfId="91" priority="69" stopIfTrue="1">
      <formula>$F4=0</formula>
    </cfRule>
    <cfRule type="expression" dxfId="90" priority="70" stopIfTrue="1">
      <formula>$F4=-0.25</formula>
    </cfRule>
  </conditionalFormatting>
  <conditionalFormatting sqref="A59:A64">
    <cfRule type="expression" dxfId="89" priority="71" stopIfTrue="1">
      <formula>$F53=0</formula>
    </cfRule>
    <cfRule type="expression" dxfId="88" priority="72" stopIfTrue="1">
      <formula>$F53=-0.25</formula>
    </cfRule>
  </conditionalFormatting>
  <conditionalFormatting sqref="A124:A141">
    <cfRule type="expression" dxfId="87" priority="73" stopIfTrue="1">
      <formula>$F124=0</formula>
    </cfRule>
    <cfRule type="expression" dxfId="86" priority="74" stopIfTrue="1">
      <formula>$F124=-0.25</formula>
    </cfRule>
  </conditionalFormatting>
  <conditionalFormatting sqref="A175:A178">
    <cfRule type="expression" dxfId="85" priority="75" stopIfTrue="1">
      <formula>$F171=0</formula>
    </cfRule>
    <cfRule type="expression" dxfId="84" priority="76" stopIfTrue="1">
      <formula>$F171=-0.25</formula>
    </cfRule>
  </conditionalFormatting>
  <conditionalFormatting sqref="A233:A235">
    <cfRule type="expression" dxfId="83" priority="77" stopIfTrue="1">
      <formula>$F230=0</formula>
    </cfRule>
    <cfRule type="expression" dxfId="82" priority="78" stopIfTrue="1">
      <formula>$F230=-0.25</formula>
    </cfRule>
  </conditionalFormatting>
  <conditionalFormatting sqref="B72:D73 B185:D187">
    <cfRule type="expression" dxfId="81" priority="79" stopIfTrue="1">
      <formula>$F70=0</formula>
    </cfRule>
    <cfRule type="expression" dxfId="80" priority="80" stopIfTrue="1">
      <formula>$F70=-0.25</formula>
    </cfRule>
  </conditionalFormatting>
  <conditionalFormatting sqref="B147:D147">
    <cfRule type="expression" dxfId="79" priority="81" stopIfTrue="1">
      <formula>$F148=0</formula>
    </cfRule>
    <cfRule type="expression" dxfId="78" priority="82" stopIfTrue="1">
      <formula>$F148=-0.25</formula>
    </cfRule>
  </conditionalFormatting>
  <conditionalFormatting sqref="B241:D243">
    <cfRule type="expression" dxfId="77" priority="83" stopIfTrue="1">
      <formula>$F240=0</formula>
    </cfRule>
    <cfRule type="expression" dxfId="76" priority="84" stopIfTrue="1">
      <formula>$F240=-0.25</formula>
    </cfRule>
  </conditionalFormatting>
  <conditionalFormatting sqref="AH113 BE77:BE79 BE83 BE87 BE89 BE91 BF77:BF85 BE96 BF87:BF105 BE102:BE104 AI113:AI114 BF107:BF108 BE106">
    <cfRule type="expression" dxfId="75" priority="85" stopIfTrue="1">
      <formula>$F5=0</formula>
    </cfRule>
    <cfRule type="expression" dxfId="74" priority="86" stopIfTrue="1">
      <formula>$F5=-0.25</formula>
    </cfRule>
  </conditionalFormatting>
  <conditionalFormatting sqref="AH116 AH118:AH119 AI115:AI121">
    <cfRule type="expression" dxfId="73" priority="87" stopIfTrue="1">
      <formula>$F70=0</formula>
    </cfRule>
    <cfRule type="expression" dxfId="72" priority="88" stopIfTrue="1">
      <formula>$F70=-0.25</formula>
    </cfRule>
  </conditionalFormatting>
  <conditionalFormatting sqref="AJ215:AO215 U152:Z152 U215:Z215 U39:Z39">
    <cfRule type="expression" dxfId="71" priority="89" stopIfTrue="1">
      <formula>$F40&lt;0.85</formula>
    </cfRule>
  </conditionalFormatting>
  <conditionalFormatting sqref="A479:A65532">
    <cfRule type="expression" dxfId="70" priority="90" stopIfTrue="1">
      <formula>$F481=0</formula>
    </cfRule>
    <cfRule type="expression" dxfId="69" priority="91" stopIfTrue="1">
      <formula>$F481=-0.25</formula>
    </cfRule>
  </conditionalFormatting>
  <conditionalFormatting sqref="A404:A405 A240 A183:A184 A230:A232 A171:A174 A53:A58">
    <cfRule type="expression" dxfId="68" priority="92" stopIfTrue="1">
      <formula>#REF!=0</formula>
    </cfRule>
    <cfRule type="expression" dxfId="67" priority="93" stopIfTrue="1">
      <formula>#REF!=-0.25</formula>
    </cfRule>
  </conditionalFormatting>
  <conditionalFormatting sqref="B387:F392 B319:F325 B338:F343 B330:F333 B347:F349 B357:F369">
    <cfRule type="expression" dxfId="66" priority="94" stopIfTrue="1">
      <formula>$F319&lt;0.75</formula>
    </cfRule>
  </conditionalFormatting>
  <conditionalFormatting sqref="AK122:AK123 AJ123">
    <cfRule type="expression" dxfId="65" priority="99" stopIfTrue="1">
      <formula>$F78=0</formula>
    </cfRule>
    <cfRule type="expression" dxfId="64" priority="100" stopIfTrue="1">
      <formula>$F78=-0.25</formula>
    </cfRule>
  </conditionalFormatting>
  <conditionalFormatting sqref="BE25:BE26">
    <cfRule type="expression" dxfId="63" priority="11" stopIfTrue="1">
      <formula>$F25=0</formula>
    </cfRule>
    <cfRule type="expression" dxfId="62" priority="12" stopIfTrue="1">
      <formula>$F25=-0.25</formula>
    </cfRule>
  </conditionalFormatting>
  <conditionalFormatting sqref="BC5:BC24">
    <cfRule type="expression" dxfId="61" priority="57" stopIfTrue="1">
      <formula>$F5=0</formula>
    </cfRule>
    <cfRule type="expression" dxfId="60" priority="58" stopIfTrue="1">
      <formula>$F5=-0.25</formula>
    </cfRule>
  </conditionalFormatting>
  <conditionalFormatting sqref="BC25:BC42">
    <cfRule type="expression" dxfId="59" priority="55" stopIfTrue="1">
      <formula>$F25=0</formula>
    </cfRule>
    <cfRule type="expression" dxfId="58" priority="56" stopIfTrue="1">
      <formula>$F25=-0.25</formula>
    </cfRule>
  </conditionalFormatting>
  <conditionalFormatting sqref="BC43:BC58">
    <cfRule type="expression" dxfId="57" priority="53" stopIfTrue="1">
      <formula>$F43=0</formula>
    </cfRule>
    <cfRule type="expression" dxfId="56" priority="54" stopIfTrue="1">
      <formula>$F43=-0.25</formula>
    </cfRule>
  </conditionalFormatting>
  <conditionalFormatting sqref="BE5">
    <cfRule type="expression" dxfId="55" priority="51" stopIfTrue="1">
      <formula>$F5=0</formula>
    </cfRule>
    <cfRule type="expression" dxfId="54" priority="52" stopIfTrue="1">
      <formula>$F5=-0.25</formula>
    </cfRule>
  </conditionalFormatting>
  <conditionalFormatting sqref="BE6">
    <cfRule type="expression" dxfId="53" priority="49" stopIfTrue="1">
      <formula>$F6=0</formula>
    </cfRule>
    <cfRule type="expression" dxfId="52" priority="50" stopIfTrue="1">
      <formula>$F6=-0.25</formula>
    </cfRule>
  </conditionalFormatting>
  <conditionalFormatting sqref="BE7">
    <cfRule type="expression" dxfId="51" priority="47" stopIfTrue="1">
      <formula>$F7=0</formula>
    </cfRule>
    <cfRule type="expression" dxfId="50" priority="48" stopIfTrue="1">
      <formula>$F7=-0.25</formula>
    </cfRule>
  </conditionalFormatting>
  <conditionalFormatting sqref="BE8">
    <cfRule type="expression" dxfId="49" priority="45" stopIfTrue="1">
      <formula>$F8=0</formula>
    </cfRule>
    <cfRule type="expression" dxfId="48" priority="46" stopIfTrue="1">
      <formula>$F8=-0.25</formula>
    </cfRule>
  </conditionalFormatting>
  <conditionalFormatting sqref="BE9">
    <cfRule type="expression" dxfId="47" priority="43" stopIfTrue="1">
      <formula>$F9=0</formula>
    </cfRule>
    <cfRule type="expression" dxfId="46" priority="44" stopIfTrue="1">
      <formula>$F9=-0.25</formula>
    </cfRule>
  </conditionalFormatting>
  <conditionalFormatting sqref="BE10">
    <cfRule type="expression" dxfId="45" priority="41" stopIfTrue="1">
      <formula>$F10=0</formula>
    </cfRule>
    <cfRule type="expression" dxfId="44" priority="42" stopIfTrue="1">
      <formula>$F10=-0.25</formula>
    </cfRule>
  </conditionalFormatting>
  <conditionalFormatting sqref="BE11">
    <cfRule type="expression" dxfId="43" priority="39" stopIfTrue="1">
      <formula>$F11=0</formula>
    </cfRule>
    <cfRule type="expression" dxfId="42" priority="40" stopIfTrue="1">
      <formula>$F11=-0.25</formula>
    </cfRule>
  </conditionalFormatting>
  <conditionalFormatting sqref="BE12">
    <cfRule type="expression" dxfId="41" priority="37" stopIfTrue="1">
      <formula>$F12=0</formula>
    </cfRule>
    <cfRule type="expression" dxfId="40" priority="38" stopIfTrue="1">
      <formula>$F12=-0.25</formula>
    </cfRule>
  </conditionalFormatting>
  <conditionalFormatting sqref="BE13">
    <cfRule type="expression" dxfId="39" priority="35" stopIfTrue="1">
      <formula>$F13=0</formula>
    </cfRule>
    <cfRule type="expression" dxfId="38" priority="36" stopIfTrue="1">
      <formula>$F13=-0.25</formula>
    </cfRule>
  </conditionalFormatting>
  <conditionalFormatting sqref="BE14">
    <cfRule type="expression" dxfId="37" priority="33" stopIfTrue="1">
      <formula>$F14=0</formula>
    </cfRule>
    <cfRule type="expression" dxfId="36" priority="34" stopIfTrue="1">
      <formula>$F14=-0.25</formula>
    </cfRule>
  </conditionalFormatting>
  <conditionalFormatting sqref="BE15">
    <cfRule type="expression" dxfId="35" priority="31" stopIfTrue="1">
      <formula>$F15=0</formula>
    </cfRule>
    <cfRule type="expression" dxfId="34" priority="32" stopIfTrue="1">
      <formula>$F15=-0.25</formula>
    </cfRule>
  </conditionalFormatting>
  <conditionalFormatting sqref="BE16">
    <cfRule type="expression" dxfId="33" priority="29" stopIfTrue="1">
      <formula>$F16=0</formula>
    </cfRule>
    <cfRule type="expression" dxfId="32" priority="30" stopIfTrue="1">
      <formula>$F16=-0.25</formula>
    </cfRule>
  </conditionalFormatting>
  <conditionalFormatting sqref="BE17">
    <cfRule type="expression" dxfId="31" priority="27" stopIfTrue="1">
      <formula>$F17=0</formula>
    </cfRule>
    <cfRule type="expression" dxfId="30" priority="28" stopIfTrue="1">
      <formula>$F17=-0.25</formula>
    </cfRule>
  </conditionalFormatting>
  <conditionalFormatting sqref="BE18">
    <cfRule type="expression" dxfId="29" priority="25" stopIfTrue="1">
      <formula>$F18=0</formula>
    </cfRule>
    <cfRule type="expression" dxfId="28" priority="26" stopIfTrue="1">
      <formula>$F18=-0.25</formula>
    </cfRule>
  </conditionalFormatting>
  <conditionalFormatting sqref="BE19">
    <cfRule type="expression" dxfId="27" priority="23" stopIfTrue="1">
      <formula>$F19=0</formula>
    </cfRule>
    <cfRule type="expression" dxfId="26" priority="24" stopIfTrue="1">
      <formula>$F19=-0.25</formula>
    </cfRule>
  </conditionalFormatting>
  <conditionalFormatting sqref="BE20">
    <cfRule type="expression" dxfId="25" priority="21" stopIfTrue="1">
      <formula>$F20=0</formula>
    </cfRule>
    <cfRule type="expression" dxfId="24" priority="22" stopIfTrue="1">
      <formula>$F20=-0.25</formula>
    </cfRule>
  </conditionalFormatting>
  <conditionalFormatting sqref="BE21">
    <cfRule type="expression" dxfId="23" priority="19" stopIfTrue="1">
      <formula>$F21=0</formula>
    </cfRule>
    <cfRule type="expression" dxfId="22" priority="20" stopIfTrue="1">
      <formula>$F21=-0.25</formula>
    </cfRule>
  </conditionalFormatting>
  <conditionalFormatting sqref="BE22">
    <cfRule type="expression" dxfId="21" priority="17" stopIfTrue="1">
      <formula>$F22=0</formula>
    </cfRule>
    <cfRule type="expression" dxfId="20" priority="18" stopIfTrue="1">
      <formula>$F22=-0.25</formula>
    </cfRule>
  </conditionalFormatting>
  <conditionalFormatting sqref="BE23">
    <cfRule type="expression" dxfId="19" priority="15" stopIfTrue="1">
      <formula>$F23=0</formula>
    </cfRule>
    <cfRule type="expression" dxfId="18" priority="16" stopIfTrue="1">
      <formula>$F23=-0.25</formula>
    </cfRule>
  </conditionalFormatting>
  <conditionalFormatting sqref="BE24">
    <cfRule type="expression" dxfId="17" priority="13" stopIfTrue="1">
      <formula>$F24=0</formula>
    </cfRule>
    <cfRule type="expression" dxfId="16" priority="14" stopIfTrue="1">
      <formula>$F24=-0.25</formula>
    </cfRule>
  </conditionalFormatting>
  <conditionalFormatting sqref="A402:A403">
    <cfRule type="expression" dxfId="15" priority="101" stopIfTrue="1">
      <formula>$F395=0</formula>
    </cfRule>
    <cfRule type="expression" dxfId="14" priority="102" stopIfTrue="1">
      <formula>$F395=-0.25</formula>
    </cfRule>
  </conditionalFormatting>
  <conditionalFormatting sqref="B334:F334">
    <cfRule type="expression" dxfId="13" priority="10" stopIfTrue="1">
      <formula>$F334&lt;0.75</formula>
    </cfRule>
  </conditionalFormatting>
  <conditionalFormatting sqref="A408">
    <cfRule type="expression" dxfId="12" priority="103" stopIfTrue="1">
      <formula>$F400=0</formula>
    </cfRule>
    <cfRule type="expression" dxfId="11" priority="104" stopIfTrue="1">
      <formula>$F400=-0.25</formula>
    </cfRule>
  </conditionalFormatting>
  <conditionalFormatting sqref="B344:F344">
    <cfRule type="expression" dxfId="10" priority="9" stopIfTrue="1">
      <formula>$F344&lt;0.75</formula>
    </cfRule>
  </conditionalFormatting>
  <conditionalFormatting sqref="A406:A407">
    <cfRule type="expression" dxfId="9" priority="105" stopIfTrue="1">
      <formula>$F397=0</formula>
    </cfRule>
    <cfRule type="expression" dxfId="8" priority="106" stopIfTrue="1">
      <formula>$F397=-0.25</formula>
    </cfRule>
  </conditionalFormatting>
  <conditionalFormatting sqref="CC249:CC262">
    <cfRule type="expression" dxfId="7" priority="7" stopIfTrue="1">
      <formula>$F249=0</formula>
    </cfRule>
    <cfRule type="expression" dxfId="6" priority="8" stopIfTrue="1">
      <formula>$F249=-0.25</formula>
    </cfRule>
  </conditionalFormatting>
  <conditionalFormatting sqref="CC263:CC297">
    <cfRule type="expression" dxfId="5" priority="5" stopIfTrue="1">
      <formula>$F263=0</formula>
    </cfRule>
    <cfRule type="expression" dxfId="4" priority="6" stopIfTrue="1">
      <formula>$F263=-0.25</formula>
    </cfRule>
  </conditionalFormatting>
  <conditionalFormatting sqref="CG263:CG283">
    <cfRule type="expression" dxfId="3" priority="1" stopIfTrue="1">
      <formula>$F263=0</formula>
    </cfRule>
    <cfRule type="expression" dxfId="2" priority="2" stopIfTrue="1">
      <formula>$F263=-0.25</formula>
    </cfRule>
  </conditionalFormatting>
  <conditionalFormatting sqref="CG249">
    <cfRule type="expression" dxfId="1" priority="109" stopIfTrue="1">
      <formula>$F250=0</formula>
    </cfRule>
    <cfRule type="expression" dxfId="0" priority="110" stopIfTrue="1">
      <formula>$F250=-0.25</formula>
    </cfRule>
  </conditionalFormatting>
  <printOptions horizontalCentered="1"/>
  <pageMargins left="0.6" right="0.6" top="0.51" bottom="1" header="0.5" footer="0.5"/>
  <pageSetup scale="65" orientation="portrait" horizontalDpi="300" verticalDpi="300"/>
  <headerFooter alignWithMargins="0"/>
  <rowBreaks count="10" manualBreakCount="10">
    <brk id="38" min="1" max="7" man="1"/>
    <brk id="75" min="1" max="7" man="1"/>
    <brk id="121" min="1" max="7" man="1"/>
    <brk id="151" min="1" max="7" man="1"/>
    <brk id="187" min="1" max="7" man="1"/>
    <brk id="214" min="1" max="7" man="1"/>
    <brk id="270" min="1" max="7" man="1"/>
    <brk id="304" min="1" max="7" man="1"/>
    <brk id="352" min="1" max="6" man="1"/>
    <brk id="383" min="1" max="7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Principled Homeostasis</cp:lastModifiedBy>
  <cp:lastPrinted>2014-05-16T04:25:24Z</cp:lastPrinted>
  <dcterms:created xsi:type="dcterms:W3CDTF">2013-08-15T03:08:54Z</dcterms:created>
  <dcterms:modified xsi:type="dcterms:W3CDTF">2016-04-26T05:06:08Z</dcterms:modified>
</cp:coreProperties>
</file>