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4AD34533-8D63-4C5B-8F0B-EC61E4F2D6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S2" sheetId="2" r:id="rId2"/>
    <sheet name="X" sheetId="3" state="hidden" r:id="rId3"/>
    <sheet name="Y" sheetId="4" state="hidden" r:id="rId4"/>
    <sheet name="Z" sheetId="5" state="hidden" r:id="rId5"/>
    <sheet name="Report" sheetId="6" r:id="rId6"/>
    <sheet name="A" sheetId="7" r:id="rId7"/>
    <sheet name="B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9ENLdj43AHkA+0zWh/he9+loEoe3FmOuNYy7I12mqkg="/>
    </ext>
  </extLst>
</workbook>
</file>

<file path=xl/calcChain.xml><?xml version="1.0" encoding="utf-8"?>
<calcChain xmlns="http://schemas.openxmlformats.org/spreadsheetml/2006/main">
  <c r="D31" i="8" l="1"/>
  <c r="A26" i="8"/>
  <c r="I24" i="8"/>
  <c r="F24" i="8"/>
  <c r="E24" i="8"/>
  <c r="D24" i="8"/>
  <c r="C24" i="8"/>
  <c r="B24" i="8"/>
  <c r="I23" i="8"/>
  <c r="F23" i="8"/>
  <c r="E23" i="8"/>
  <c r="D23" i="8"/>
  <c r="C23" i="8"/>
  <c r="B23" i="8"/>
  <c r="I22" i="8"/>
  <c r="H20" i="8"/>
  <c r="F19" i="8"/>
  <c r="E19" i="8"/>
  <c r="D19" i="8"/>
  <c r="C19" i="8"/>
  <c r="B19" i="8"/>
  <c r="A19" i="8"/>
  <c r="G18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4" i="7"/>
  <c r="Z33" i="7"/>
  <c r="D31" i="7"/>
  <c r="A26" i="7"/>
  <c r="I24" i="7"/>
  <c r="F24" i="7"/>
  <c r="E24" i="7"/>
  <c r="D24" i="7"/>
  <c r="C24" i="7"/>
  <c r="B24" i="7"/>
  <c r="I23" i="7"/>
  <c r="F23" i="7"/>
  <c r="E23" i="7"/>
  <c r="D23" i="7"/>
  <c r="C23" i="7"/>
  <c r="B23" i="7"/>
  <c r="I22" i="7"/>
  <c r="H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7" i="6"/>
  <c r="I24" i="6"/>
  <c r="F24" i="6"/>
  <c r="E24" i="6"/>
  <c r="D24" i="6"/>
  <c r="C24" i="6"/>
  <c r="B24" i="6"/>
  <c r="I23" i="6"/>
  <c r="F23" i="6"/>
  <c r="E23" i="6"/>
  <c r="D23" i="6"/>
  <c r="C23" i="6"/>
  <c r="B23" i="6"/>
  <c r="I22" i="6"/>
  <c r="H19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G13" i="6"/>
  <c r="F13" i="6"/>
  <c r="E13" i="6"/>
  <c r="D13" i="6"/>
  <c r="C13" i="6"/>
  <c r="B13" i="6"/>
  <c r="B10" i="6"/>
  <c r="B9" i="6"/>
  <c r="B8" i="6"/>
  <c r="B7" i="6"/>
  <c r="B6" i="6"/>
  <c r="D5" i="6"/>
  <c r="C5" i="6"/>
  <c r="F4" i="6"/>
  <c r="C4" i="6"/>
  <c r="AO64" i="5"/>
  <c r="AN64" i="5"/>
  <c r="AM64" i="5"/>
  <c r="AL64" i="5"/>
  <c r="AK64" i="5"/>
  <c r="AJ64" i="5"/>
  <c r="AI64" i="5"/>
  <c r="AO63" i="5"/>
  <c r="AN63" i="5"/>
  <c r="AM63" i="5"/>
  <c r="AL63" i="5"/>
  <c r="AK63" i="5"/>
  <c r="AJ63" i="5"/>
  <c r="AI63" i="5"/>
  <c r="AO62" i="5"/>
  <c r="AN62" i="5"/>
  <c r="AM62" i="5"/>
  <c r="AL62" i="5"/>
  <c r="AK62" i="5"/>
  <c r="AJ62" i="5"/>
  <c r="AI62" i="5"/>
  <c r="AO61" i="5"/>
  <c r="AN61" i="5"/>
  <c r="AM61" i="5"/>
  <c r="AL61" i="5"/>
  <c r="AK61" i="5"/>
  <c r="AJ61" i="5"/>
  <c r="AI61" i="5"/>
  <c r="AO60" i="5"/>
  <c r="AN60" i="5"/>
  <c r="AM60" i="5"/>
  <c r="AL60" i="5"/>
  <c r="AK60" i="5"/>
  <c r="AJ60" i="5"/>
  <c r="AI60" i="5"/>
  <c r="AO59" i="5"/>
  <c r="AN59" i="5"/>
  <c r="AM59" i="5"/>
  <c r="AL59" i="5"/>
  <c r="AK59" i="5"/>
  <c r="AJ59" i="5"/>
  <c r="AI59" i="5"/>
  <c r="AO58" i="5"/>
  <c r="AN58" i="5"/>
  <c r="AM58" i="5"/>
  <c r="AL58" i="5"/>
  <c r="AK58" i="5"/>
  <c r="AJ58" i="5"/>
  <c r="AI58" i="5"/>
  <c r="AO57" i="5"/>
  <c r="AN57" i="5"/>
  <c r="AM57" i="5"/>
  <c r="AL57" i="5"/>
  <c r="AK57" i="5"/>
  <c r="AJ57" i="5"/>
  <c r="AI57" i="5"/>
  <c r="AO56" i="5"/>
  <c r="AN56" i="5"/>
  <c r="AM56" i="5"/>
  <c r="AL56" i="5"/>
  <c r="AK56" i="5"/>
  <c r="AJ56" i="5"/>
  <c r="AI56" i="5"/>
  <c r="AO55" i="5"/>
  <c r="AN55" i="5"/>
  <c r="AM55" i="5"/>
  <c r="AL55" i="5"/>
  <c r="AK55" i="5"/>
  <c r="AJ55" i="5"/>
  <c r="AI55" i="5"/>
  <c r="AO54" i="5"/>
  <c r="AN54" i="5"/>
  <c r="AM54" i="5"/>
  <c r="AL54" i="5"/>
  <c r="AK54" i="5"/>
  <c r="AJ54" i="5"/>
  <c r="AI54" i="5"/>
  <c r="AO53" i="5"/>
  <c r="AN53" i="5"/>
  <c r="AM53" i="5"/>
  <c r="AL53" i="5"/>
  <c r="AK53" i="5"/>
  <c r="AJ53" i="5"/>
  <c r="AI53" i="5"/>
  <c r="AO52" i="5"/>
  <c r="AN52" i="5"/>
  <c r="AM52" i="5"/>
  <c r="AL52" i="5"/>
  <c r="AK52" i="5"/>
  <c r="AJ52" i="5"/>
  <c r="AI52" i="5"/>
  <c r="AO51" i="5"/>
  <c r="AN51" i="5"/>
  <c r="AM51" i="5"/>
  <c r="AL51" i="5"/>
  <c r="AK51" i="5"/>
  <c r="AJ51" i="5"/>
  <c r="AI51" i="5"/>
  <c r="AO50" i="5"/>
  <c r="AN50" i="5"/>
  <c r="AM50" i="5"/>
  <c r="AL50" i="5"/>
  <c r="AK50" i="5"/>
  <c r="AJ50" i="5"/>
  <c r="AI50" i="5"/>
  <c r="AO49" i="5"/>
  <c r="AN49" i="5"/>
  <c r="AM49" i="5"/>
  <c r="AL49" i="5"/>
  <c r="AK49" i="5"/>
  <c r="AJ49" i="5"/>
  <c r="AI49" i="5"/>
  <c r="AO48" i="5"/>
  <c r="AN48" i="5"/>
  <c r="AM48" i="5"/>
  <c r="AL48" i="5"/>
  <c r="AK48" i="5"/>
  <c r="AJ48" i="5"/>
  <c r="AI48" i="5"/>
  <c r="AO47" i="5"/>
  <c r="AN47" i="5"/>
  <c r="AM47" i="5"/>
  <c r="AL47" i="5"/>
  <c r="AK47" i="5"/>
  <c r="AJ47" i="5"/>
  <c r="AI47" i="5"/>
  <c r="AO46" i="5"/>
  <c r="AN46" i="5"/>
  <c r="AM46" i="5"/>
  <c r="AL46" i="5"/>
  <c r="AK46" i="5"/>
  <c r="AJ46" i="5"/>
  <c r="AI46" i="5"/>
  <c r="AO45" i="5"/>
  <c r="AN45" i="5"/>
  <c r="AM45" i="5"/>
  <c r="AL45" i="5"/>
  <c r="AK45" i="5"/>
  <c r="AJ45" i="5"/>
  <c r="AI45" i="5"/>
  <c r="AO44" i="5"/>
  <c r="AN44" i="5"/>
  <c r="AM44" i="5"/>
  <c r="AL44" i="5"/>
  <c r="AK44" i="5"/>
  <c r="AJ44" i="5"/>
  <c r="AI44" i="5"/>
  <c r="AO43" i="5"/>
  <c r="AN43" i="5"/>
  <c r="AM43" i="5"/>
  <c r="AL43" i="5"/>
  <c r="AK43" i="5"/>
  <c r="AJ43" i="5"/>
  <c r="AI43" i="5"/>
  <c r="AO42" i="5"/>
  <c r="AN42" i="5"/>
  <c r="AM42" i="5"/>
  <c r="AL42" i="5"/>
  <c r="AK42" i="5"/>
  <c r="AJ42" i="5"/>
  <c r="AI42" i="5"/>
  <c r="AO41" i="5"/>
  <c r="AN41" i="5"/>
  <c r="AM41" i="5"/>
  <c r="AL41" i="5"/>
  <c r="AK41" i="5"/>
  <c r="AJ41" i="5"/>
  <c r="AI41" i="5"/>
  <c r="AO40" i="5"/>
  <c r="AN40" i="5"/>
  <c r="AM40" i="5"/>
  <c r="AL40" i="5"/>
  <c r="AK40" i="5"/>
  <c r="AJ40" i="5"/>
  <c r="AI40" i="5"/>
  <c r="AO39" i="5"/>
  <c r="AN39" i="5"/>
  <c r="AM39" i="5"/>
  <c r="AL39" i="5"/>
  <c r="AK39" i="5"/>
  <c r="AJ39" i="5"/>
  <c r="AI39" i="5"/>
  <c r="AO38" i="5"/>
  <c r="AN38" i="5"/>
  <c r="AM38" i="5"/>
  <c r="AL38" i="5"/>
  <c r="AK38" i="5"/>
  <c r="AJ38" i="5"/>
  <c r="AI38" i="5"/>
  <c r="AO37" i="5"/>
  <c r="AN37" i="5"/>
  <c r="AM37" i="5"/>
  <c r="AL37" i="5"/>
  <c r="AK37" i="5"/>
  <c r="AJ37" i="5"/>
  <c r="AI37" i="5"/>
  <c r="AO36" i="5"/>
  <c r="AN36" i="5"/>
  <c r="AM36" i="5"/>
  <c r="AL36" i="5"/>
  <c r="AK36" i="5"/>
  <c r="AJ36" i="5"/>
  <c r="AI36" i="5"/>
  <c r="AO35" i="5"/>
  <c r="AN35" i="5"/>
  <c r="AM35" i="5"/>
  <c r="AL35" i="5"/>
  <c r="AK35" i="5"/>
  <c r="AJ35" i="5"/>
  <c r="AI35" i="5"/>
  <c r="AO34" i="5"/>
  <c r="AN34" i="5"/>
  <c r="AM34" i="5"/>
  <c r="AL34" i="5"/>
  <c r="AK34" i="5"/>
  <c r="AJ34" i="5"/>
  <c r="AI34" i="5"/>
  <c r="AO33" i="5"/>
  <c r="AN33" i="5"/>
  <c r="AM33" i="5"/>
  <c r="AL33" i="5"/>
  <c r="AK33" i="5"/>
  <c r="AJ33" i="5"/>
  <c r="AI33" i="5"/>
  <c r="AO32" i="5"/>
  <c r="AN32" i="5"/>
  <c r="AM32" i="5"/>
  <c r="AL32" i="5"/>
  <c r="AK32" i="5"/>
  <c r="AJ32" i="5"/>
  <c r="AI32" i="5"/>
  <c r="AO31" i="5"/>
  <c r="AN31" i="5"/>
  <c r="AM31" i="5"/>
  <c r="AL31" i="5"/>
  <c r="AK31" i="5"/>
  <c r="AJ31" i="5"/>
  <c r="AI31" i="5"/>
  <c r="AO30" i="5"/>
  <c r="AN30" i="5"/>
  <c r="AM30" i="5"/>
  <c r="AL30" i="5"/>
  <c r="AK30" i="5"/>
  <c r="AJ30" i="5"/>
  <c r="AI30" i="5"/>
  <c r="AO29" i="5"/>
  <c r="AN29" i="5"/>
  <c r="AM29" i="5"/>
  <c r="AL29" i="5"/>
  <c r="AK29" i="5"/>
  <c r="AJ29" i="5"/>
  <c r="AI29" i="5"/>
  <c r="AO28" i="5"/>
  <c r="AN28" i="5"/>
  <c r="AM28" i="5"/>
  <c r="AL28" i="5"/>
  <c r="AK28" i="5"/>
  <c r="AJ28" i="5"/>
  <c r="AI28" i="5"/>
  <c r="AO27" i="5"/>
  <c r="AN27" i="5"/>
  <c r="AM27" i="5"/>
  <c r="AL27" i="5"/>
  <c r="AK27" i="5"/>
  <c r="AJ27" i="5"/>
  <c r="AI27" i="5"/>
  <c r="AO26" i="5"/>
  <c r="AN26" i="5"/>
  <c r="AM26" i="5"/>
  <c r="AL26" i="5"/>
  <c r="AK26" i="5"/>
  <c r="AJ26" i="5"/>
  <c r="AI26" i="5"/>
  <c r="AO25" i="5"/>
  <c r="AN25" i="5"/>
  <c r="AM25" i="5"/>
  <c r="AL25" i="5"/>
  <c r="AK25" i="5"/>
  <c r="AJ25" i="5"/>
  <c r="AI25" i="5"/>
  <c r="AO24" i="5"/>
  <c r="AN24" i="5"/>
  <c r="AM24" i="5"/>
  <c r="AL24" i="5"/>
  <c r="AK24" i="5"/>
  <c r="AJ24" i="5"/>
  <c r="AI24" i="5"/>
  <c r="AO23" i="5"/>
  <c r="AN23" i="5"/>
  <c r="AM23" i="5"/>
  <c r="AL23" i="5"/>
  <c r="AK23" i="5"/>
  <c r="AJ23" i="5"/>
  <c r="AI23" i="5"/>
  <c r="AO22" i="5"/>
  <c r="AN22" i="5"/>
  <c r="AM22" i="5"/>
  <c r="AL22" i="5"/>
  <c r="AK22" i="5"/>
  <c r="AJ22" i="5"/>
  <c r="AI22" i="5"/>
  <c r="AO21" i="5"/>
  <c r="AN21" i="5"/>
  <c r="AM21" i="5"/>
  <c r="AL21" i="5"/>
  <c r="AK21" i="5"/>
  <c r="AJ21" i="5"/>
  <c r="AI21" i="5"/>
  <c r="AO20" i="5"/>
  <c r="AN20" i="5"/>
  <c r="AM20" i="5"/>
  <c r="AL20" i="5"/>
  <c r="AK20" i="5"/>
  <c r="AJ20" i="5"/>
  <c r="AI20" i="5"/>
  <c r="AO19" i="5"/>
  <c r="AN19" i="5"/>
  <c r="AM19" i="5"/>
  <c r="AL19" i="5"/>
  <c r="AK19" i="5"/>
  <c r="AJ19" i="5"/>
  <c r="AI19" i="5"/>
  <c r="AO18" i="5"/>
  <c r="AN18" i="5"/>
  <c r="AM18" i="5"/>
  <c r="AL18" i="5"/>
  <c r="AK18" i="5"/>
  <c r="AJ18" i="5"/>
  <c r="AI18" i="5"/>
  <c r="AO17" i="5"/>
  <c r="AN17" i="5"/>
  <c r="AM17" i="5"/>
  <c r="AL17" i="5"/>
  <c r="AK17" i="5"/>
  <c r="AJ17" i="5"/>
  <c r="AI17" i="5"/>
  <c r="AO16" i="5"/>
  <c r="AN16" i="5"/>
  <c r="AM16" i="5"/>
  <c r="AL16" i="5"/>
  <c r="AK16" i="5"/>
  <c r="AJ16" i="5"/>
  <c r="AI16" i="5"/>
  <c r="AO15" i="5"/>
  <c r="AN15" i="5"/>
  <c r="AM15" i="5"/>
  <c r="AL15" i="5"/>
  <c r="AK15" i="5"/>
  <c r="AJ15" i="5"/>
  <c r="AI15" i="5"/>
  <c r="AO14" i="5"/>
  <c r="AN14" i="5"/>
  <c r="AM14" i="5"/>
  <c r="AL14" i="5"/>
  <c r="AK14" i="5"/>
  <c r="AJ14" i="5"/>
  <c r="AI14" i="5"/>
  <c r="AO13" i="5"/>
  <c r="AN13" i="5"/>
  <c r="AM13" i="5"/>
  <c r="AL13" i="5"/>
  <c r="AK13" i="5"/>
  <c r="AJ13" i="5"/>
  <c r="A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N9" i="5"/>
  <c r="AL9" i="5"/>
  <c r="C9" i="5"/>
  <c r="AN8" i="5"/>
  <c r="AL8" i="5"/>
  <c r="C8" i="5"/>
  <c r="AN7" i="5"/>
  <c r="AL7" i="5"/>
  <c r="C7" i="5"/>
  <c r="AN6" i="5"/>
  <c r="AL6" i="5"/>
  <c r="C6" i="5"/>
  <c r="AN5" i="5"/>
  <c r="AL5" i="5"/>
  <c r="C5" i="5"/>
  <c r="AN4" i="5"/>
  <c r="AL4" i="5"/>
  <c r="C4" i="5"/>
  <c r="AH3" i="5"/>
  <c r="S3" i="5"/>
  <c r="K2" i="5"/>
  <c r="G2" i="5"/>
  <c r="C2" i="5"/>
  <c r="AO70" i="4"/>
  <c r="AN70" i="4"/>
  <c r="AM70" i="4"/>
  <c r="AL70" i="4"/>
  <c r="AK70" i="4"/>
  <c r="AJ70" i="4"/>
  <c r="AI70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O67" i="4"/>
  <c r="AN67" i="4"/>
  <c r="AM67" i="4"/>
  <c r="AL67" i="4"/>
  <c r="AK67" i="4"/>
  <c r="AJ67" i="4"/>
  <c r="AI67" i="4"/>
  <c r="AO66" i="4"/>
  <c r="AN66" i="4"/>
  <c r="AM66" i="4"/>
  <c r="AL66" i="4"/>
  <c r="AK66" i="4"/>
  <c r="AJ66" i="4"/>
  <c r="AI66" i="4"/>
  <c r="AO65" i="4"/>
  <c r="AN65" i="4"/>
  <c r="AM65" i="4"/>
  <c r="AL65" i="4"/>
  <c r="AK65" i="4"/>
  <c r="AJ65" i="4"/>
  <c r="AI65" i="4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1" i="3"/>
  <c r="AN71" i="3"/>
  <c r="AM71" i="3"/>
  <c r="AL71" i="3"/>
  <c r="AK71" i="3"/>
  <c r="AJ71" i="3"/>
  <c r="AI71" i="3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I116" i="2"/>
  <c r="AG116" i="2"/>
  <c r="AF115" i="2"/>
  <c r="AJ112" i="2"/>
  <c r="AI112" i="2"/>
  <c r="AH112" i="2"/>
  <c r="AG112" i="2"/>
  <c r="AF112" i="2"/>
  <c r="AE112" i="2"/>
  <c r="AJ116" i="2" s="1"/>
  <c r="AJ111" i="2"/>
  <c r="AI111" i="2"/>
  <c r="AH111" i="2"/>
  <c r="AG111" i="2"/>
  <c r="AF111" i="2"/>
  <c r="AE111" i="2"/>
  <c r="AH115" i="2" s="1"/>
  <c r="AI95" i="2"/>
  <c r="AH95" i="2"/>
  <c r="AE95" i="2"/>
  <c r="AH94" i="2"/>
  <c r="AG94" i="2"/>
  <c r="AE94" i="2"/>
  <c r="AI93" i="2"/>
  <c r="AH93" i="2"/>
  <c r="AE93" i="2"/>
  <c r="AH92" i="2"/>
  <c r="AG92" i="2"/>
  <c r="AE92" i="2"/>
  <c r="AI91" i="2"/>
  <c r="AH91" i="2"/>
  <c r="AE91" i="2"/>
  <c r="AH90" i="2"/>
  <c r="AG90" i="2"/>
  <c r="AE90" i="2"/>
  <c r="AI89" i="2"/>
  <c r="AH89" i="2"/>
  <c r="AE89" i="2"/>
  <c r="AH88" i="2"/>
  <c r="AG88" i="2"/>
  <c r="AE88" i="2"/>
  <c r="AI87" i="2"/>
  <c r="AH87" i="2"/>
  <c r="AE87" i="2"/>
  <c r="AH86" i="2"/>
  <c r="AG86" i="2"/>
  <c r="AE86" i="2"/>
  <c r="AI85" i="2"/>
  <c r="AH85" i="2"/>
  <c r="AE85" i="2"/>
  <c r="AH84" i="2"/>
  <c r="AG84" i="2"/>
  <c r="AE84" i="2"/>
  <c r="AI83" i="2"/>
  <c r="AH83" i="2"/>
  <c r="AE83" i="2"/>
  <c r="AH82" i="2"/>
  <c r="AG82" i="2"/>
  <c r="AE82" i="2"/>
  <c r="AI81" i="2"/>
  <c r="AH81" i="2"/>
  <c r="AE81" i="2"/>
  <c r="AH80" i="2"/>
  <c r="AG80" i="2"/>
  <c r="AE80" i="2"/>
  <c r="AI79" i="2"/>
  <c r="AH79" i="2"/>
  <c r="AE79" i="2"/>
  <c r="AH78" i="2"/>
  <c r="AG78" i="2"/>
  <c r="AE78" i="2"/>
  <c r="AI77" i="2"/>
  <c r="AH77" i="2"/>
  <c r="AE77" i="2"/>
  <c r="AH76" i="2"/>
  <c r="AG76" i="2"/>
  <c r="AE76" i="2"/>
  <c r="AI75" i="2"/>
  <c r="AH75" i="2"/>
  <c r="AE75" i="2"/>
  <c r="AH74" i="2"/>
  <c r="AG74" i="2"/>
  <c r="AE74" i="2"/>
  <c r="AI73" i="2"/>
  <c r="AH73" i="2"/>
  <c r="AE73" i="2"/>
  <c r="AH72" i="2"/>
  <c r="AG72" i="2"/>
  <c r="AE72" i="2"/>
  <c r="AJ71" i="2"/>
  <c r="AI71" i="2"/>
  <c r="AH71" i="2"/>
  <c r="AE71" i="2"/>
  <c r="AH70" i="2"/>
  <c r="AG70" i="2"/>
  <c r="AE70" i="2"/>
  <c r="AJ69" i="2"/>
  <c r="AI69" i="2"/>
  <c r="AH69" i="2"/>
  <c r="AE69" i="2"/>
  <c r="AH68" i="2"/>
  <c r="AG68" i="2"/>
  <c r="AE68" i="2"/>
  <c r="AI67" i="2"/>
  <c r="AH67" i="2"/>
  <c r="AE67" i="2"/>
  <c r="AH66" i="2"/>
  <c r="AG66" i="2"/>
  <c r="AE66" i="2"/>
  <c r="AI65" i="2"/>
  <c r="AH65" i="2"/>
  <c r="AE65" i="2"/>
  <c r="AH64" i="2"/>
  <c r="AG64" i="2"/>
  <c r="AE64" i="2"/>
  <c r="AJ63" i="2"/>
  <c r="AI63" i="2"/>
  <c r="AH63" i="2"/>
  <c r="AE63" i="2"/>
  <c r="AH62" i="2"/>
  <c r="AG62" i="2"/>
  <c r="AE62" i="2"/>
  <c r="AI61" i="2"/>
  <c r="AH61" i="2"/>
  <c r="AE61" i="2"/>
  <c r="AH60" i="2"/>
  <c r="AG60" i="2"/>
  <c r="AE60" i="2"/>
  <c r="AJ59" i="2"/>
  <c r="AI59" i="2"/>
  <c r="AH59" i="2"/>
  <c r="AE59" i="2"/>
  <c r="AH58" i="2"/>
  <c r="AG58" i="2"/>
  <c r="AE58" i="2"/>
  <c r="AJ57" i="2"/>
  <c r="AI57" i="2"/>
  <c r="AH57" i="2"/>
  <c r="AE57" i="2"/>
  <c r="AH56" i="2"/>
  <c r="AG56" i="2"/>
  <c r="AE56" i="2"/>
  <c r="AI55" i="2"/>
  <c r="AH55" i="2"/>
  <c r="AE55" i="2"/>
  <c r="AH54" i="2"/>
  <c r="AG54" i="2"/>
  <c r="AE54" i="2"/>
  <c r="AI53" i="2"/>
  <c r="AH53" i="2"/>
  <c r="AE53" i="2"/>
  <c r="AH52" i="2"/>
  <c r="AG52" i="2"/>
  <c r="AE52" i="2"/>
  <c r="AI51" i="2"/>
  <c r="AH51" i="2"/>
  <c r="AE51" i="2"/>
  <c r="AH50" i="2"/>
  <c r="AG50" i="2"/>
  <c r="AE50" i="2"/>
  <c r="AI49" i="2"/>
  <c r="AH49" i="2"/>
  <c r="AE49" i="2"/>
  <c r="AH48" i="2"/>
  <c r="AG48" i="2"/>
  <c r="AE48" i="2"/>
  <c r="AJ47" i="2"/>
  <c r="AI47" i="2"/>
  <c r="AH47" i="2"/>
  <c r="AE47" i="2"/>
  <c r="AH46" i="2"/>
  <c r="AG46" i="2"/>
  <c r="AE46" i="2"/>
  <c r="AJ45" i="2"/>
  <c r="AI45" i="2"/>
  <c r="AH45" i="2"/>
  <c r="AE45" i="2"/>
  <c r="AH44" i="2"/>
  <c r="AG44" i="2"/>
  <c r="AE44" i="2"/>
  <c r="AI43" i="2"/>
  <c r="AH43" i="2"/>
  <c r="AE43" i="2"/>
  <c r="AH42" i="2"/>
  <c r="AG42" i="2"/>
  <c r="AE42" i="2"/>
  <c r="AI41" i="2"/>
  <c r="AH41" i="2"/>
  <c r="AE41" i="2"/>
  <c r="AH40" i="2"/>
  <c r="AG40" i="2"/>
  <c r="AE40" i="2"/>
  <c r="AJ39" i="2"/>
  <c r="AI39" i="2"/>
  <c r="AH39" i="2"/>
  <c r="AE39" i="2"/>
  <c r="AH38" i="2"/>
  <c r="AG38" i="2"/>
  <c r="AE38" i="2"/>
  <c r="AI37" i="2"/>
  <c r="AH37" i="2"/>
  <c r="AE37" i="2"/>
  <c r="AH36" i="2"/>
  <c r="AG36" i="2"/>
  <c r="AE36" i="2"/>
  <c r="AJ35" i="2"/>
  <c r="AI35" i="2"/>
  <c r="AH35" i="2"/>
  <c r="AE35" i="2"/>
  <c r="AH34" i="2"/>
  <c r="AG34" i="2"/>
  <c r="AE34" i="2"/>
  <c r="AJ33" i="2"/>
  <c r="AI33" i="2"/>
  <c r="AH33" i="2"/>
  <c r="AE33" i="2"/>
  <c r="AH32" i="2"/>
  <c r="AG32" i="2"/>
  <c r="AE32" i="2"/>
  <c r="AI31" i="2"/>
  <c r="AH31" i="2"/>
  <c r="AE31" i="2"/>
  <c r="AH30" i="2"/>
  <c r="AG30" i="2"/>
  <c r="AE30" i="2"/>
  <c r="AI29" i="2"/>
  <c r="AH29" i="2"/>
  <c r="AE29" i="2"/>
  <c r="AH28" i="2"/>
  <c r="AG28" i="2"/>
  <c r="AE28" i="2"/>
  <c r="AI27" i="2"/>
  <c r="AH27" i="2"/>
  <c r="AE27" i="2"/>
  <c r="AH26" i="2"/>
  <c r="AG26" i="2"/>
  <c r="AE26" i="2"/>
  <c r="AI25" i="2"/>
  <c r="AH25" i="2"/>
  <c r="AE25" i="2"/>
  <c r="AH24" i="2"/>
  <c r="AG24" i="2"/>
  <c r="AE24" i="2"/>
  <c r="AJ23" i="2"/>
  <c r="AI23" i="2"/>
  <c r="AH23" i="2"/>
  <c r="AE23" i="2"/>
  <c r="AH22" i="2"/>
  <c r="AG22" i="2"/>
  <c r="AE22" i="2"/>
  <c r="AJ21" i="2"/>
  <c r="AI21" i="2"/>
  <c r="AH21" i="2"/>
  <c r="AE21" i="2"/>
  <c r="AH20" i="2"/>
  <c r="AG20" i="2"/>
  <c r="AE20" i="2"/>
  <c r="AI19" i="2"/>
  <c r="AH19" i="2"/>
  <c r="AE19" i="2"/>
  <c r="AH18" i="2"/>
  <c r="AG18" i="2"/>
  <c r="AE18" i="2"/>
  <c r="AI17" i="2"/>
  <c r="AH17" i="2"/>
  <c r="AE17" i="2"/>
  <c r="AH16" i="2"/>
  <c r="AG16" i="2"/>
  <c r="AE16" i="2"/>
  <c r="AJ15" i="2"/>
  <c r="AI15" i="2"/>
  <c r="AH15" i="2"/>
  <c r="AE15" i="2"/>
  <c r="AH14" i="2"/>
  <c r="AG14" i="2"/>
  <c r="AE14" i="2"/>
  <c r="AI13" i="2"/>
  <c r="AH13" i="2"/>
  <c r="AE13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Y10" i="2"/>
  <c r="T10" i="2"/>
  <c r="O10" i="2"/>
  <c r="J10" i="2"/>
  <c r="E10" i="2"/>
  <c r="C9" i="2"/>
  <c r="C8" i="2"/>
  <c r="C7" i="2"/>
  <c r="C6" i="2"/>
  <c r="C5" i="2"/>
  <c r="C4" i="2"/>
  <c r="P2" i="2"/>
  <c r="D2" i="2"/>
  <c r="E25" i="1"/>
  <c r="H17" i="1"/>
  <c r="F19" i="6" s="1"/>
  <c r="G17" i="1"/>
  <c r="E20" i="8" s="1"/>
  <c r="F17" i="1"/>
  <c r="D20" i="8" s="1"/>
  <c r="E17" i="1"/>
  <c r="D17" i="1"/>
  <c r="B20" i="7" s="1"/>
  <c r="I16" i="1"/>
  <c r="AJ83" i="2" s="1"/>
  <c r="I15" i="1"/>
  <c r="G18" i="7" s="1"/>
  <c r="I14" i="1"/>
  <c r="G17" i="7" s="1"/>
  <c r="I13" i="1"/>
  <c r="G16" i="8" s="1"/>
  <c r="I12" i="1"/>
  <c r="AF94" i="2" s="1"/>
  <c r="E9" i="1"/>
  <c r="G8" i="1"/>
  <c r="F8" i="1"/>
  <c r="G7" i="1"/>
  <c r="AI76" i="5"/>
  <c r="AI76" i="4"/>
  <c r="AO76" i="3"/>
  <c r="AJ75" i="3"/>
  <c r="AO75" i="5"/>
  <c r="AO75" i="4"/>
  <c r="AN76" i="3"/>
  <c r="AI75" i="3"/>
  <c r="AF104" i="2"/>
  <c r="AE96" i="2"/>
  <c r="AN75" i="5"/>
  <c r="AN75" i="4"/>
  <c r="AM76" i="3"/>
  <c r="AM75" i="5"/>
  <c r="AM75" i="4"/>
  <c r="AL76" i="3"/>
  <c r="AL75" i="5"/>
  <c r="AL75" i="4"/>
  <c r="AK75" i="5"/>
  <c r="AK75" i="4"/>
  <c r="AJ76" i="3"/>
  <c r="AK75" i="3"/>
  <c r="AH104" i="2"/>
  <c r="AO76" i="5"/>
  <c r="AJ75" i="5"/>
  <c r="AO76" i="4"/>
  <c r="AJ75" i="4"/>
  <c r="AI76" i="3"/>
  <c r="AJ76" i="5"/>
  <c r="AJ76" i="4"/>
  <c r="AE104" i="2"/>
  <c r="AN76" i="5"/>
  <c r="AI75" i="5"/>
  <c r="AN76" i="4"/>
  <c r="AI75" i="4"/>
  <c r="AO75" i="3"/>
  <c r="AM76" i="5"/>
  <c r="AM76" i="4"/>
  <c r="AN75" i="3"/>
  <c r="AL76" i="5"/>
  <c r="AL76" i="4"/>
  <c r="AM75" i="3"/>
  <c r="AI104" i="2"/>
  <c r="AH96" i="2"/>
  <c r="AK76" i="5"/>
  <c r="AK76" i="4"/>
  <c r="AL75" i="3"/>
  <c r="AG104" i="2"/>
  <c r="AK76" i="3"/>
  <c r="AH97" i="2" l="1"/>
  <c r="AH98" i="2" s="1"/>
  <c r="AE97" i="2"/>
  <c r="AE98" i="2" s="1"/>
  <c r="AJ13" i="2"/>
  <c r="AJ37" i="2"/>
  <c r="AJ61" i="2"/>
  <c r="AJ27" i="2"/>
  <c r="AJ51" i="2"/>
  <c r="AJ41" i="2"/>
  <c r="AJ65" i="2"/>
  <c r="G19" i="7"/>
  <c r="AJ93" i="2"/>
  <c r="AJ87" i="2"/>
  <c r="AJ81" i="2"/>
  <c r="AJ77" i="2"/>
  <c r="G19" i="8"/>
  <c r="G18" i="6"/>
  <c r="AJ92" i="2"/>
  <c r="AJ86" i="2"/>
  <c r="AJ80" i="2"/>
  <c r="AJ74" i="2"/>
  <c r="AJ66" i="2"/>
  <c r="AJ62" i="2"/>
  <c r="AJ54" i="2"/>
  <c r="AJ46" i="2"/>
  <c r="AJ36" i="2"/>
  <c r="AJ28" i="2"/>
  <c r="AJ20" i="2"/>
  <c r="I17" i="1"/>
  <c r="AJ82" i="2"/>
  <c r="AJ72" i="2"/>
  <c r="AJ64" i="2"/>
  <c r="AJ56" i="2"/>
  <c r="AJ50" i="2"/>
  <c r="AJ42" i="2"/>
  <c r="AJ38" i="2"/>
  <c r="AJ32" i="2"/>
  <c r="AJ26" i="2"/>
  <c r="AJ22" i="2"/>
  <c r="AJ14" i="2"/>
  <c r="AJ91" i="2"/>
  <c r="AJ89" i="2"/>
  <c r="AJ94" i="2"/>
  <c r="AJ90" i="2"/>
  <c r="AJ84" i="2"/>
  <c r="AJ76" i="2"/>
  <c r="AJ70" i="2"/>
  <c r="AJ60" i="2"/>
  <c r="AJ52" i="2"/>
  <c r="AJ44" i="2"/>
  <c r="AJ34" i="2"/>
  <c r="AJ24" i="2"/>
  <c r="AJ16" i="2"/>
  <c r="AJ88" i="2"/>
  <c r="AJ78" i="2"/>
  <c r="AJ68" i="2"/>
  <c r="AJ58" i="2"/>
  <c r="AJ48" i="2"/>
  <c r="AJ40" i="2"/>
  <c r="AJ30" i="2"/>
  <c r="AJ18" i="2"/>
  <c r="AJ95" i="2"/>
  <c r="AJ85" i="2"/>
  <c r="AJ79" i="2"/>
  <c r="AJ75" i="2"/>
  <c r="AJ17" i="2"/>
  <c r="C20" i="8"/>
  <c r="C19" i="6"/>
  <c r="C20" i="7"/>
  <c r="AJ31" i="2"/>
  <c r="AJ55" i="2"/>
  <c r="AJ25" i="2"/>
  <c r="AJ49" i="2"/>
  <c r="AJ73" i="2"/>
  <c r="AJ29" i="2"/>
  <c r="AJ53" i="2"/>
  <c r="AJ19" i="2"/>
  <c r="AJ43" i="2"/>
  <c r="AJ67" i="2"/>
  <c r="G16" i="7"/>
  <c r="D20" i="7"/>
  <c r="F20" i="8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AI40" i="2"/>
  <c r="AI42" i="2"/>
  <c r="AI44" i="2"/>
  <c r="AI46" i="2"/>
  <c r="AI48" i="2"/>
  <c r="AI50" i="2"/>
  <c r="AI52" i="2"/>
  <c r="AI54" i="2"/>
  <c r="AI56" i="2"/>
  <c r="AI58" i="2"/>
  <c r="AI60" i="2"/>
  <c r="AI62" i="2"/>
  <c r="AI64" i="2"/>
  <c r="AI66" i="2"/>
  <c r="AI68" i="2"/>
  <c r="AI70" i="2"/>
  <c r="AI72" i="2"/>
  <c r="AI74" i="2"/>
  <c r="AI76" i="2"/>
  <c r="AI78" i="2"/>
  <c r="AI80" i="2"/>
  <c r="AI82" i="2"/>
  <c r="AI84" i="2"/>
  <c r="AI86" i="2"/>
  <c r="AI88" i="2"/>
  <c r="AI90" i="2"/>
  <c r="AI92" i="2"/>
  <c r="AI94" i="2"/>
  <c r="AG115" i="2"/>
  <c r="E20" i="7"/>
  <c r="G14" i="6"/>
  <c r="F20" i="7"/>
  <c r="G15" i="8"/>
  <c r="AI115" i="2"/>
  <c r="AF13" i="2"/>
  <c r="AF15" i="2"/>
  <c r="AF17" i="2"/>
  <c r="AF19" i="2"/>
  <c r="AF21" i="2"/>
  <c r="AF23" i="2"/>
  <c r="AF25" i="2"/>
  <c r="AF27" i="2"/>
  <c r="AF29" i="2"/>
  <c r="AF31" i="2"/>
  <c r="AF33" i="2"/>
  <c r="AF35" i="2"/>
  <c r="AF37" i="2"/>
  <c r="AF39" i="2"/>
  <c r="AF41" i="2"/>
  <c r="AF43" i="2"/>
  <c r="AF45" i="2"/>
  <c r="AF47" i="2"/>
  <c r="AF49" i="2"/>
  <c r="AF51" i="2"/>
  <c r="AF53" i="2"/>
  <c r="AF55" i="2"/>
  <c r="AF57" i="2"/>
  <c r="AF59" i="2"/>
  <c r="AF61" i="2"/>
  <c r="AF63" i="2"/>
  <c r="AF65" i="2"/>
  <c r="AF67" i="2"/>
  <c r="AF69" i="2"/>
  <c r="AF71" i="2"/>
  <c r="AF73" i="2"/>
  <c r="AF75" i="2"/>
  <c r="AF77" i="2"/>
  <c r="AF79" i="2"/>
  <c r="AF81" i="2"/>
  <c r="AF83" i="2"/>
  <c r="AF85" i="2"/>
  <c r="AF87" i="2"/>
  <c r="AF89" i="2"/>
  <c r="AF91" i="2"/>
  <c r="AF93" i="2"/>
  <c r="AF95" i="2"/>
  <c r="AJ115" i="2"/>
  <c r="G16" i="6"/>
  <c r="G17" i="8"/>
  <c r="AG13" i="2"/>
  <c r="AG15" i="2"/>
  <c r="AG17" i="2"/>
  <c r="AG19" i="2"/>
  <c r="AG21" i="2"/>
  <c r="AG23" i="2"/>
  <c r="AG25" i="2"/>
  <c r="AG27" i="2"/>
  <c r="AG29" i="2"/>
  <c r="AG31" i="2"/>
  <c r="AG33" i="2"/>
  <c r="AG35" i="2"/>
  <c r="AG37" i="2"/>
  <c r="AG39" i="2"/>
  <c r="AG41" i="2"/>
  <c r="AG43" i="2"/>
  <c r="AG45" i="2"/>
  <c r="AG47" i="2"/>
  <c r="AG49" i="2"/>
  <c r="AG51" i="2"/>
  <c r="AG53" i="2"/>
  <c r="AG55" i="2"/>
  <c r="AG57" i="2"/>
  <c r="AG59" i="2"/>
  <c r="AG61" i="2"/>
  <c r="AG63" i="2"/>
  <c r="AG65" i="2"/>
  <c r="AG67" i="2"/>
  <c r="AG69" i="2"/>
  <c r="AG71" i="2"/>
  <c r="AG73" i="2"/>
  <c r="AG75" i="2"/>
  <c r="AG77" i="2"/>
  <c r="AG79" i="2"/>
  <c r="AG81" i="2"/>
  <c r="AG83" i="2"/>
  <c r="AG85" i="2"/>
  <c r="AG87" i="2"/>
  <c r="AG89" i="2"/>
  <c r="AG91" i="2"/>
  <c r="AG93" i="2"/>
  <c r="AG95" i="2"/>
  <c r="AF116" i="2"/>
  <c r="G15" i="7"/>
  <c r="AH116" i="2"/>
  <c r="B19" i="6"/>
  <c r="B20" i="8"/>
  <c r="G15" i="6"/>
  <c r="D19" i="6"/>
  <c r="AF14" i="2"/>
  <c r="AF16" i="2"/>
  <c r="AF18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F46" i="2"/>
  <c r="AF48" i="2"/>
  <c r="AF50" i="2"/>
  <c r="AF52" i="2"/>
  <c r="AF54" i="2"/>
  <c r="AF56" i="2"/>
  <c r="AF58" i="2"/>
  <c r="AF60" i="2"/>
  <c r="AF62" i="2"/>
  <c r="AF64" i="2"/>
  <c r="AF66" i="2"/>
  <c r="AF68" i="2"/>
  <c r="AF70" i="2"/>
  <c r="AF72" i="2"/>
  <c r="AF74" i="2"/>
  <c r="AF76" i="2"/>
  <c r="AF78" i="2"/>
  <c r="AF80" i="2"/>
  <c r="AF82" i="2"/>
  <c r="AF84" i="2"/>
  <c r="AF86" i="2"/>
  <c r="AF88" i="2"/>
  <c r="AF90" i="2"/>
  <c r="AF92" i="2"/>
  <c r="E19" i="6"/>
  <c r="AE102" i="2"/>
  <c r="AF96" i="2"/>
  <c r="AG101" i="2"/>
  <c r="AI101" i="2"/>
  <c r="AH101" i="2"/>
  <c r="AE101" i="2"/>
  <c r="AJ96" i="2"/>
  <c r="AF101" i="2"/>
  <c r="AI96" i="2"/>
  <c r="AG96" i="2"/>
  <c r="AH102" i="2"/>
  <c r="AG102" i="2"/>
  <c r="AJ101" i="2"/>
  <c r="AF102" i="2"/>
  <c r="AJ104" i="2"/>
  <c r="AI102" i="2"/>
  <c r="AJ102" i="2"/>
  <c r="AJ106" i="2" l="1"/>
  <c r="AJ110" i="2" s="1"/>
  <c r="AI106" i="2"/>
  <c r="AI110" i="2" s="1"/>
  <c r="AF106" i="2"/>
  <c r="AF110" i="2" s="1"/>
  <c r="AJ105" i="2"/>
  <c r="AJ109" i="2" s="1"/>
  <c r="AG106" i="2"/>
  <c r="AG110" i="2" s="1"/>
  <c r="AH106" i="2"/>
  <c r="AH110" i="2" s="1"/>
  <c r="AG97" i="2"/>
  <c r="AG98" i="2" s="1"/>
  <c r="AG99" i="2" s="1"/>
  <c r="AI97" i="2"/>
  <c r="AI98" i="2" s="1"/>
  <c r="AF105" i="2"/>
  <c r="AF109" i="2" s="1"/>
  <c r="AJ97" i="2"/>
  <c r="AJ98" i="2" s="1"/>
  <c r="AE105" i="2"/>
  <c r="AE109" i="2" s="1"/>
  <c r="AH105" i="2"/>
  <c r="AH109" i="2" s="1"/>
  <c r="AI105" i="2"/>
  <c r="AI109" i="2" s="1"/>
  <c r="AG105" i="2"/>
  <c r="AG109" i="2" s="1"/>
  <c r="AF97" i="2"/>
  <c r="AF98" i="2" s="1"/>
  <c r="AE106" i="2"/>
  <c r="AE110" i="2" s="1"/>
  <c r="G20" i="7"/>
  <c r="G20" i="8"/>
  <c r="G19" i="6"/>
  <c r="F28" i="7"/>
  <c r="D28" i="7"/>
  <c r="G29" i="6"/>
  <c r="E28" i="7"/>
  <c r="G28" i="8"/>
  <c r="F28" i="8"/>
  <c r="C28" i="7"/>
  <c r="F29" i="6"/>
  <c r="E28" i="8"/>
  <c r="E29" i="6"/>
  <c r="D28" i="8"/>
  <c r="D29" i="6"/>
  <c r="AH99" i="2"/>
  <c r="C28" i="8"/>
  <c r="C29" i="6"/>
  <c r="G28" i="7"/>
  <c r="E29" i="8"/>
  <c r="E30" i="6"/>
  <c r="E29" i="7"/>
  <c r="D30" i="7" l="1"/>
  <c r="D30" i="8"/>
  <c r="D31" i="6"/>
  <c r="G29" i="7"/>
  <c r="G29" i="8"/>
  <c r="G30" i="6"/>
  <c r="G33" i="7"/>
  <c r="F33" i="7"/>
  <c r="E33" i="7"/>
  <c r="D33" i="7"/>
  <c r="C33" i="7"/>
  <c r="AI113" i="2"/>
  <c r="F34" i="7" s="1"/>
  <c r="AH113" i="2"/>
  <c r="E34" i="7" s="1"/>
  <c r="AF113" i="2"/>
  <c r="C34" i="7" s="1"/>
  <c r="G32" i="7"/>
  <c r="AG113" i="2"/>
  <c r="D34" i="7" s="1"/>
  <c r="C32" i="7"/>
  <c r="F32" i="7"/>
  <c r="E32" i="7"/>
  <c r="D32" i="7"/>
  <c r="AJ113" i="2"/>
  <c r="G34" i="7" s="1"/>
  <c r="E30" i="7"/>
  <c r="E30" i="8"/>
  <c r="E31" i="6"/>
  <c r="D29" i="8"/>
  <c r="D30" i="6"/>
  <c r="D29" i="7"/>
  <c r="F29" i="7"/>
  <c r="F29" i="8"/>
  <c r="F30" i="6"/>
  <c r="AJ99" i="2"/>
  <c r="E32" i="8"/>
  <c r="AI114" i="2"/>
  <c r="F34" i="8" s="1"/>
  <c r="AH114" i="2"/>
  <c r="E34" i="8" s="1"/>
  <c r="C32" i="8"/>
  <c r="D32" i="8"/>
  <c r="AF114" i="2"/>
  <c r="C34" i="8" s="1"/>
  <c r="AG114" i="2"/>
  <c r="D34" i="8" s="1"/>
  <c r="AJ114" i="2"/>
  <c r="G34" i="8" s="1"/>
  <c r="G32" i="8"/>
  <c r="F32" i="8"/>
  <c r="AI99" i="2"/>
  <c r="C29" i="8"/>
  <c r="C30" i="6"/>
  <c r="C29" i="7"/>
  <c r="G33" i="8"/>
  <c r="F33" i="8"/>
  <c r="E33" i="8"/>
  <c r="D33" i="8"/>
  <c r="C33" i="8"/>
  <c r="AF99" i="2"/>
  <c r="G30" i="7" l="1"/>
  <c r="G30" i="8"/>
  <c r="G31" i="6"/>
  <c r="F30" i="7"/>
  <c r="F30" i="8"/>
  <c r="F31" i="6"/>
  <c r="C30" i="7"/>
  <c r="C30" i="8"/>
  <c r="C31" i="6"/>
</calcChain>
</file>

<file path=xl/sharedStrings.xml><?xml version="1.0" encoding="utf-8"?>
<sst xmlns="http://schemas.openxmlformats.org/spreadsheetml/2006/main" count="1080" uniqueCount="409">
  <si>
    <t>Course Code</t>
  </si>
  <si>
    <t>CS8078</t>
  </si>
  <si>
    <t>Course Name</t>
  </si>
  <si>
    <t>Green Computing</t>
  </si>
  <si>
    <t>Academic Year</t>
  </si>
  <si>
    <t>2023-24(Even)</t>
  </si>
  <si>
    <t>Semester</t>
  </si>
  <si>
    <t>VIII</t>
  </si>
  <si>
    <t>Section</t>
  </si>
  <si>
    <t>Faculty Incharge</t>
  </si>
  <si>
    <t>Strength</t>
  </si>
  <si>
    <t>A</t>
  </si>
  <si>
    <t>Dr.N.Uma Maheswari</t>
  </si>
  <si>
    <t>B</t>
  </si>
  <si>
    <t>Dr.M.S.Thanabal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</si>
  <si>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</si>
  <si>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</si>
  <si>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</si>
  <si>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</si>
  <si>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</si>
  <si>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</si>
  <si>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</si>
  <si>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</si>
  <si>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Acquire knowledge to adopt green computing practices to minimize negative impacts on the environment.</t>
  </si>
  <si>
    <t>CO2</t>
  </si>
  <si>
    <t>Enhance the skill in energy saving practices to minimize negative impacts on the environment.</t>
  </si>
  <si>
    <t>CO3</t>
  </si>
  <si>
    <t>Evaluate technology tools that can reduce paper waste and carbon footprint by the stakeholders.</t>
  </si>
  <si>
    <t>CO4</t>
  </si>
  <si>
    <t>Understand the issues related with green compliance.</t>
  </si>
  <si>
    <t>CO5</t>
  </si>
  <si>
    <t>Understand the ways to minimize equipment disposal requirements.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</si>
  <si>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</si>
  <si>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</si>
  <si>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</si>
  <si>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</si>
  <si>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</si>
  <si>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</si>
  <si>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</si>
  <si>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</si>
  <si>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University</t>
  </si>
  <si>
    <t>Level 2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</si>
  <si>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</si>
  <si>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</si>
  <si>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</si>
  <si>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</si>
  <si>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</si>
  <si>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 xml:space="preserve">University	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</si>
  <si>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</si>
  <si>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</si>
  <si>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</si>
  <si>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</si>
  <si>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</si>
  <si>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</si>
  <si>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</si>
  <si>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</si>
  <si>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</si>
  <si>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AKASH M</t>
  </si>
  <si>
    <t>AKKASH VENKAT P</t>
  </si>
  <si>
    <t>ALEXPANDI P</t>
  </si>
  <si>
    <t>ARUNA SIVA N</t>
  </si>
  <si>
    <t>BALAJI N</t>
  </si>
  <si>
    <t>CHRISTOBER J</t>
  </si>
  <si>
    <t>Devadharshin rajan K</t>
  </si>
  <si>
    <t>U</t>
  </si>
  <si>
    <t>DIWAKAR VENGATESH B</t>
  </si>
  <si>
    <t>B+</t>
  </si>
  <si>
    <t>FAAIZ MEERAAN A</t>
  </si>
  <si>
    <t>GOKUL S</t>
  </si>
  <si>
    <t>GOKULAKANNAN K</t>
  </si>
  <si>
    <t>SANTHOSH KUMAR S</t>
  </si>
  <si>
    <t>GOWRI M</t>
  </si>
  <si>
    <t>GURU S</t>
  </si>
  <si>
    <t>HARI KARTHY K</t>
  </si>
  <si>
    <t>HARISH RAJ B</t>
  </si>
  <si>
    <t>IRASTUS JASPER I</t>
  </si>
  <si>
    <t>JERO RAGLAND S</t>
  </si>
  <si>
    <t>JEYKARTHICK S G</t>
  </si>
  <si>
    <t>JOEL STEVE SANTHAROY J</t>
  </si>
  <si>
    <t>KABILAN P</t>
  </si>
  <si>
    <t>KARTHIGEYAN K</t>
  </si>
  <si>
    <t>KARTHIKEYAN V</t>
  </si>
  <si>
    <t>KAVIN S</t>
  </si>
  <si>
    <t>KEERTHY S</t>
  </si>
  <si>
    <t>KIRTHIKRAJA P</t>
  </si>
  <si>
    <t>KISHORE V</t>
  </si>
  <si>
    <t>KISHORE KUMAR S</t>
  </si>
  <si>
    <t>KISHORE VENKATESH S</t>
  </si>
  <si>
    <t>KRISHNA KUMAR J.K</t>
  </si>
  <si>
    <t>LAKSHMI PRIYANKA R</t>
  </si>
  <si>
    <t>A+</t>
  </si>
  <si>
    <t>LOGASUNDAR A</t>
  </si>
  <si>
    <t>GOWTHAM R</t>
  </si>
  <si>
    <t>HARIHARAN J</t>
  </si>
  <si>
    <t>PRADEEP M</t>
  </si>
  <si>
    <t>C</t>
  </si>
  <si>
    <t>SHANMATHI K</t>
  </si>
  <si>
    <t>MADHESH G</t>
  </si>
  <si>
    <t>MAHENDRABOOPATHI B</t>
  </si>
  <si>
    <t>MAHENDRAN K</t>
  </si>
  <si>
    <t>MARSHINIEL SIMONA J</t>
  </si>
  <si>
    <t>MATHAN S</t>
  </si>
  <si>
    <t>MATHU SUTHANAN R</t>
  </si>
  <si>
    <t>MUGUNTHAN M</t>
  </si>
  <si>
    <t>NAVEEN ANDREWS A</t>
  </si>
  <si>
    <t>N Naveenkrishna</t>
  </si>
  <si>
    <t>NAVEEN KUMAR S</t>
  </si>
  <si>
    <t>NEHA G</t>
  </si>
  <si>
    <t>NISANTH N</t>
  </si>
  <si>
    <t>NITIN KUMAR A</t>
  </si>
  <si>
    <t>PAARTHASARATHI K</t>
  </si>
  <si>
    <t>PIJO R</t>
  </si>
  <si>
    <t>Pradeep kumar B</t>
  </si>
  <si>
    <t>PREETHI SHREE B</t>
  </si>
  <si>
    <t>RAGAVI K</t>
  </si>
  <si>
    <t>RAGUPATHI K</t>
  </si>
  <si>
    <t>RAJENDRAN P</t>
  </si>
  <si>
    <t>SAHITHYA R</t>
  </si>
  <si>
    <t>SAIPRASATH S</t>
  </si>
  <si>
    <t>JANAKI RAMAN K</t>
  </si>
  <si>
    <t>KASIVISWANATHAN G</t>
  </si>
  <si>
    <t>SURENDER E</t>
  </si>
  <si>
    <t>VINOTH KUMAR M</t>
  </si>
  <si>
    <t>D</t>
  </si>
  <si>
    <t>KANISHKAR A</t>
  </si>
  <si>
    <t>THAYAHARAN J</t>
  </si>
  <si>
    <t>SANTHOSHKUMAR S</t>
  </si>
  <si>
    <t>SANTHOSH KUMAR K</t>
  </si>
  <si>
    <t>SARAN BALAJI R</t>
  </si>
  <si>
    <t>SARAVANAN KU</t>
  </si>
  <si>
    <t>SHAIK BAHIR AKRAM B</t>
  </si>
  <si>
    <t>SHAKINA R</t>
  </si>
  <si>
    <t>SHANMUGA PRIYAA A P P</t>
  </si>
  <si>
    <t>SIVARANJANI P</t>
  </si>
  <si>
    <t>STEFFI IGNATIUS S</t>
  </si>
  <si>
    <t>SURYA KUMAR B</t>
  </si>
  <si>
    <t>SWETHA A</t>
  </si>
  <si>
    <t>SYED ABUTHAHIR A</t>
  </si>
  <si>
    <t>UDHAYA VIGNESH P</t>
  </si>
  <si>
    <t>VISHNU PRIYAN N</t>
  </si>
  <si>
    <t>VISWA R</t>
  </si>
  <si>
    <t>VISWANATH B.V</t>
  </si>
  <si>
    <t>GAYATHRI B</t>
  </si>
  <si>
    <t>LAKSHMI PRIYA S</t>
  </si>
  <si>
    <t>LOKESHWARAN B</t>
  </si>
  <si>
    <t>E</t>
  </si>
  <si>
    <t>Course :</t>
  </si>
  <si>
    <t>Class:</t>
  </si>
  <si>
    <t>Section:</t>
  </si>
  <si>
    <t>Target Mark</t>
  </si>
  <si>
    <t>Target %</t>
  </si>
  <si>
    <t>CO6</t>
  </si>
  <si>
    <t>Serial Test3</t>
  </si>
  <si>
    <t>rno</t>
  </si>
  <si>
    <t>regno</t>
  </si>
  <si>
    <t>name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</si>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</sst>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Arial"/>
    </font>
    <font>
      <b/>
      <sz val="15"/>
      <color theme="1"/>
      <name val="Calibri"/>
    </font>
    <font>
      <sz val="15"/>
      <color theme="1"/>
      <name val="Calibri"/>
    </font>
    <font>
      <sz val="14"/>
      <color rgb="FF000000"/>
      <name val="Times New Roman"/>
    </font>
    <font>
      <sz val="14"/>
      <color theme="1"/>
      <name val="Times New Roman"/>
    </font>
    <font>
      <sz val="15"/>
      <color theme="1"/>
      <name val="Times New Roman"/>
    </font>
    <font>
      <sz val="14"/>
      <color rgb="FF9C0006"/>
      <name val="Times New Roman"/>
    </font>
    <font>
      <sz val="12"/>
      <color theme="1"/>
      <name val="Calibri"/>
    </font>
    <font>
      <sz val="12"/>
      <color theme="1"/>
      <name val="Arial"/>
    </font>
    <font>
      <b/>
      <sz val="15"/>
      <color theme="1"/>
      <name val="Times New Roman"/>
    </font>
    <font>
      <sz val="14"/>
      <color theme="1"/>
      <name val="Arial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1"/>
      <color theme="1"/>
      <name val="Inconsolata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3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wrapText="1"/>
    </xf>
    <xf numFmtId="0" fontId="3" fillId="4" borderId="13" xfId="0" applyFont="1" applyFill="1" applyBorder="1"/>
    <xf numFmtId="0" fontId="3" fillId="4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1" fillId="4" borderId="26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29" xfId="0" applyFont="1" applyFill="1" applyBorder="1"/>
    <xf numFmtId="0" fontId="3" fillId="4" borderId="30" xfId="0" applyFont="1" applyFill="1" applyBorder="1"/>
    <xf numFmtId="0" fontId="3" fillId="4" borderId="2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/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2" fontId="1" fillId="5" borderId="32" xfId="0" applyNumberFormat="1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3" fillId="3" borderId="37" xfId="0" applyFont="1" applyFill="1" applyBorder="1" applyAlignment="1">
      <alignment horizontal="center" wrapText="1"/>
    </xf>
    <xf numFmtId="0" fontId="4" fillId="3" borderId="25" xfId="0" applyFont="1" applyFill="1" applyBorder="1"/>
    <xf numFmtId="0" fontId="3" fillId="5" borderId="38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/>
    <xf numFmtId="0" fontId="3" fillId="5" borderId="42" xfId="0" applyFont="1" applyFill="1" applyBorder="1" applyAlignment="1">
      <alignment horizontal="center"/>
    </xf>
    <xf numFmtId="0" fontId="4" fillId="3" borderId="41" xfId="0" applyFont="1" applyFill="1" applyBorder="1"/>
    <xf numFmtId="0" fontId="3" fillId="3" borderId="43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7" borderId="14" xfId="0" applyFont="1" applyFill="1" applyBorder="1"/>
    <xf numFmtId="0" fontId="3" fillId="5" borderId="48" xfId="0" applyFont="1" applyFill="1" applyBorder="1" applyAlignment="1">
      <alignment horizontal="center"/>
    </xf>
    <xf numFmtId="0" fontId="3" fillId="6" borderId="13" xfId="0" applyFont="1" applyFill="1" applyBorder="1"/>
    <xf numFmtId="0" fontId="3" fillId="6" borderId="14" xfId="0" applyFont="1" applyFill="1" applyBorder="1"/>
    <xf numFmtId="0" fontId="3" fillId="5" borderId="49" xfId="0" applyFont="1" applyFill="1" applyBorder="1"/>
    <xf numFmtId="0" fontId="1" fillId="8" borderId="13" xfId="0" applyFont="1" applyFill="1" applyBorder="1" applyAlignment="1">
      <alignment horizontal="center"/>
    </xf>
    <xf numFmtId="0" fontId="3" fillId="8" borderId="13" xfId="0" applyFont="1" applyFill="1" applyBorder="1"/>
    <xf numFmtId="0" fontId="3" fillId="5" borderId="13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5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" fontId="8" fillId="9" borderId="49" xfId="0" applyNumberFormat="1" applyFont="1" applyFill="1" applyBorder="1" applyAlignment="1">
      <alignment horizontal="left"/>
    </xf>
    <xf numFmtId="1" fontId="9" fillId="9" borderId="49" xfId="0" applyNumberFormat="1" applyFont="1" applyFill="1" applyBorder="1" applyAlignment="1">
      <alignment horizontal="left"/>
    </xf>
    <xf numFmtId="1" fontId="8" fillId="9" borderId="49" xfId="0" applyNumberFormat="1" applyFont="1" applyFill="1" applyBorder="1" applyAlignment="1">
      <alignment horizontal="left" wrapText="1"/>
    </xf>
    <xf numFmtId="1" fontId="8" fillId="9" borderId="26" xfId="0" applyNumberFormat="1" applyFont="1" applyFill="1" applyBorder="1"/>
    <xf numFmtId="1" fontId="8" fillId="9" borderId="27" xfId="0" applyNumberFormat="1" applyFont="1" applyFill="1" applyBorder="1"/>
    <xf numFmtId="1" fontId="8" fillId="9" borderId="49" xfId="0" applyNumberFormat="1" applyFont="1" applyFill="1" applyBorder="1"/>
    <xf numFmtId="1" fontId="8" fillId="9" borderId="49" xfId="0" applyNumberFormat="1" applyFont="1" applyFill="1" applyBorder="1" applyAlignment="1">
      <alignment wrapText="1"/>
    </xf>
    <xf numFmtId="1" fontId="8" fillId="9" borderId="49" xfId="0" applyNumberFormat="1" applyFont="1" applyFill="1" applyBorder="1" applyAlignment="1">
      <alignment horizontal="center" vertical="center"/>
    </xf>
    <xf numFmtId="1" fontId="9" fillId="9" borderId="51" xfId="0" applyNumberFormat="1" applyFont="1" applyFill="1" applyBorder="1" applyAlignment="1">
      <alignment horizontal="center"/>
    </xf>
    <xf numFmtId="1" fontId="9" fillId="9" borderId="13" xfId="0" applyNumberFormat="1" applyFont="1" applyFill="1" applyBorder="1" applyAlignment="1">
      <alignment horizontal="center"/>
    </xf>
    <xf numFmtId="1" fontId="8" fillId="9" borderId="13" xfId="0" applyNumberFormat="1" applyFont="1" applyFill="1" applyBorder="1" applyAlignment="1">
      <alignment horizontal="center"/>
    </xf>
    <xf numFmtId="1" fontId="8" fillId="9" borderId="14" xfId="0" applyNumberFormat="1" applyFont="1" applyFill="1" applyBorder="1" applyAlignment="1">
      <alignment horizontal="center"/>
    </xf>
    <xf numFmtId="1" fontId="8" fillId="9" borderId="56" xfId="0" applyNumberFormat="1" applyFont="1" applyFill="1" applyBorder="1" applyAlignment="1">
      <alignment horizontal="center"/>
    </xf>
    <xf numFmtId="1" fontId="8" fillId="9" borderId="14" xfId="0" applyNumberFormat="1" applyFont="1" applyFill="1" applyBorder="1" applyAlignment="1">
      <alignment horizontal="center" wrapText="1"/>
    </xf>
    <xf numFmtId="1" fontId="5" fillId="0" borderId="13" xfId="0" applyNumberFormat="1" applyFont="1" applyBorder="1" applyAlignment="1">
      <alignment horizontal="center"/>
    </xf>
    <xf numFmtId="1" fontId="5" fillId="0" borderId="47" xfId="0" applyNumberFormat="1" applyFont="1" applyBorder="1" applyAlignment="1">
      <alignment horizontal="center"/>
    </xf>
    <xf numFmtId="1" fontId="5" fillId="0" borderId="47" xfId="0" applyNumberFormat="1" applyFont="1" applyBorder="1" applyAlignment="1">
      <alignment horizontal="left"/>
    </xf>
    <xf numFmtId="1" fontId="10" fillId="0" borderId="0" xfId="0" applyNumberFormat="1" applyFont="1" applyAlignment="1">
      <alignment horizontal="right"/>
    </xf>
    <xf numFmtId="1" fontId="11" fillId="5" borderId="13" xfId="0" applyNumberFormat="1" applyFont="1" applyFill="1" applyBorder="1" applyAlignment="1">
      <alignment horizontal="center"/>
    </xf>
    <xf numFmtId="1" fontId="11" fillId="5" borderId="56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11" fillId="5" borderId="47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" fontId="12" fillId="9" borderId="60" xfId="0" applyNumberFormat="1" applyFont="1" applyFill="1" applyBorder="1" applyAlignment="1">
      <alignment horizontal="center"/>
    </xf>
    <xf numFmtId="1" fontId="12" fillId="9" borderId="13" xfId="0" applyNumberFormat="1" applyFont="1" applyFill="1" applyBorder="1" applyAlignment="1">
      <alignment horizontal="center"/>
    </xf>
    <xf numFmtId="1" fontId="5" fillId="0" borderId="61" xfId="0" applyNumberFormat="1" applyFont="1" applyBorder="1" applyAlignment="1">
      <alignment horizontal="center"/>
    </xf>
    <xf numFmtId="1" fontId="11" fillId="3" borderId="61" xfId="0" applyNumberFormat="1" applyFont="1" applyFill="1" applyBorder="1" applyAlignment="1">
      <alignment horizontal="center"/>
    </xf>
    <xf numFmtId="1" fontId="13" fillId="10" borderId="61" xfId="0" applyNumberFormat="1" applyFont="1" applyFill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left"/>
    </xf>
    <xf numFmtId="1" fontId="14" fillId="9" borderId="1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6" fillId="0" borderId="61" xfId="0" applyNumberFormat="1" applyFont="1" applyBorder="1" applyAlignment="1">
      <alignment horizontal="center" vertical="center"/>
    </xf>
    <xf numFmtId="1" fontId="16" fillId="9" borderId="13" xfId="0" applyNumberFormat="1" applyFont="1" applyFill="1" applyBorder="1" applyAlignment="1">
      <alignment horizontal="center"/>
    </xf>
    <xf numFmtId="1" fontId="6" fillId="0" borderId="13" xfId="0" applyNumberFormat="1" applyFont="1" applyBorder="1" applyAlignment="1">
      <alignment horizontal="center" vertical="center"/>
    </xf>
    <xf numFmtId="1" fontId="17" fillId="0" borderId="0" xfId="0" applyNumberFormat="1" applyFont="1"/>
    <xf numFmtId="1" fontId="18" fillId="0" borderId="0" xfId="0" applyNumberFormat="1" applyFont="1"/>
    <xf numFmtId="1" fontId="11" fillId="0" borderId="13" xfId="0" applyNumberFormat="1" applyFont="1" applyBorder="1" applyAlignment="1">
      <alignment horizontal="center" vertical="center"/>
    </xf>
    <xf numFmtId="1" fontId="12" fillId="0" borderId="0" xfId="0" applyNumberFormat="1" applyFont="1"/>
    <xf numFmtId="1" fontId="16" fillId="9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19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13" xfId="0" applyNumberFormat="1" applyFont="1" applyBorder="1"/>
    <xf numFmtId="0" fontId="1" fillId="11" borderId="13" xfId="0" applyFont="1" applyFill="1" applyBorder="1"/>
    <xf numFmtId="1" fontId="1" fillId="11" borderId="13" xfId="0" applyNumberFormat="1" applyFont="1" applyFill="1" applyBorder="1"/>
    <xf numFmtId="0" fontId="1" fillId="12" borderId="13" xfId="0" applyFont="1" applyFill="1" applyBorder="1"/>
    <xf numFmtId="0" fontId="1" fillId="7" borderId="13" xfId="0" applyFont="1" applyFill="1" applyBorder="1"/>
    <xf numFmtId="0" fontId="1" fillId="13" borderId="13" xfId="0" applyFont="1" applyFill="1" applyBorder="1"/>
    <xf numFmtId="0" fontId="1" fillId="14" borderId="13" xfId="0" applyFont="1" applyFill="1" applyBorder="1"/>
    <xf numFmtId="0" fontId="1" fillId="15" borderId="13" xfId="0" applyFont="1" applyFill="1" applyBorder="1"/>
    <xf numFmtId="0" fontId="3" fillId="15" borderId="13" xfId="0" applyFont="1" applyFill="1" applyBorder="1"/>
    <xf numFmtId="0" fontId="1" fillId="11" borderId="13" xfId="0" applyFont="1" applyFill="1" applyBorder="1" applyAlignment="1">
      <alignment wrapText="1"/>
    </xf>
    <xf numFmtId="0" fontId="3" fillId="11" borderId="13" xfId="0" applyFont="1" applyFill="1" applyBorder="1"/>
    <xf numFmtId="1" fontId="20" fillId="11" borderId="13" xfId="0" applyNumberFormat="1" applyFont="1" applyFill="1" applyBorder="1"/>
    <xf numFmtId="0" fontId="21" fillId="11" borderId="13" xfId="0" applyFont="1" applyFill="1" applyBorder="1"/>
    <xf numFmtId="0" fontId="3" fillId="12" borderId="13" xfId="0" applyFont="1" applyFill="1" applyBorder="1"/>
    <xf numFmtId="0" fontId="3" fillId="13" borderId="13" xfId="0" applyFont="1" applyFill="1" applyBorder="1"/>
    <xf numFmtId="0" fontId="3" fillId="14" borderId="13" xfId="0" applyFont="1" applyFill="1" applyBorder="1"/>
    <xf numFmtId="0" fontId="22" fillId="15" borderId="13" xfId="0" applyFont="1" applyFill="1" applyBorder="1"/>
    <xf numFmtId="0" fontId="3" fillId="14" borderId="14" xfId="0" applyFont="1" applyFill="1" applyBorder="1"/>
    <xf numFmtId="0" fontId="3" fillId="0" borderId="0" xfId="0" applyFont="1"/>
    <xf numFmtId="0" fontId="23" fillId="0" borderId="0" xfId="0" applyFont="1" applyAlignment="1">
      <alignment wrapText="1"/>
    </xf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1" fillId="0" borderId="0" xfId="0" applyFont="1"/>
    <xf numFmtId="0" fontId="3" fillId="0" borderId="56" xfId="0" applyFont="1" applyBorder="1"/>
    <xf numFmtId="0" fontId="3" fillId="0" borderId="48" xfId="0" applyFont="1" applyBorder="1"/>
    <xf numFmtId="0" fontId="3" fillId="0" borderId="72" xfId="0" applyFont="1" applyBorder="1"/>
    <xf numFmtId="0" fontId="3" fillId="0" borderId="47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4" xfId="0" applyFont="1" applyBorder="1"/>
    <xf numFmtId="0" fontId="3" fillId="0" borderId="75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8" xfId="0" applyFont="1" applyBorder="1"/>
    <xf numFmtId="0" fontId="3" fillId="0" borderId="67" xfId="0" applyFont="1" applyBorder="1"/>
    <xf numFmtId="0" fontId="3" fillId="0" borderId="79" xfId="0" applyFont="1" applyBorder="1" applyAlignment="1">
      <alignment horizontal="center"/>
    </xf>
    <xf numFmtId="0" fontId="3" fillId="0" borderId="80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3" fillId="0" borderId="66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/>
    <xf numFmtId="0" fontId="24" fillId="3" borderId="0" xfId="0" applyFont="1" applyFill="1"/>
    <xf numFmtId="0" fontId="1" fillId="0" borderId="2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9" xfId="0" applyFont="1" applyBorder="1"/>
    <xf numFmtId="0" fontId="2" fillId="0" borderId="8" xfId="0" applyFont="1" applyBorder="1"/>
    <xf numFmtId="0" fontId="3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5" fillId="0" borderId="39" xfId="0" applyFont="1" applyBorder="1"/>
    <xf numFmtId="0" fontId="2" fillId="0" borderId="40" xfId="0" applyFont="1" applyBorder="1"/>
    <xf numFmtId="0" fontId="1" fillId="6" borderId="1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center"/>
    </xf>
    <xf numFmtId="0" fontId="2" fillId="0" borderId="46" xfId="0" applyFont="1" applyBorder="1"/>
    <xf numFmtId="0" fontId="3" fillId="6" borderId="1" xfId="0" applyFont="1" applyFill="1" applyBorder="1" applyAlignment="1">
      <alignment horizontal="left"/>
    </xf>
    <xf numFmtId="0" fontId="2" fillId="0" borderId="47" xfId="0" applyFont="1" applyBorder="1"/>
    <xf numFmtId="0" fontId="1" fillId="8" borderId="1" xfId="0" applyFont="1" applyFill="1" applyBorder="1" applyAlignment="1">
      <alignment horizontal="center"/>
    </xf>
    <xf numFmtId="0" fontId="1" fillId="4" borderId="18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3" fillId="3" borderId="22" xfId="0" applyFont="1" applyFill="1" applyBorder="1" applyAlignment="1">
      <alignment wrapText="1"/>
    </xf>
    <xf numFmtId="0" fontId="2" fillId="0" borderId="23" xfId="0" applyFont="1" applyBorder="1"/>
    <xf numFmtId="0" fontId="2" fillId="0" borderId="24" xfId="0" applyFont="1" applyBorder="1"/>
    <xf numFmtId="0" fontId="5" fillId="0" borderId="35" xfId="0" applyFont="1" applyBorder="1"/>
    <xf numFmtId="0" fontId="2" fillId="0" borderId="36" xfId="0" applyFont="1" applyBorder="1"/>
    <xf numFmtId="0" fontId="6" fillId="0" borderId="39" xfId="0" applyFont="1" applyBorder="1"/>
    <xf numFmtId="1" fontId="8" fillId="9" borderId="52" xfId="0" applyNumberFormat="1" applyFont="1" applyFill="1" applyBorder="1" applyAlignment="1">
      <alignment horizontal="left" wrapText="1"/>
    </xf>
    <xf numFmtId="0" fontId="2" fillId="0" borderId="53" xfId="0" applyFont="1" applyBorder="1"/>
    <xf numFmtId="1" fontId="8" fillId="9" borderId="52" xfId="0" applyNumberFormat="1" applyFont="1" applyFill="1" applyBorder="1" applyAlignment="1">
      <alignment horizontal="right"/>
    </xf>
    <xf numFmtId="1" fontId="9" fillId="9" borderId="1" xfId="0" applyNumberFormat="1" applyFont="1" applyFill="1" applyBorder="1" applyAlignment="1">
      <alignment horizontal="left" wrapText="1"/>
    </xf>
    <xf numFmtId="1" fontId="8" fillId="9" borderId="3" xfId="0" applyNumberFormat="1" applyFont="1" applyFill="1" applyBorder="1" applyAlignment="1">
      <alignment horizontal="center"/>
    </xf>
    <xf numFmtId="1" fontId="8" fillId="9" borderId="55" xfId="0" applyNumberFormat="1" applyFont="1" applyFill="1" applyBorder="1" applyAlignment="1">
      <alignment horizontal="center" vertic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7" xfId="0" applyFont="1" applyBorder="1"/>
    <xf numFmtId="1" fontId="9" fillId="9" borderId="45" xfId="0" applyNumberFormat="1" applyFont="1" applyFill="1" applyBorder="1" applyAlignment="1">
      <alignment horizontal="left" wrapText="1"/>
    </xf>
    <xf numFmtId="0" fontId="2" fillId="0" borderId="54" xfId="0" applyFont="1" applyBorder="1"/>
    <xf numFmtId="1" fontId="9" fillId="9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9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9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4" borderId="62" xfId="0" applyFont="1" applyFill="1" applyBorder="1" applyAlignment="1">
      <alignment horizontal="right"/>
    </xf>
    <xf numFmtId="0" fontId="1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0" borderId="63" xfId="0" applyFont="1" applyBorder="1" applyAlignment="1">
      <alignment horizontal="center" wrapText="1"/>
    </xf>
    <xf numFmtId="0" fontId="2" fillId="0" borderId="64" xfId="0" applyFont="1" applyBorder="1"/>
    <xf numFmtId="0" fontId="2" fillId="0" borderId="65" xfId="0" applyFont="1" applyBorder="1"/>
    <xf numFmtId="0" fontId="3" fillId="0" borderId="66" xfId="0" applyFont="1" applyBorder="1" applyAlignment="1">
      <alignment horizontal="center" wrapText="1"/>
    </xf>
    <xf numFmtId="0" fontId="2" fillId="0" borderId="67" xfId="0" applyFont="1" applyBorder="1"/>
    <xf numFmtId="0" fontId="1" fillId="0" borderId="66" xfId="0" applyFont="1" applyBorder="1" applyAlignment="1">
      <alignment horizontal="center" wrapText="1"/>
    </xf>
    <xf numFmtId="0" fontId="3" fillId="0" borderId="69" xfId="0" applyFont="1" applyBorder="1"/>
    <xf numFmtId="0" fontId="2" fillId="0" borderId="69" xfId="0" applyFont="1" applyBorder="1"/>
    <xf numFmtId="0" fontId="3" fillId="0" borderId="3" xfId="0" applyFont="1" applyBorder="1" applyAlignment="1">
      <alignment horizontal="center"/>
    </xf>
    <xf numFmtId="0" fontId="1" fillId="0" borderId="6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71" xfId="0" applyFont="1" applyBorder="1"/>
    <xf numFmtId="0" fontId="1" fillId="0" borderId="6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73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3" fillId="0" borderId="73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2" fillId="0" borderId="66" xfId="0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F-429C-BC33-ED8E1F43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384720"/>
        <c:axId val="1513668147"/>
      </c:barChart>
      <c:catAx>
        <c:axId val="14863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13668147"/>
        <c:crosses val="autoZero"/>
        <c:auto val="1"/>
        <c:lblAlgn val="ctr"/>
        <c:lblOffset val="100"/>
        <c:noMultiLvlLbl val="1"/>
      </c:catAx>
      <c:valAx>
        <c:axId val="151366814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6384720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E1-4CE6-BC27-C5B8BE0AB854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A!$C$34:$H$34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E1-4CE6-BC27-C5B8BE0A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76708"/>
        <c:axId val="1037571808"/>
      </c:barChart>
      <c:catAx>
        <c:axId val="213807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7571808"/>
        <c:crosses val="autoZero"/>
        <c:auto val="1"/>
        <c:lblAlgn val="ctr"/>
        <c:lblOffset val="100"/>
        <c:noMultiLvlLbl val="1"/>
      </c:catAx>
      <c:valAx>
        <c:axId val="103757180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07670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C5-4324-8229-8596325DF26E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B!$C$34:$H$34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C5-4324-8229-8596325D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96023"/>
        <c:axId val="1251126187"/>
      </c:barChart>
      <c:catAx>
        <c:axId val="14429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1126187"/>
        <c:crosses val="autoZero"/>
        <c:auto val="1"/>
        <c:lblAlgn val="ctr"/>
        <c:lblOffset val="100"/>
        <c:noMultiLvlLbl val="1"/>
      </c:catAx>
      <c:valAx>
        <c:axId val="125112618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4296023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32</xdr:row>
      <xdr:rowOff>0</xdr:rowOff>
    </xdr:from>
    <xdr:ext cx="5772150" cy="1581150"/>
    <xdr:graphicFrame macro="">
      <xdr:nvGraphicFramePr>
        <xdr:cNvPr id="1465717517" name="Chart 1" title="Chart">
          <a:extLst>
            <a:ext uri="{FF2B5EF4-FFF2-40B4-BE49-F238E27FC236}">
              <a16:creationId xmlns:a16="http://schemas.microsoft.com/office/drawing/2014/main" id="{00000000-0008-0000-0500-00000D13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114300</xdr:rowOff>
    </xdr:from>
    <xdr:ext cx="6010275" cy="1495425"/>
    <xdr:graphicFrame macro="">
      <xdr:nvGraphicFramePr>
        <xdr:cNvPr id="668216184" name="Chart 2" title="Chart">
          <a:extLst>
            <a:ext uri="{FF2B5EF4-FFF2-40B4-BE49-F238E27FC236}">
              <a16:creationId xmlns:a16="http://schemas.microsoft.com/office/drawing/2014/main" id="{00000000-0008-0000-0600-0000782B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287291772" name="Chart 3">
          <a:extLst>
            <a:ext uri="{FF2B5EF4-FFF2-40B4-BE49-F238E27FC236}">
              <a16:creationId xmlns:a16="http://schemas.microsoft.com/office/drawing/2014/main" id="{00000000-0008-0000-0700-00007C83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7" workbookViewId="0">
      <selection activeCell="F25" sqref="F25"/>
    </sheetView>
  </sheetViews>
  <sheetFormatPr defaultColWidth="12.59765625" defaultRowHeight="15" customHeight="1" x14ac:dyDescent="0.25"/>
  <cols>
    <col min="1" max="2" width="7.59765625" customWidth="1"/>
    <col min="3" max="3" width="16.6992187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 x14ac:dyDescent="0.3">
      <c r="A1" s="167" t="s">
        <v>0</v>
      </c>
      <c r="B1" s="168"/>
      <c r="C1" s="169" t="s">
        <v>1</v>
      </c>
      <c r="D1" s="170"/>
      <c r="E1" s="171"/>
    </row>
    <row r="2" spans="1:9" ht="14.4" x14ac:dyDescent="0.3">
      <c r="A2" s="167" t="s">
        <v>2</v>
      </c>
      <c r="B2" s="168"/>
      <c r="C2" s="1" t="s">
        <v>3</v>
      </c>
      <c r="D2" s="2"/>
      <c r="E2" s="3"/>
    </row>
    <row r="3" spans="1:9" ht="14.4" x14ac:dyDescent="0.3">
      <c r="A3" s="167" t="s">
        <v>4</v>
      </c>
      <c r="B3" s="168"/>
      <c r="C3" s="172" t="s">
        <v>5</v>
      </c>
      <c r="D3" s="173"/>
      <c r="E3" s="174"/>
    </row>
    <row r="4" spans="1:9" ht="14.4" x14ac:dyDescent="0.3">
      <c r="A4" s="167" t="s">
        <v>6</v>
      </c>
      <c r="B4" s="168"/>
      <c r="C4" s="175" t="s">
        <v>7</v>
      </c>
      <c r="D4" s="176"/>
      <c r="E4" s="177"/>
    </row>
    <row r="5" spans="1:9" ht="14.4" x14ac:dyDescent="0.3">
      <c r="A5" s="4"/>
      <c r="B5" s="5"/>
      <c r="C5" s="6"/>
      <c r="D5" s="7"/>
      <c r="E5" s="8"/>
    </row>
    <row r="6" spans="1:9" ht="14.4" x14ac:dyDescent="0.3">
      <c r="A6" s="9" t="s">
        <v>8</v>
      </c>
      <c r="B6" s="186" t="s">
        <v>9</v>
      </c>
      <c r="C6" s="187"/>
      <c r="D6" s="188"/>
      <c r="E6" s="10" t="s">
        <v>10</v>
      </c>
    </row>
    <row r="7" spans="1:9" ht="14.4" x14ac:dyDescent="0.3">
      <c r="A7" s="11" t="s">
        <v>11</v>
      </c>
      <c r="B7" s="189" t="s">
        <v>12</v>
      </c>
      <c r="C7" s="190"/>
      <c r="D7" s="191"/>
      <c r="E7" s="12">
        <v>42</v>
      </c>
      <c r="F7" s="13">
        <v>13</v>
      </c>
      <c r="G7" s="13">
        <f>F7+E7-1</f>
        <v>54</v>
      </c>
    </row>
    <row r="8" spans="1:9" ht="14.4" x14ac:dyDescent="0.3">
      <c r="A8" s="14" t="s">
        <v>13</v>
      </c>
      <c r="B8" s="189" t="s">
        <v>14</v>
      </c>
      <c r="C8" s="190"/>
      <c r="D8" s="191"/>
      <c r="E8" s="15">
        <v>41</v>
      </c>
      <c r="F8" s="13">
        <f>G7+1</f>
        <v>55</v>
      </c>
      <c r="G8" s="13">
        <f>G7+E8</f>
        <v>95</v>
      </c>
    </row>
    <row r="9" spans="1:9" ht="14.4" x14ac:dyDescent="0.3">
      <c r="A9" s="13"/>
      <c r="B9" s="16"/>
      <c r="C9" s="17"/>
      <c r="D9" s="18" t="s">
        <v>15</v>
      </c>
      <c r="E9" s="19">
        <f>SUM(E7:E8)</f>
        <v>83</v>
      </c>
    </row>
    <row r="10" spans="1:9" ht="14.4" x14ac:dyDescent="0.3">
      <c r="A10" s="13"/>
      <c r="B10" s="20"/>
      <c r="C10" s="21"/>
      <c r="D10" s="22"/>
      <c r="E10" s="23"/>
    </row>
    <row r="11" spans="1:9" ht="14.4" x14ac:dyDescent="0.3">
      <c r="A11" s="4"/>
      <c r="B11" s="24" t="s">
        <v>16</v>
      </c>
      <c r="C11" s="25"/>
      <c r="D11" s="26" t="s">
        <v>17</v>
      </c>
      <c r="E11" s="27" t="s">
        <v>18</v>
      </c>
      <c r="F11" s="27" t="s">
        <v>19</v>
      </c>
      <c r="G11" s="28" t="s">
        <v>20</v>
      </c>
      <c r="H11" s="29" t="s">
        <v>21</v>
      </c>
      <c r="I11" s="30" t="s">
        <v>15</v>
      </c>
    </row>
    <row r="12" spans="1:9" ht="14.4" x14ac:dyDescent="0.3">
      <c r="A12" s="31" t="s">
        <v>22</v>
      </c>
      <c r="B12" s="192" t="s">
        <v>23</v>
      </c>
      <c r="C12" s="193"/>
      <c r="D12" s="32">
        <v>32</v>
      </c>
      <c r="E12" s="33"/>
      <c r="F12" s="33"/>
      <c r="G12" s="12">
        <v>18</v>
      </c>
      <c r="H12" s="33"/>
      <c r="I12" s="34">
        <f t="shared" ref="I12:I16" si="0">SUM(D12:H12)</f>
        <v>50</v>
      </c>
    </row>
    <row r="13" spans="1:9" ht="15.6" x14ac:dyDescent="0.3">
      <c r="A13" s="31" t="s">
        <v>24</v>
      </c>
      <c r="B13" s="194" t="s">
        <v>25</v>
      </c>
      <c r="C13" s="179"/>
      <c r="D13" s="35">
        <v>18</v>
      </c>
      <c r="E13" s="36">
        <v>14</v>
      </c>
      <c r="F13" s="37"/>
      <c r="G13" s="15">
        <v>18</v>
      </c>
      <c r="H13" s="37"/>
      <c r="I13" s="38">
        <f t="shared" si="0"/>
        <v>50</v>
      </c>
    </row>
    <row r="14" spans="1:9" ht="15.6" x14ac:dyDescent="0.3">
      <c r="A14" s="31" t="s">
        <v>26</v>
      </c>
      <c r="B14" s="194" t="s">
        <v>27</v>
      </c>
      <c r="C14" s="179"/>
      <c r="D14" s="39"/>
      <c r="E14" s="15">
        <v>30</v>
      </c>
      <c r="F14" s="37"/>
      <c r="G14" s="15">
        <v>14</v>
      </c>
      <c r="H14" s="15">
        <v>6</v>
      </c>
      <c r="I14" s="38">
        <f t="shared" si="0"/>
        <v>50</v>
      </c>
    </row>
    <row r="15" spans="1:9" ht="14.4" x14ac:dyDescent="0.3">
      <c r="A15" s="31" t="s">
        <v>28</v>
      </c>
      <c r="B15" s="178" t="s">
        <v>29</v>
      </c>
      <c r="C15" s="179"/>
      <c r="D15" s="39"/>
      <c r="E15" s="15">
        <v>6</v>
      </c>
      <c r="F15" s="15">
        <v>20</v>
      </c>
      <c r="G15" s="37"/>
      <c r="H15" s="15">
        <v>24</v>
      </c>
      <c r="I15" s="38">
        <f t="shared" si="0"/>
        <v>50</v>
      </c>
    </row>
    <row r="16" spans="1:9" ht="14.4" x14ac:dyDescent="0.3">
      <c r="A16" s="31" t="s">
        <v>30</v>
      </c>
      <c r="B16" s="178" t="s">
        <v>31</v>
      </c>
      <c r="C16" s="179"/>
      <c r="D16" s="39"/>
      <c r="E16" s="37"/>
      <c r="F16" s="15">
        <v>30</v>
      </c>
      <c r="G16" s="37"/>
      <c r="H16" s="40">
        <v>20</v>
      </c>
      <c r="I16" s="38">
        <f t="shared" si="0"/>
        <v>50</v>
      </c>
    </row>
    <row r="17" spans="1:10" ht="15.75" customHeight="1" x14ac:dyDescent="0.3">
      <c r="A17" s="4"/>
      <c r="B17" s="4"/>
      <c r="C17" s="4"/>
      <c r="D17" s="41">
        <f t="shared" ref="D17:I17" si="1">SUM(D12:D16)</f>
        <v>50</v>
      </c>
      <c r="E17" s="41">
        <f t="shared" si="1"/>
        <v>50</v>
      </c>
      <c r="F17" s="41">
        <f t="shared" si="1"/>
        <v>50</v>
      </c>
      <c r="G17" s="41">
        <f t="shared" si="1"/>
        <v>50</v>
      </c>
      <c r="H17" s="41">
        <f t="shared" si="1"/>
        <v>50</v>
      </c>
      <c r="I17" s="41">
        <f t="shared" si="1"/>
        <v>250</v>
      </c>
    </row>
    <row r="18" spans="1:10" ht="15.75" customHeight="1" x14ac:dyDescent="0.3">
      <c r="A18" s="180" t="s">
        <v>32</v>
      </c>
      <c r="B18" s="168"/>
      <c r="C18" s="168"/>
      <c r="D18" s="181" t="s">
        <v>33</v>
      </c>
      <c r="E18" s="182"/>
    </row>
    <row r="19" spans="1:10" ht="15.75" customHeight="1" x14ac:dyDescent="0.3">
      <c r="A19" s="183" t="s">
        <v>34</v>
      </c>
      <c r="B19" s="184"/>
      <c r="C19" s="42">
        <v>60</v>
      </c>
      <c r="D19" s="43" t="s">
        <v>22</v>
      </c>
      <c r="E19" s="44">
        <v>70</v>
      </c>
    </row>
    <row r="20" spans="1:10" ht="15.75" customHeight="1" x14ac:dyDescent="0.3">
      <c r="A20" s="183" t="s">
        <v>35</v>
      </c>
      <c r="B20" s="184"/>
      <c r="C20" s="42">
        <v>40</v>
      </c>
      <c r="D20" s="43" t="s">
        <v>24</v>
      </c>
      <c r="E20" s="44">
        <v>70</v>
      </c>
    </row>
    <row r="21" spans="1:10" ht="15.75" customHeight="1" x14ac:dyDescent="0.3">
      <c r="A21" s="45"/>
      <c r="B21" s="45"/>
      <c r="C21" s="46"/>
      <c r="D21" s="43" t="s">
        <v>26</v>
      </c>
      <c r="E21" s="44">
        <v>70</v>
      </c>
    </row>
    <row r="22" spans="1:10" ht="15.75" customHeight="1" x14ac:dyDescent="0.3">
      <c r="A22" s="185" t="s">
        <v>36</v>
      </c>
      <c r="B22" s="168"/>
      <c r="C22" s="184"/>
      <c r="D22" s="43" t="s">
        <v>28</v>
      </c>
      <c r="E22" s="44">
        <v>70</v>
      </c>
      <c r="J22" s="47"/>
    </row>
    <row r="23" spans="1:10" ht="15.75" customHeight="1" x14ac:dyDescent="0.3">
      <c r="A23" s="48"/>
      <c r="B23" s="48" t="s">
        <v>37</v>
      </c>
      <c r="C23" s="48" t="s">
        <v>38</v>
      </c>
      <c r="D23" s="43" t="s">
        <v>30</v>
      </c>
      <c r="E23" s="44">
        <v>70</v>
      </c>
      <c r="J23" s="47"/>
    </row>
    <row r="24" spans="1:10" ht="15.75" customHeight="1" x14ac:dyDescent="0.3">
      <c r="A24" s="49" t="s">
        <v>39</v>
      </c>
      <c r="B24" s="50">
        <v>60</v>
      </c>
      <c r="C24" s="50">
        <v>69</v>
      </c>
      <c r="D24" s="43" t="s">
        <v>40</v>
      </c>
      <c r="E24" s="51" t="s">
        <v>13</v>
      </c>
    </row>
    <row r="25" spans="1:10" ht="15.75" customHeight="1" x14ac:dyDescent="0.3">
      <c r="A25" s="49" t="s">
        <v>41</v>
      </c>
      <c r="B25" s="50">
        <v>70</v>
      </c>
      <c r="C25" s="50">
        <v>79</v>
      </c>
      <c r="D25" s="52"/>
      <c r="E25" s="53">
        <f>IF(E24="O",100,IF(E24="A+",90,IF(E24="A",80,IF(E24="B+",70,IF(E24="B",60,0)))))</f>
        <v>60</v>
      </c>
    </row>
    <row r="26" spans="1:10" ht="15.75" customHeight="1" x14ac:dyDescent="0.3">
      <c r="A26" s="49" t="s">
        <v>42</v>
      </c>
      <c r="B26" s="50">
        <v>80</v>
      </c>
      <c r="C26" s="50">
        <v>100</v>
      </c>
    </row>
    <row r="27" spans="1:10" ht="15.75" customHeight="1" x14ac:dyDescent="0.25">
      <c r="E27" s="54"/>
    </row>
    <row r="28" spans="1:10" ht="15.75" customHeight="1" x14ac:dyDescent="0.25">
      <c r="E28" s="54"/>
    </row>
    <row r="29" spans="1:10" ht="15.75" customHeight="1" x14ac:dyDescent="0.25">
      <c r="E29" s="54"/>
    </row>
    <row r="30" spans="1:10" ht="15.75" customHeight="1" x14ac:dyDescent="0.25">
      <c r="E30" s="54"/>
    </row>
    <row r="31" spans="1:10" ht="15.75" customHeight="1" x14ac:dyDescent="0.25">
      <c r="E31" s="54"/>
    </row>
    <row r="32" spans="1:10" ht="15.75" customHeight="1" x14ac:dyDescent="0.25">
      <c r="E32" s="54"/>
    </row>
    <row r="33" spans="5:5" ht="15.75" customHeight="1" x14ac:dyDescent="0.25">
      <c r="E33" s="54"/>
    </row>
    <row r="34" spans="5:5" ht="15.75" customHeight="1" x14ac:dyDescent="0.25">
      <c r="E34" s="54"/>
    </row>
    <row r="35" spans="5:5" ht="15.75" customHeight="1" x14ac:dyDescent="0.25">
      <c r="E35" s="54"/>
    </row>
    <row r="36" spans="5:5" ht="15.75" customHeight="1" x14ac:dyDescent="0.25">
      <c r="E36" s="54"/>
    </row>
    <row r="37" spans="5:5" ht="15.75" customHeight="1" x14ac:dyDescent="0.25">
      <c r="E37" s="54"/>
    </row>
    <row r="38" spans="5:5" ht="15.75" customHeight="1" x14ac:dyDescent="0.25">
      <c r="E38" s="54"/>
    </row>
    <row r="39" spans="5:5" ht="15.75" customHeight="1" x14ac:dyDescent="0.25">
      <c r="E39" s="54"/>
    </row>
    <row r="40" spans="5:5" ht="15.75" customHeight="1" x14ac:dyDescent="0.25">
      <c r="E40" s="54"/>
    </row>
    <row r="41" spans="5:5" ht="15.75" customHeight="1" x14ac:dyDescent="0.25">
      <c r="E41" s="54"/>
    </row>
    <row r="42" spans="5:5" ht="15.75" customHeight="1" x14ac:dyDescent="0.25">
      <c r="E42" s="54"/>
    </row>
    <row r="43" spans="5:5" ht="15.75" customHeight="1" x14ac:dyDescent="0.25">
      <c r="E43" s="54"/>
    </row>
    <row r="44" spans="5:5" ht="15.75" customHeight="1" x14ac:dyDescent="0.25">
      <c r="E44" s="54"/>
    </row>
    <row r="45" spans="5:5" ht="15.75" customHeight="1" x14ac:dyDescent="0.25">
      <c r="E45" s="54"/>
    </row>
    <row r="46" spans="5:5" ht="15.75" customHeight="1" x14ac:dyDescent="0.25">
      <c r="E46" s="54"/>
    </row>
    <row r="47" spans="5:5" ht="15.75" customHeight="1" x14ac:dyDescent="0.25">
      <c r="E47" s="54"/>
    </row>
    <row r="48" spans="5:5" ht="15.75" customHeight="1" x14ac:dyDescent="0.25">
      <c r="E48" s="54"/>
    </row>
    <row r="49" spans="5:5" ht="15.75" customHeight="1" x14ac:dyDescent="0.25">
      <c r="E49" s="54"/>
    </row>
    <row r="50" spans="5:5" ht="15.75" customHeight="1" x14ac:dyDescent="0.25">
      <c r="E50" s="54"/>
    </row>
    <row r="51" spans="5:5" ht="15.75" customHeight="1" x14ac:dyDescent="0.25">
      <c r="E51" s="54"/>
    </row>
    <row r="52" spans="5:5" ht="15.75" customHeight="1" x14ac:dyDescent="0.25">
      <c r="E52" s="54"/>
    </row>
    <row r="53" spans="5:5" ht="15.75" customHeight="1" x14ac:dyDescent="0.25">
      <c r="E53" s="54"/>
    </row>
    <row r="54" spans="5:5" ht="15.75" customHeight="1" x14ac:dyDescent="0.25">
      <c r="E54" s="54"/>
    </row>
    <row r="55" spans="5:5" ht="15.75" customHeight="1" x14ac:dyDescent="0.25">
      <c r="E55" s="54"/>
    </row>
    <row r="56" spans="5:5" ht="15.75" customHeight="1" x14ac:dyDescent="0.25">
      <c r="E56" s="54"/>
    </row>
    <row r="57" spans="5:5" ht="15.75" customHeight="1" x14ac:dyDescent="0.25">
      <c r="E57" s="54"/>
    </row>
    <row r="58" spans="5:5" ht="15.75" customHeight="1" x14ac:dyDescent="0.25">
      <c r="E58" s="54"/>
    </row>
    <row r="59" spans="5:5" ht="15.75" customHeight="1" x14ac:dyDescent="0.25">
      <c r="E59" s="54"/>
    </row>
    <row r="60" spans="5:5" ht="15.75" customHeight="1" x14ac:dyDescent="0.25">
      <c r="E60" s="54"/>
    </row>
    <row r="61" spans="5:5" ht="15.75" customHeight="1" x14ac:dyDescent="0.25">
      <c r="E61" s="54"/>
    </row>
    <row r="62" spans="5:5" ht="15.75" customHeight="1" x14ac:dyDescent="0.25">
      <c r="E62" s="54"/>
    </row>
    <row r="63" spans="5:5" ht="15.75" customHeight="1" x14ac:dyDescent="0.25">
      <c r="E63" s="54"/>
    </row>
    <row r="64" spans="5:5" ht="15.75" customHeight="1" x14ac:dyDescent="0.25">
      <c r="E64" s="54"/>
    </row>
    <row r="65" spans="5:5" ht="15.75" customHeight="1" x14ac:dyDescent="0.25">
      <c r="E65" s="54"/>
    </row>
    <row r="66" spans="5:5" ht="15.75" customHeight="1" x14ac:dyDescent="0.25">
      <c r="E66" s="54"/>
    </row>
    <row r="67" spans="5:5" ht="15.75" customHeight="1" x14ac:dyDescent="0.25">
      <c r="E67" s="54"/>
    </row>
    <row r="68" spans="5:5" ht="15.75" customHeight="1" x14ac:dyDescent="0.25">
      <c r="E68" s="54"/>
    </row>
    <row r="69" spans="5:5" ht="15.75" customHeight="1" x14ac:dyDescent="0.25">
      <c r="E69" s="54"/>
    </row>
    <row r="70" spans="5:5" ht="15.75" customHeight="1" x14ac:dyDescent="0.25">
      <c r="E70" s="54"/>
    </row>
    <row r="71" spans="5:5" ht="15.75" customHeight="1" x14ac:dyDescent="0.25">
      <c r="E71" s="54"/>
    </row>
    <row r="72" spans="5:5" ht="15.75" customHeight="1" x14ac:dyDescent="0.25">
      <c r="E72" s="54"/>
    </row>
    <row r="73" spans="5:5" ht="15.75" customHeight="1" x14ac:dyDescent="0.25">
      <c r="E73" s="54"/>
    </row>
    <row r="74" spans="5:5" ht="15.75" customHeight="1" x14ac:dyDescent="0.25">
      <c r="E74" s="54"/>
    </row>
    <row r="75" spans="5:5" ht="15.75" customHeight="1" x14ac:dyDescent="0.25">
      <c r="E75" s="54"/>
    </row>
    <row r="76" spans="5:5" ht="15.75" customHeight="1" x14ac:dyDescent="0.25">
      <c r="E76" s="54"/>
    </row>
    <row r="77" spans="5:5" ht="15.75" customHeight="1" x14ac:dyDescent="0.25">
      <c r="E77" s="54"/>
    </row>
    <row r="78" spans="5:5" ht="15.75" customHeight="1" x14ac:dyDescent="0.25">
      <c r="E78" s="54"/>
    </row>
    <row r="79" spans="5:5" ht="15.75" customHeight="1" x14ac:dyDescent="0.25">
      <c r="E79" s="54"/>
    </row>
    <row r="80" spans="5:5" ht="15.75" customHeight="1" x14ac:dyDescent="0.25">
      <c r="E80" s="54"/>
    </row>
    <row r="81" spans="5:5" ht="15.75" customHeight="1" x14ac:dyDescent="0.25">
      <c r="E81" s="54"/>
    </row>
    <row r="82" spans="5:5" ht="15.75" customHeight="1" x14ac:dyDescent="0.25">
      <c r="E82" s="54"/>
    </row>
    <row r="83" spans="5:5" ht="15.75" customHeight="1" x14ac:dyDescent="0.25">
      <c r="E83" s="54"/>
    </row>
    <row r="84" spans="5:5" ht="15.75" customHeight="1" x14ac:dyDescent="0.25">
      <c r="E84" s="54"/>
    </row>
    <row r="85" spans="5:5" ht="15.75" customHeight="1" x14ac:dyDescent="0.25">
      <c r="E85" s="54"/>
    </row>
    <row r="86" spans="5:5" ht="15.75" customHeight="1" x14ac:dyDescent="0.25">
      <c r="E86" s="54"/>
    </row>
    <row r="87" spans="5:5" ht="15.75" customHeight="1" x14ac:dyDescent="0.25">
      <c r="E87" s="54"/>
    </row>
    <row r="88" spans="5:5" ht="15.75" customHeight="1" x14ac:dyDescent="0.25">
      <c r="E88" s="54"/>
    </row>
    <row r="89" spans="5:5" ht="15.75" customHeight="1" x14ac:dyDescent="0.25">
      <c r="E89" s="54"/>
    </row>
    <row r="90" spans="5:5" ht="15.75" customHeight="1" x14ac:dyDescent="0.25">
      <c r="E90" s="54"/>
    </row>
    <row r="91" spans="5:5" ht="15.75" customHeight="1" x14ac:dyDescent="0.25">
      <c r="E91" s="54"/>
    </row>
    <row r="92" spans="5:5" ht="15.75" customHeight="1" x14ac:dyDescent="0.25">
      <c r="E92" s="54"/>
    </row>
    <row r="93" spans="5:5" ht="15.75" customHeight="1" x14ac:dyDescent="0.25">
      <c r="E93" s="54"/>
    </row>
    <row r="94" spans="5:5" ht="15.75" customHeight="1" x14ac:dyDescent="0.25">
      <c r="E94" s="54"/>
    </row>
    <row r="95" spans="5:5" ht="15.75" customHeight="1" x14ac:dyDescent="0.25">
      <c r="E95" s="54"/>
    </row>
    <row r="96" spans="5:5" ht="15.75" customHeight="1" x14ac:dyDescent="0.25">
      <c r="E96" s="54"/>
    </row>
    <row r="97" spans="5:5" ht="15.75" customHeight="1" x14ac:dyDescent="0.25">
      <c r="E97" s="54"/>
    </row>
    <row r="98" spans="5:5" ht="15.75" customHeight="1" x14ac:dyDescent="0.25">
      <c r="E98" s="54"/>
    </row>
    <row r="99" spans="5:5" ht="15.75" customHeight="1" x14ac:dyDescent="0.25">
      <c r="E99" s="54"/>
    </row>
    <row r="100" spans="5:5" ht="15.75" customHeight="1" x14ac:dyDescent="0.25">
      <c r="E100" s="54"/>
    </row>
    <row r="101" spans="5:5" ht="15.75" customHeight="1" x14ac:dyDescent="0.25">
      <c r="E101" s="54"/>
    </row>
    <row r="102" spans="5:5" ht="15.75" customHeight="1" x14ac:dyDescent="0.25">
      <c r="E102" s="54"/>
    </row>
    <row r="103" spans="5:5" ht="15.75" customHeight="1" x14ac:dyDescent="0.25">
      <c r="E103" s="54"/>
    </row>
    <row r="104" spans="5:5" ht="15.75" customHeight="1" x14ac:dyDescent="0.25">
      <c r="E104" s="54"/>
    </row>
    <row r="105" spans="5:5" ht="15.75" customHeight="1" x14ac:dyDescent="0.25">
      <c r="E105" s="54"/>
    </row>
    <row r="106" spans="5:5" ht="15.75" customHeight="1" x14ac:dyDescent="0.25">
      <c r="E106" s="54"/>
    </row>
    <row r="107" spans="5:5" ht="15.75" customHeight="1" x14ac:dyDescent="0.25">
      <c r="E107" s="54"/>
    </row>
    <row r="108" spans="5:5" ht="15.75" customHeight="1" x14ac:dyDescent="0.25">
      <c r="E108" s="54"/>
    </row>
    <row r="109" spans="5:5" ht="15.75" customHeight="1" x14ac:dyDescent="0.25">
      <c r="E109" s="54"/>
    </row>
    <row r="110" spans="5:5" ht="15.75" customHeight="1" x14ac:dyDescent="0.25">
      <c r="E110" s="54"/>
    </row>
    <row r="111" spans="5:5" ht="15.75" customHeight="1" x14ac:dyDescent="0.25">
      <c r="E111" s="54"/>
    </row>
    <row r="112" spans="5:5" ht="15.75" customHeight="1" x14ac:dyDescent="0.25">
      <c r="E112" s="54"/>
    </row>
    <row r="113" spans="5:5" ht="15.75" customHeight="1" x14ac:dyDescent="0.25">
      <c r="E113" s="54"/>
    </row>
    <row r="114" spans="5:5" ht="15.75" customHeight="1" x14ac:dyDescent="0.25">
      <c r="E114" s="54"/>
    </row>
    <row r="115" spans="5:5" ht="15.75" customHeight="1" x14ac:dyDescent="0.25">
      <c r="E115" s="54"/>
    </row>
    <row r="116" spans="5:5" ht="15.75" customHeight="1" x14ac:dyDescent="0.25">
      <c r="E116" s="54"/>
    </row>
    <row r="117" spans="5:5" ht="15.75" customHeight="1" x14ac:dyDescent="0.25">
      <c r="E117" s="54"/>
    </row>
    <row r="118" spans="5:5" ht="15.75" customHeight="1" x14ac:dyDescent="0.25">
      <c r="E118" s="54"/>
    </row>
    <row r="119" spans="5:5" ht="15.75" customHeight="1" x14ac:dyDescent="0.25">
      <c r="E119" s="54"/>
    </row>
    <row r="120" spans="5:5" ht="15.75" customHeight="1" x14ac:dyDescent="0.25">
      <c r="E120" s="54"/>
    </row>
    <row r="121" spans="5:5" ht="15.75" customHeight="1" x14ac:dyDescent="0.25">
      <c r="E121" s="54"/>
    </row>
    <row r="122" spans="5:5" ht="15.75" customHeight="1" x14ac:dyDescent="0.25">
      <c r="E122" s="54"/>
    </row>
    <row r="123" spans="5:5" ht="15.75" customHeight="1" x14ac:dyDescent="0.25">
      <c r="E123" s="54"/>
    </row>
    <row r="124" spans="5:5" ht="15.75" customHeight="1" x14ac:dyDescent="0.25">
      <c r="E124" s="54"/>
    </row>
    <row r="125" spans="5:5" ht="15.75" customHeight="1" x14ac:dyDescent="0.25">
      <c r="E125" s="54"/>
    </row>
    <row r="126" spans="5:5" ht="15.75" customHeight="1" x14ac:dyDescent="0.25">
      <c r="E126" s="54"/>
    </row>
    <row r="127" spans="5:5" ht="15.75" customHeight="1" x14ac:dyDescent="0.25">
      <c r="E127" s="54"/>
    </row>
    <row r="128" spans="5:5" ht="15.75" customHeight="1" x14ac:dyDescent="0.25">
      <c r="E128" s="54"/>
    </row>
    <row r="129" spans="5:5" ht="15.75" customHeight="1" x14ac:dyDescent="0.25">
      <c r="E129" s="54"/>
    </row>
    <row r="130" spans="5:5" ht="15.75" customHeight="1" x14ac:dyDescent="0.25">
      <c r="E130" s="54"/>
    </row>
    <row r="131" spans="5:5" ht="15.75" customHeight="1" x14ac:dyDescent="0.25">
      <c r="E131" s="54"/>
    </row>
    <row r="132" spans="5:5" ht="15.75" customHeight="1" x14ac:dyDescent="0.25">
      <c r="E132" s="54"/>
    </row>
    <row r="133" spans="5:5" ht="15.75" customHeight="1" x14ac:dyDescent="0.25">
      <c r="E133" s="54"/>
    </row>
    <row r="134" spans="5:5" ht="15.75" customHeight="1" x14ac:dyDescent="0.25">
      <c r="E134" s="54"/>
    </row>
    <row r="135" spans="5:5" ht="15.75" customHeight="1" x14ac:dyDescent="0.25">
      <c r="E135" s="54"/>
    </row>
    <row r="136" spans="5:5" ht="15.75" customHeight="1" x14ac:dyDescent="0.25">
      <c r="E136" s="54"/>
    </row>
    <row r="137" spans="5:5" ht="15.75" customHeight="1" x14ac:dyDescent="0.25">
      <c r="E137" s="54"/>
    </row>
    <row r="138" spans="5:5" ht="15.75" customHeight="1" x14ac:dyDescent="0.25">
      <c r="E138" s="54"/>
    </row>
    <row r="139" spans="5:5" ht="15.75" customHeight="1" x14ac:dyDescent="0.25">
      <c r="E139" s="54"/>
    </row>
    <row r="140" spans="5:5" ht="15.75" customHeight="1" x14ac:dyDescent="0.25">
      <c r="E140" s="54"/>
    </row>
    <row r="141" spans="5:5" ht="15.75" customHeight="1" x14ac:dyDescent="0.25">
      <c r="E141" s="54"/>
    </row>
    <row r="142" spans="5:5" ht="15.75" customHeight="1" x14ac:dyDescent="0.25">
      <c r="E142" s="54"/>
    </row>
    <row r="143" spans="5:5" ht="15.75" customHeight="1" x14ac:dyDescent="0.25">
      <c r="E143" s="54"/>
    </row>
    <row r="144" spans="5:5" ht="15.75" customHeight="1" x14ac:dyDescent="0.25">
      <c r="E144" s="54"/>
    </row>
    <row r="145" spans="5:5" ht="15.75" customHeight="1" x14ac:dyDescent="0.25">
      <c r="E145" s="54"/>
    </row>
    <row r="146" spans="5:5" ht="15.75" customHeight="1" x14ac:dyDescent="0.25">
      <c r="E146" s="54"/>
    </row>
    <row r="147" spans="5:5" ht="15.75" customHeight="1" x14ac:dyDescent="0.25">
      <c r="E147" s="54"/>
    </row>
    <row r="148" spans="5:5" ht="15.75" customHeight="1" x14ac:dyDescent="0.25">
      <c r="E148" s="54"/>
    </row>
    <row r="149" spans="5:5" ht="15.75" customHeight="1" x14ac:dyDescent="0.25">
      <c r="E149" s="54"/>
    </row>
    <row r="150" spans="5:5" ht="15.75" customHeight="1" x14ac:dyDescent="0.25">
      <c r="E150" s="54"/>
    </row>
    <row r="151" spans="5:5" ht="15.75" customHeight="1" x14ac:dyDescent="0.25">
      <c r="E151" s="54"/>
    </row>
    <row r="152" spans="5:5" ht="15.75" customHeight="1" x14ac:dyDescent="0.25">
      <c r="E152" s="54"/>
    </row>
    <row r="153" spans="5:5" ht="15.75" customHeight="1" x14ac:dyDescent="0.25">
      <c r="E153" s="54"/>
    </row>
    <row r="154" spans="5:5" ht="15.75" customHeight="1" x14ac:dyDescent="0.25">
      <c r="E154" s="54"/>
    </row>
    <row r="155" spans="5:5" ht="15.75" customHeight="1" x14ac:dyDescent="0.25">
      <c r="E155" s="54"/>
    </row>
    <row r="156" spans="5:5" ht="15.75" customHeight="1" x14ac:dyDescent="0.25">
      <c r="E156" s="54"/>
    </row>
    <row r="157" spans="5:5" ht="15.75" customHeight="1" x14ac:dyDescent="0.25">
      <c r="E157" s="54"/>
    </row>
    <row r="158" spans="5:5" ht="15.75" customHeight="1" x14ac:dyDescent="0.25">
      <c r="E158" s="54"/>
    </row>
    <row r="159" spans="5:5" ht="15.75" customHeight="1" x14ac:dyDescent="0.25">
      <c r="E159" s="54"/>
    </row>
    <row r="160" spans="5:5" ht="15.75" customHeight="1" x14ac:dyDescent="0.25">
      <c r="E160" s="54"/>
    </row>
    <row r="161" spans="5:5" ht="15.75" customHeight="1" x14ac:dyDescent="0.25">
      <c r="E161" s="54"/>
    </row>
    <row r="162" spans="5:5" ht="15.75" customHeight="1" x14ac:dyDescent="0.25">
      <c r="E162" s="54"/>
    </row>
    <row r="163" spans="5:5" ht="15.75" customHeight="1" x14ac:dyDescent="0.25">
      <c r="E163" s="54"/>
    </row>
    <row r="164" spans="5:5" ht="15.75" customHeight="1" x14ac:dyDescent="0.25">
      <c r="E164" s="54"/>
    </row>
    <row r="165" spans="5:5" ht="15.75" customHeight="1" x14ac:dyDescent="0.25">
      <c r="E165" s="54"/>
    </row>
    <row r="166" spans="5:5" ht="15.75" customHeight="1" x14ac:dyDescent="0.25">
      <c r="E166" s="54"/>
    </row>
    <row r="167" spans="5:5" ht="15.75" customHeight="1" x14ac:dyDescent="0.25">
      <c r="E167" s="54"/>
    </row>
    <row r="168" spans="5:5" ht="15.75" customHeight="1" x14ac:dyDescent="0.25">
      <c r="E168" s="54"/>
    </row>
    <row r="169" spans="5:5" ht="15.75" customHeight="1" x14ac:dyDescent="0.25">
      <c r="E169" s="54"/>
    </row>
    <row r="170" spans="5:5" ht="15.75" customHeight="1" x14ac:dyDescent="0.25">
      <c r="E170" s="54"/>
    </row>
    <row r="171" spans="5:5" ht="15.75" customHeight="1" x14ac:dyDescent="0.25">
      <c r="E171" s="54"/>
    </row>
    <row r="172" spans="5:5" ht="15.75" customHeight="1" x14ac:dyDescent="0.25">
      <c r="E172" s="54"/>
    </row>
    <row r="173" spans="5:5" ht="15.75" customHeight="1" x14ac:dyDescent="0.25">
      <c r="E173" s="54"/>
    </row>
    <row r="174" spans="5:5" ht="15.75" customHeight="1" x14ac:dyDescent="0.25">
      <c r="E174" s="54"/>
    </row>
    <row r="175" spans="5:5" ht="15.75" customHeight="1" x14ac:dyDescent="0.25">
      <c r="E175" s="54"/>
    </row>
    <row r="176" spans="5:5" ht="15.75" customHeight="1" x14ac:dyDescent="0.25">
      <c r="E176" s="54"/>
    </row>
    <row r="177" spans="5:5" ht="15.75" customHeight="1" x14ac:dyDescent="0.25">
      <c r="E177" s="54"/>
    </row>
    <row r="178" spans="5:5" ht="15.75" customHeight="1" x14ac:dyDescent="0.25">
      <c r="E178" s="54"/>
    </row>
    <row r="179" spans="5:5" ht="15.75" customHeight="1" x14ac:dyDescent="0.25">
      <c r="E179" s="54"/>
    </row>
    <row r="180" spans="5:5" ht="15.75" customHeight="1" x14ac:dyDescent="0.25">
      <c r="E180" s="54"/>
    </row>
    <row r="181" spans="5:5" ht="15.75" customHeight="1" x14ac:dyDescent="0.25">
      <c r="E181" s="54"/>
    </row>
    <row r="182" spans="5:5" ht="15.75" customHeight="1" x14ac:dyDescent="0.25">
      <c r="E182" s="54"/>
    </row>
    <row r="183" spans="5:5" ht="15.75" customHeight="1" x14ac:dyDescent="0.25">
      <c r="E183" s="54"/>
    </row>
    <row r="184" spans="5:5" ht="15.75" customHeight="1" x14ac:dyDescent="0.25">
      <c r="E184" s="54"/>
    </row>
    <row r="185" spans="5:5" ht="15.75" customHeight="1" x14ac:dyDescent="0.25">
      <c r="E185" s="54"/>
    </row>
    <row r="186" spans="5:5" ht="15.75" customHeight="1" x14ac:dyDescent="0.25">
      <c r="E186" s="54"/>
    </row>
    <row r="187" spans="5:5" ht="15.75" customHeight="1" x14ac:dyDescent="0.25">
      <c r="E187" s="54"/>
    </row>
    <row r="188" spans="5:5" ht="15.75" customHeight="1" x14ac:dyDescent="0.25">
      <c r="E188" s="54"/>
    </row>
    <row r="189" spans="5:5" ht="15.75" customHeight="1" x14ac:dyDescent="0.25">
      <c r="E189" s="54"/>
    </row>
    <row r="190" spans="5:5" ht="15.75" customHeight="1" x14ac:dyDescent="0.25">
      <c r="E190" s="54"/>
    </row>
    <row r="191" spans="5:5" ht="15.75" customHeight="1" x14ac:dyDescent="0.25">
      <c r="E191" s="54"/>
    </row>
    <row r="192" spans="5:5" ht="15.75" customHeight="1" x14ac:dyDescent="0.25">
      <c r="E192" s="54"/>
    </row>
    <row r="193" spans="5:5" ht="15.75" customHeight="1" x14ac:dyDescent="0.25">
      <c r="E193" s="54"/>
    </row>
    <row r="194" spans="5:5" ht="15.75" customHeight="1" x14ac:dyDescent="0.25">
      <c r="E194" s="54"/>
    </row>
    <row r="195" spans="5:5" ht="15.75" customHeight="1" x14ac:dyDescent="0.25">
      <c r="E195" s="54"/>
    </row>
    <row r="196" spans="5:5" ht="15.75" customHeight="1" x14ac:dyDescent="0.25">
      <c r="E196" s="54"/>
    </row>
    <row r="197" spans="5:5" ht="15.75" customHeight="1" x14ac:dyDescent="0.25">
      <c r="E197" s="54"/>
    </row>
    <row r="198" spans="5:5" ht="15.75" customHeight="1" x14ac:dyDescent="0.25">
      <c r="E198" s="54"/>
    </row>
    <row r="199" spans="5:5" ht="15.75" customHeight="1" x14ac:dyDescent="0.25">
      <c r="E199" s="54"/>
    </row>
    <row r="200" spans="5:5" ht="15.75" customHeight="1" x14ac:dyDescent="0.25">
      <c r="E200" s="54"/>
    </row>
    <row r="201" spans="5:5" ht="15.75" customHeight="1" x14ac:dyDescent="0.25">
      <c r="E201" s="54"/>
    </row>
    <row r="202" spans="5:5" ht="15.75" customHeight="1" x14ac:dyDescent="0.25">
      <c r="E202" s="54"/>
    </row>
    <row r="203" spans="5:5" ht="15.75" customHeight="1" x14ac:dyDescent="0.25">
      <c r="E203" s="54"/>
    </row>
    <row r="204" spans="5:5" ht="15.75" customHeight="1" x14ac:dyDescent="0.25">
      <c r="E204" s="54"/>
    </row>
    <row r="205" spans="5:5" ht="15.75" customHeight="1" x14ac:dyDescent="0.25">
      <c r="E205" s="54"/>
    </row>
    <row r="206" spans="5:5" ht="15.75" customHeight="1" x14ac:dyDescent="0.25">
      <c r="E206" s="54"/>
    </row>
    <row r="207" spans="5:5" ht="15.75" customHeight="1" x14ac:dyDescent="0.25">
      <c r="E207" s="54"/>
    </row>
    <row r="208" spans="5:5" ht="15.75" customHeight="1" x14ac:dyDescent="0.25">
      <c r="E208" s="54"/>
    </row>
    <row r="209" spans="5:5" ht="15.75" customHeight="1" x14ac:dyDescent="0.25">
      <c r="E209" s="54"/>
    </row>
    <row r="210" spans="5:5" ht="15.75" customHeight="1" x14ac:dyDescent="0.25">
      <c r="E210" s="54"/>
    </row>
    <row r="211" spans="5:5" ht="15.75" customHeight="1" x14ac:dyDescent="0.25">
      <c r="E211" s="54"/>
    </row>
    <row r="212" spans="5:5" ht="15.75" customHeight="1" x14ac:dyDescent="0.25">
      <c r="E212" s="54"/>
    </row>
    <row r="213" spans="5:5" ht="15.75" customHeight="1" x14ac:dyDescent="0.25">
      <c r="E213" s="54"/>
    </row>
    <row r="214" spans="5:5" ht="15.75" customHeight="1" x14ac:dyDescent="0.25">
      <c r="E214" s="54"/>
    </row>
    <row r="215" spans="5:5" ht="15.75" customHeight="1" x14ac:dyDescent="0.25">
      <c r="E215" s="54"/>
    </row>
    <row r="216" spans="5:5" ht="15.75" customHeight="1" x14ac:dyDescent="0.25">
      <c r="E216" s="54"/>
    </row>
    <row r="217" spans="5:5" ht="15.75" customHeight="1" x14ac:dyDescent="0.25">
      <c r="E217" s="54"/>
    </row>
    <row r="218" spans="5:5" ht="15.75" customHeight="1" x14ac:dyDescent="0.25">
      <c r="E218" s="54"/>
    </row>
    <row r="219" spans="5:5" ht="15.75" customHeight="1" x14ac:dyDescent="0.25">
      <c r="E219" s="54"/>
    </row>
    <row r="220" spans="5:5" ht="15.75" customHeight="1" x14ac:dyDescent="0.25">
      <c r="E220" s="54"/>
    </row>
    <row r="221" spans="5:5" ht="15.75" customHeight="1" x14ac:dyDescent="0.25">
      <c r="E221" s="54"/>
    </row>
    <row r="222" spans="5:5" ht="15.75" customHeight="1" x14ac:dyDescent="0.25">
      <c r="E222" s="54"/>
    </row>
    <row r="223" spans="5:5" ht="15.75" customHeight="1" x14ac:dyDescent="0.25">
      <c r="E223" s="54"/>
    </row>
    <row r="224" spans="5:5" ht="15.75" customHeight="1" x14ac:dyDescent="0.25">
      <c r="E224" s="54"/>
    </row>
    <row r="225" spans="5:5" ht="15.75" customHeight="1" x14ac:dyDescent="0.25">
      <c r="E225" s="54"/>
    </row>
    <row r="226" spans="5:5" ht="15.75" customHeight="1" x14ac:dyDescent="0.25">
      <c r="E226" s="54"/>
    </row>
    <row r="227" spans="5:5" ht="15.75" customHeight="1" x14ac:dyDescent="0.25"/>
    <row r="228" spans="5:5" ht="15.75" customHeight="1" x14ac:dyDescent="0.25"/>
    <row r="229" spans="5:5" ht="15.75" customHeight="1" x14ac:dyDescent="0.25"/>
    <row r="230" spans="5:5" ht="15.75" customHeight="1" x14ac:dyDescent="0.25"/>
    <row r="231" spans="5:5" ht="15.75" customHeight="1" x14ac:dyDescent="0.25"/>
    <row r="232" spans="5:5" ht="15.75" customHeight="1" x14ac:dyDescent="0.25"/>
    <row r="233" spans="5:5" ht="15.75" customHeight="1" x14ac:dyDescent="0.25"/>
    <row r="234" spans="5:5" ht="15.75" customHeight="1" x14ac:dyDescent="0.25"/>
    <row r="235" spans="5:5" ht="15.75" customHeight="1" x14ac:dyDescent="0.25"/>
    <row r="236" spans="5:5" ht="15.75" customHeight="1" x14ac:dyDescent="0.25"/>
    <row r="237" spans="5:5" ht="15.75" customHeight="1" x14ac:dyDescent="0.25"/>
    <row r="238" spans="5:5" ht="15.75" customHeight="1" x14ac:dyDescent="0.25"/>
    <row r="239" spans="5:5" ht="15.75" customHeight="1" x14ac:dyDescent="0.25"/>
    <row r="240" spans="5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A19:B19"/>
    <mergeCell ref="A20:B20"/>
    <mergeCell ref="A22:C22"/>
    <mergeCell ref="B6:D6"/>
    <mergeCell ref="B7:D7"/>
    <mergeCell ref="B8:D8"/>
    <mergeCell ref="B12:C12"/>
    <mergeCell ref="B13:C13"/>
    <mergeCell ref="B14:C14"/>
    <mergeCell ref="B15:C15"/>
    <mergeCell ref="A4:B4"/>
    <mergeCell ref="C4:E4"/>
    <mergeCell ref="B16:C16"/>
    <mergeCell ref="A18:C18"/>
    <mergeCell ref="D18:E18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1000"/>
  <sheetViews>
    <sheetView topLeftCell="L88" workbookViewId="0"/>
  </sheetViews>
  <sheetFormatPr defaultColWidth="12.59765625" defaultRowHeight="15" customHeight="1" x14ac:dyDescent="0.25"/>
  <cols>
    <col min="1" max="1" width="8" customWidth="1"/>
    <col min="2" max="2" width="16.8984375" customWidth="1"/>
    <col min="3" max="3" width="10.09765625" customWidth="1"/>
    <col min="4" max="4" width="24.59765625" customWidth="1"/>
    <col min="5" max="36" width="7.19921875" customWidth="1"/>
  </cols>
  <sheetData>
    <row r="1" spans="1:36" ht="23.25" customHeight="1" x14ac:dyDescent="0.4">
      <c r="A1" s="55"/>
      <c r="B1" s="55"/>
      <c r="C1" s="195" t="s">
        <v>43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55"/>
    </row>
    <row r="2" spans="1:36" ht="23.25" customHeight="1" x14ac:dyDescent="0.4">
      <c r="A2" s="197" t="s">
        <v>44</v>
      </c>
      <c r="B2" s="196"/>
      <c r="C2" s="55"/>
      <c r="D2" s="55" t="str">
        <f>'S1'!C3</f>
        <v>2023-24(Even)</v>
      </c>
      <c r="E2" s="55" t="s">
        <v>6</v>
      </c>
      <c r="F2" s="55"/>
      <c r="G2" s="55"/>
      <c r="H2" s="56"/>
      <c r="I2" s="55"/>
      <c r="J2" s="55"/>
      <c r="K2" s="57"/>
      <c r="L2" s="195" t="s">
        <v>45</v>
      </c>
      <c r="M2" s="196"/>
      <c r="N2" s="196"/>
      <c r="O2" s="196"/>
      <c r="P2" s="56" t="str">
        <f>'S1'!C1</f>
        <v>CS8078</v>
      </c>
      <c r="Q2" s="57"/>
      <c r="R2" s="57"/>
      <c r="S2" s="57" t="s">
        <v>46</v>
      </c>
      <c r="T2" s="195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</row>
    <row r="3" spans="1:36" ht="23.25" customHeight="1" x14ac:dyDescent="0.4">
      <c r="A3" s="58"/>
      <c r="B3" s="59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61"/>
      <c r="Q3" s="61"/>
      <c r="R3" s="60"/>
      <c r="S3" s="60"/>
      <c r="T3" s="60"/>
      <c r="U3" s="60"/>
      <c r="V3" s="60"/>
      <c r="W3" s="61"/>
      <c r="X3" s="61"/>
      <c r="Y3" s="61"/>
      <c r="Z3" s="60"/>
      <c r="AA3" s="60"/>
      <c r="AB3" s="60"/>
      <c r="AC3" s="60"/>
      <c r="AD3" s="62"/>
      <c r="AE3" s="60"/>
      <c r="AF3" s="60"/>
      <c r="AG3" s="60"/>
      <c r="AH3" s="60"/>
      <c r="AI3" s="60"/>
      <c r="AJ3" s="60"/>
    </row>
    <row r="4" spans="1:36" ht="23.25" customHeight="1" x14ac:dyDescent="0.4">
      <c r="A4" s="63"/>
      <c r="B4" s="63" t="s">
        <v>22</v>
      </c>
      <c r="C4" s="198" t="str">
        <f>'S1'!B12</f>
        <v>Acquire knowledge to adopt green computing practices to minimize negative impacts on the environment.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84"/>
    </row>
    <row r="5" spans="1:36" ht="23.25" customHeight="1" x14ac:dyDescent="0.4">
      <c r="A5" s="64"/>
      <c r="B5" s="64" t="s">
        <v>24</v>
      </c>
      <c r="C5" s="198" t="str">
        <f>'S1'!B13</f>
        <v>Enhance the skill in energy saving practices to minimize negative impacts on the environment.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84"/>
    </row>
    <row r="6" spans="1:36" ht="23.25" customHeight="1" x14ac:dyDescent="0.4">
      <c r="A6" s="64"/>
      <c r="B6" s="64" t="s">
        <v>26</v>
      </c>
      <c r="C6" s="198" t="str">
        <f>'S1'!B14</f>
        <v>Evaluate technology tools that can reduce paper waste and carbon footprint by the stakeholders.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84"/>
    </row>
    <row r="7" spans="1:36" ht="23.25" customHeight="1" x14ac:dyDescent="0.4">
      <c r="A7" s="64"/>
      <c r="B7" s="64" t="s">
        <v>28</v>
      </c>
      <c r="C7" s="198" t="str">
        <f>'S1'!B15</f>
        <v>Understand the issues related with green compliance.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84"/>
    </row>
    <row r="8" spans="1:36" ht="23.25" customHeight="1" x14ac:dyDescent="0.4">
      <c r="A8" s="64"/>
      <c r="B8" s="64" t="s">
        <v>30</v>
      </c>
      <c r="C8" s="198" t="str">
        <f>'S1'!B16</f>
        <v>Understand the ways to minimize equipment disposal requirements.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84"/>
    </row>
    <row r="9" spans="1:36" ht="23.25" customHeight="1" x14ac:dyDescent="0.4">
      <c r="A9" s="64"/>
      <c r="B9" s="64"/>
      <c r="C9" s="205" t="e">
        <f>#REF!</f>
        <v>#REF!</v>
      </c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182"/>
    </row>
    <row r="10" spans="1:36" ht="23.25" customHeight="1" x14ac:dyDescent="0.4">
      <c r="A10" s="65"/>
      <c r="B10" s="65"/>
      <c r="C10" s="65"/>
      <c r="D10" s="66"/>
      <c r="E10" s="199" t="str">
        <f>'S1'!D11</f>
        <v>Serial Test 1</v>
      </c>
      <c r="F10" s="170"/>
      <c r="G10" s="170"/>
      <c r="H10" s="170"/>
      <c r="I10" s="171"/>
      <c r="J10" s="199" t="str">
        <f>'S1'!E11</f>
        <v>Serial Test 2</v>
      </c>
      <c r="K10" s="170"/>
      <c r="L10" s="170"/>
      <c r="M10" s="170"/>
      <c r="N10" s="171"/>
      <c r="O10" s="199" t="str">
        <f>'S1'!F11</f>
        <v>Serial Test 3</v>
      </c>
      <c r="P10" s="170"/>
      <c r="Q10" s="170"/>
      <c r="R10" s="170"/>
      <c r="S10" s="171"/>
      <c r="T10" s="199" t="str">
        <f>'S1'!G11</f>
        <v>Assignment 1</v>
      </c>
      <c r="U10" s="170"/>
      <c r="V10" s="170"/>
      <c r="W10" s="170"/>
      <c r="X10" s="171"/>
      <c r="Y10" s="199" t="str">
        <f>'S1'!H11</f>
        <v>Assignment 2</v>
      </c>
      <c r="Z10" s="170"/>
      <c r="AA10" s="170"/>
      <c r="AB10" s="170"/>
      <c r="AC10" s="171"/>
      <c r="AD10" s="200" t="s">
        <v>47</v>
      </c>
      <c r="AE10" s="188"/>
      <c r="AF10" s="207" t="s">
        <v>48</v>
      </c>
      <c r="AG10" s="168"/>
      <c r="AH10" s="168"/>
      <c r="AI10" s="168"/>
      <c r="AJ10" s="184"/>
    </row>
    <row r="11" spans="1:36" ht="23.25" customHeight="1" x14ac:dyDescent="0.4">
      <c r="A11" s="65" t="s">
        <v>49</v>
      </c>
      <c r="B11" s="65" t="s">
        <v>50</v>
      </c>
      <c r="C11" s="65" t="s">
        <v>8</v>
      </c>
      <c r="D11" s="66" t="s">
        <v>51</v>
      </c>
      <c r="E11" s="67" t="s">
        <v>52</v>
      </c>
      <c r="F11" s="65" t="s">
        <v>53</v>
      </c>
      <c r="G11" s="65" t="s">
        <v>54</v>
      </c>
      <c r="H11" s="65" t="s">
        <v>55</v>
      </c>
      <c r="I11" s="65" t="s">
        <v>56</v>
      </c>
      <c r="J11" s="67" t="s">
        <v>52</v>
      </c>
      <c r="K11" s="65" t="s">
        <v>53</v>
      </c>
      <c r="L11" s="65" t="s">
        <v>54</v>
      </c>
      <c r="M11" s="65" t="s">
        <v>55</v>
      </c>
      <c r="N11" s="65" t="s">
        <v>56</v>
      </c>
      <c r="O11" s="67" t="s">
        <v>52</v>
      </c>
      <c r="P11" s="65" t="s">
        <v>53</v>
      </c>
      <c r="Q11" s="65" t="s">
        <v>54</v>
      </c>
      <c r="R11" s="65" t="s">
        <v>55</v>
      </c>
      <c r="S11" s="65" t="s">
        <v>56</v>
      </c>
      <c r="T11" s="67" t="s">
        <v>52</v>
      </c>
      <c r="U11" s="65" t="s">
        <v>53</v>
      </c>
      <c r="V11" s="65" t="s">
        <v>54</v>
      </c>
      <c r="W11" s="65" t="s">
        <v>55</v>
      </c>
      <c r="X11" s="65" t="s">
        <v>56</v>
      </c>
      <c r="Y11" s="67" t="s">
        <v>52</v>
      </c>
      <c r="Z11" s="65" t="s">
        <v>53</v>
      </c>
      <c r="AA11" s="65" t="s">
        <v>54</v>
      </c>
      <c r="AB11" s="65" t="s">
        <v>55</v>
      </c>
      <c r="AC11" s="65" t="s">
        <v>56</v>
      </c>
      <c r="AD11" s="201"/>
      <c r="AE11" s="202"/>
      <c r="AF11" s="65" t="s">
        <v>52</v>
      </c>
      <c r="AG11" s="65" t="s">
        <v>53</v>
      </c>
      <c r="AH11" s="65" t="s">
        <v>54</v>
      </c>
      <c r="AI11" s="65" t="s">
        <v>55</v>
      </c>
      <c r="AJ11" s="65" t="s">
        <v>56</v>
      </c>
    </row>
    <row r="12" spans="1:36" ht="23.25" customHeight="1" x14ac:dyDescent="0.4">
      <c r="A12" s="65"/>
      <c r="B12" s="65"/>
      <c r="C12" s="65"/>
      <c r="D12" s="68"/>
      <c r="E12" s="67">
        <f>'S1'!D12</f>
        <v>32</v>
      </c>
      <c r="F12" s="65">
        <f>'S1'!D13</f>
        <v>18</v>
      </c>
      <c r="G12" s="65">
        <f>'S1'!D14</f>
        <v>0</v>
      </c>
      <c r="H12" s="65">
        <f>'S1'!D15</f>
        <v>0</v>
      </c>
      <c r="I12" s="65">
        <f>'S1'!D16</f>
        <v>0</v>
      </c>
      <c r="J12" s="67">
        <f>'S1'!E12</f>
        <v>0</v>
      </c>
      <c r="K12" s="65">
        <f>'S1'!E13</f>
        <v>14</v>
      </c>
      <c r="L12" s="65">
        <f>'S1'!E14</f>
        <v>30</v>
      </c>
      <c r="M12" s="65">
        <f>'S1'!E15</f>
        <v>6</v>
      </c>
      <c r="N12" s="65">
        <f>'S1'!E16</f>
        <v>0</v>
      </c>
      <c r="O12" s="67">
        <f>'S1'!F12</f>
        <v>0</v>
      </c>
      <c r="P12" s="65">
        <f>'S1'!F13</f>
        <v>0</v>
      </c>
      <c r="Q12" s="65">
        <f>'S1'!F14</f>
        <v>0</v>
      </c>
      <c r="R12" s="65">
        <f>'S1'!F15</f>
        <v>20</v>
      </c>
      <c r="S12" s="65">
        <f>'S1'!F16</f>
        <v>30</v>
      </c>
      <c r="T12" s="67">
        <f>'S1'!G12</f>
        <v>18</v>
      </c>
      <c r="U12" s="65">
        <f>'S1'!G13</f>
        <v>18</v>
      </c>
      <c r="V12" s="65">
        <f>'S1'!G14</f>
        <v>14</v>
      </c>
      <c r="W12" s="65">
        <f>'S1'!G15</f>
        <v>0</v>
      </c>
      <c r="X12" s="65"/>
      <c r="Y12" s="67">
        <f>'S1'!H12</f>
        <v>0</v>
      </c>
      <c r="Z12" s="65">
        <f>'S1'!H13</f>
        <v>0</v>
      </c>
      <c r="AA12" s="65">
        <f>'S1'!H14</f>
        <v>6</v>
      </c>
      <c r="AB12" s="65">
        <f>'S1'!H15</f>
        <v>24</v>
      </c>
      <c r="AC12" s="65">
        <f>'S1'!H16</f>
        <v>20</v>
      </c>
      <c r="AD12" s="203"/>
      <c r="AE12" s="204"/>
      <c r="AF12" s="64"/>
      <c r="AG12" s="64"/>
      <c r="AH12" s="64"/>
      <c r="AI12" s="64"/>
      <c r="AJ12" s="64"/>
    </row>
    <row r="13" spans="1:36" ht="23.25" customHeight="1" x14ac:dyDescent="0.4">
      <c r="A13" s="64">
        <v>1</v>
      </c>
      <c r="B13" s="69">
        <v>921320104008</v>
      </c>
      <c r="C13" s="70" t="s">
        <v>11</v>
      </c>
      <c r="D13" s="71" t="s">
        <v>57</v>
      </c>
      <c r="E13" s="72">
        <v>23</v>
      </c>
      <c r="F13" s="72">
        <v>13</v>
      </c>
      <c r="G13" s="73"/>
      <c r="H13" s="73"/>
      <c r="I13" s="73"/>
      <c r="J13" s="74"/>
      <c r="K13" s="72">
        <v>10</v>
      </c>
      <c r="L13" s="72">
        <v>21</v>
      </c>
      <c r="M13" s="72">
        <v>4</v>
      </c>
      <c r="N13" s="75"/>
      <c r="O13" s="76"/>
      <c r="P13" s="73"/>
      <c r="Q13" s="73"/>
      <c r="R13" s="72">
        <v>16</v>
      </c>
      <c r="S13" s="72">
        <v>24</v>
      </c>
      <c r="T13" s="72">
        <v>18</v>
      </c>
      <c r="U13" s="72">
        <v>18</v>
      </c>
      <c r="V13" s="72">
        <v>14</v>
      </c>
      <c r="W13" s="73"/>
      <c r="X13" s="73"/>
      <c r="Y13" s="73"/>
      <c r="Z13" s="73"/>
      <c r="AA13" s="72">
        <v>6</v>
      </c>
      <c r="AB13" s="72">
        <v>24</v>
      </c>
      <c r="AC13" s="72">
        <v>20</v>
      </c>
      <c r="AD13" s="77" t="s">
        <v>13</v>
      </c>
      <c r="AE13" s="78">
        <f t="shared" ref="AE13:AE95" si="0">IF(AD13="O",100,IF(AD13="A+",90,IF(AD13="A",80,IF(AD13="B+",70,IF(AD13="B",60,0)))))</f>
        <v>60</v>
      </c>
      <c r="AF13" s="79">
        <f>100*(E13+J13+O13+T13+Y13)/'S1'!$I$12</f>
        <v>82</v>
      </c>
      <c r="AG13" s="79">
        <f>100*(F13+K13+P13+U13+Z13)/'S1'!$I$13</f>
        <v>82</v>
      </c>
      <c r="AH13" s="79">
        <f>100*(G13+L13+Q13+V13+AA13)/'S1'!$I$14</f>
        <v>82</v>
      </c>
      <c r="AI13" s="79">
        <f>100*(H13+M13+R13+W13+AB13)/'S1'!$I$15</f>
        <v>88</v>
      </c>
      <c r="AJ13" s="79">
        <f>100*(I13+N13+S13+X13+AC13)/'S1'!$I$16</f>
        <v>88</v>
      </c>
    </row>
    <row r="14" spans="1:36" ht="23.25" customHeight="1" x14ac:dyDescent="0.4">
      <c r="A14" s="64">
        <v>2</v>
      </c>
      <c r="B14" s="80">
        <v>921320104009</v>
      </c>
      <c r="C14" s="70" t="s">
        <v>11</v>
      </c>
      <c r="D14" s="71" t="s">
        <v>58</v>
      </c>
      <c r="E14" s="72">
        <v>28</v>
      </c>
      <c r="F14" s="72">
        <v>15</v>
      </c>
      <c r="G14" s="73"/>
      <c r="H14" s="73"/>
      <c r="I14" s="73"/>
      <c r="J14" s="74"/>
      <c r="K14" s="72">
        <v>11</v>
      </c>
      <c r="L14" s="72">
        <v>24</v>
      </c>
      <c r="M14" s="72">
        <v>5</v>
      </c>
      <c r="N14" s="75"/>
      <c r="O14" s="76"/>
      <c r="P14" s="73"/>
      <c r="Q14" s="73"/>
      <c r="R14" s="72">
        <v>16</v>
      </c>
      <c r="S14" s="72">
        <v>24</v>
      </c>
      <c r="T14" s="72">
        <v>17</v>
      </c>
      <c r="U14" s="72">
        <v>17</v>
      </c>
      <c r="V14" s="72">
        <v>13</v>
      </c>
      <c r="W14" s="73"/>
      <c r="X14" s="73"/>
      <c r="Y14" s="73"/>
      <c r="Z14" s="73"/>
      <c r="AA14" s="72">
        <v>6</v>
      </c>
      <c r="AB14" s="72">
        <v>23</v>
      </c>
      <c r="AC14" s="72">
        <v>19</v>
      </c>
      <c r="AD14" s="81" t="s">
        <v>13</v>
      </c>
      <c r="AE14" s="78">
        <f t="shared" si="0"/>
        <v>60</v>
      </c>
      <c r="AF14" s="79">
        <f>100*(E14+J14+O14+T14+Y14)/'S1'!$I$12</f>
        <v>90</v>
      </c>
      <c r="AG14" s="79">
        <f>100*(F14+K14+P14+U14+Z14)/'S1'!$I$13</f>
        <v>86</v>
      </c>
      <c r="AH14" s="79">
        <f>100*(G14+L14+Q14+V14+AA14)/'S1'!$I$14</f>
        <v>86</v>
      </c>
      <c r="AI14" s="79">
        <f>100*(H14+M14+R14+W14+AB14)/'S1'!$I$15</f>
        <v>88</v>
      </c>
      <c r="AJ14" s="79">
        <f>100*(I14+N14+S14+X14+AC14)/'S1'!$I$16</f>
        <v>86</v>
      </c>
    </row>
    <row r="15" spans="1:36" ht="23.25" customHeight="1" x14ac:dyDescent="0.4">
      <c r="A15" s="64">
        <v>3</v>
      </c>
      <c r="B15" s="80">
        <v>921320104013</v>
      </c>
      <c r="C15" s="70" t="s">
        <v>11</v>
      </c>
      <c r="D15" s="71" t="s">
        <v>59</v>
      </c>
      <c r="E15" s="72">
        <v>29</v>
      </c>
      <c r="F15" s="72">
        <v>17</v>
      </c>
      <c r="G15" s="73"/>
      <c r="H15" s="73"/>
      <c r="I15" s="73"/>
      <c r="J15" s="74"/>
      <c r="K15" s="72">
        <v>10</v>
      </c>
      <c r="L15" s="72">
        <v>21</v>
      </c>
      <c r="M15" s="72">
        <v>4</v>
      </c>
      <c r="N15" s="75"/>
      <c r="O15" s="76"/>
      <c r="P15" s="73"/>
      <c r="Q15" s="73"/>
      <c r="R15" s="72">
        <v>16</v>
      </c>
      <c r="S15" s="72">
        <v>25</v>
      </c>
      <c r="T15" s="72">
        <v>17</v>
      </c>
      <c r="U15" s="72">
        <v>17</v>
      </c>
      <c r="V15" s="72">
        <v>13</v>
      </c>
      <c r="W15" s="73"/>
      <c r="X15" s="73"/>
      <c r="Y15" s="73"/>
      <c r="Z15" s="73"/>
      <c r="AA15" s="72">
        <v>6</v>
      </c>
      <c r="AB15" s="72">
        <v>23</v>
      </c>
      <c r="AC15" s="72">
        <v>19</v>
      </c>
      <c r="AD15" s="81" t="s">
        <v>11</v>
      </c>
      <c r="AE15" s="78">
        <f t="shared" si="0"/>
        <v>80</v>
      </c>
      <c r="AF15" s="79">
        <f>100*(E15+J15+O15+T15+Y15)/'S1'!$I$12</f>
        <v>92</v>
      </c>
      <c r="AG15" s="79">
        <f>100*(F15+K15+P15+U15+Z15)/'S1'!$I$13</f>
        <v>88</v>
      </c>
      <c r="AH15" s="79">
        <f>100*(G15+L15+Q15+V15+AA15)/'S1'!$I$14</f>
        <v>80</v>
      </c>
      <c r="AI15" s="79">
        <f>100*(H15+M15+R15+W15+AB15)/'S1'!$I$15</f>
        <v>86</v>
      </c>
      <c r="AJ15" s="79">
        <f>100*(I15+N15+S15+X15+AC15)/'S1'!$I$16</f>
        <v>88</v>
      </c>
    </row>
    <row r="16" spans="1:36" ht="23.25" customHeight="1" x14ac:dyDescent="0.4">
      <c r="A16" s="64">
        <v>4</v>
      </c>
      <c r="B16" s="80">
        <v>921320104022</v>
      </c>
      <c r="C16" s="70" t="s">
        <v>11</v>
      </c>
      <c r="D16" s="71" t="s">
        <v>60</v>
      </c>
      <c r="E16" s="72">
        <v>22</v>
      </c>
      <c r="F16" s="72">
        <v>12</v>
      </c>
      <c r="G16" s="73"/>
      <c r="H16" s="73"/>
      <c r="I16" s="73"/>
      <c r="J16" s="74"/>
      <c r="K16" s="72">
        <v>10</v>
      </c>
      <c r="L16" s="72">
        <v>21</v>
      </c>
      <c r="M16" s="72">
        <v>4</v>
      </c>
      <c r="N16" s="75"/>
      <c r="O16" s="76"/>
      <c r="P16" s="73"/>
      <c r="Q16" s="73"/>
      <c r="R16" s="72">
        <v>16</v>
      </c>
      <c r="S16" s="72">
        <v>24</v>
      </c>
      <c r="T16" s="72">
        <v>17</v>
      </c>
      <c r="U16" s="72">
        <v>17</v>
      </c>
      <c r="V16" s="72">
        <v>13</v>
      </c>
      <c r="W16" s="73"/>
      <c r="X16" s="73"/>
      <c r="Y16" s="73"/>
      <c r="Z16" s="73"/>
      <c r="AA16" s="72">
        <v>6</v>
      </c>
      <c r="AB16" s="72">
        <v>23</v>
      </c>
      <c r="AC16" s="72">
        <v>19</v>
      </c>
      <c r="AD16" s="81" t="s">
        <v>13</v>
      </c>
      <c r="AE16" s="78">
        <f t="shared" si="0"/>
        <v>60</v>
      </c>
      <c r="AF16" s="79">
        <f>100*(E16+J16+O16+T16+Y16)/'S1'!$I$12</f>
        <v>78</v>
      </c>
      <c r="AG16" s="79">
        <f>100*(F16+K16+P16+U16+Z16)/'S1'!$I$13</f>
        <v>78</v>
      </c>
      <c r="AH16" s="79">
        <f>100*(G16+L16+Q16+V16+AA16)/'S1'!$I$14</f>
        <v>80</v>
      </c>
      <c r="AI16" s="79">
        <f>100*(H16+M16+R16+W16+AB16)/'S1'!$I$15</f>
        <v>86</v>
      </c>
      <c r="AJ16" s="79">
        <f>100*(I16+N16+S16+X16+AC16)/'S1'!$I$16</f>
        <v>86</v>
      </c>
    </row>
    <row r="17" spans="1:36" ht="23.25" customHeight="1" x14ac:dyDescent="0.4">
      <c r="A17" s="64">
        <v>5</v>
      </c>
      <c r="B17" s="80">
        <v>921320104031</v>
      </c>
      <c r="C17" s="70" t="s">
        <v>11</v>
      </c>
      <c r="D17" s="71" t="s">
        <v>61</v>
      </c>
      <c r="E17" s="72">
        <v>23</v>
      </c>
      <c r="F17" s="72">
        <v>13</v>
      </c>
      <c r="G17" s="73"/>
      <c r="H17" s="73"/>
      <c r="I17" s="73"/>
      <c r="J17" s="74"/>
      <c r="K17" s="72">
        <v>10</v>
      </c>
      <c r="L17" s="72">
        <v>22</v>
      </c>
      <c r="M17" s="72">
        <v>4</v>
      </c>
      <c r="N17" s="75"/>
      <c r="O17" s="76"/>
      <c r="P17" s="73"/>
      <c r="Q17" s="73"/>
      <c r="R17" s="72">
        <v>16</v>
      </c>
      <c r="S17" s="72">
        <v>24</v>
      </c>
      <c r="T17" s="72">
        <v>16</v>
      </c>
      <c r="U17" s="72">
        <v>16</v>
      </c>
      <c r="V17" s="72">
        <v>13</v>
      </c>
      <c r="W17" s="73"/>
      <c r="X17" s="73"/>
      <c r="Y17" s="73"/>
      <c r="Z17" s="73"/>
      <c r="AA17" s="72">
        <v>6</v>
      </c>
      <c r="AB17" s="72">
        <v>22</v>
      </c>
      <c r="AC17" s="72">
        <v>18</v>
      </c>
      <c r="AD17" s="81" t="s">
        <v>13</v>
      </c>
      <c r="AE17" s="78">
        <f t="shared" si="0"/>
        <v>60</v>
      </c>
      <c r="AF17" s="79">
        <f>100*(E17+J17+O17+T17+Y17)/'S1'!$I$12</f>
        <v>78</v>
      </c>
      <c r="AG17" s="79">
        <f>100*(F17+K17+P17+U17+Z17)/'S1'!$I$13</f>
        <v>78</v>
      </c>
      <c r="AH17" s="79">
        <f>100*(G17+L17+Q17+V17+AA17)/'S1'!$I$14</f>
        <v>82</v>
      </c>
      <c r="AI17" s="79">
        <f>100*(H17+M17+R17+W17+AB17)/'S1'!$I$15</f>
        <v>84</v>
      </c>
      <c r="AJ17" s="79">
        <f>100*(I17+N17+S17+X17+AC17)/'S1'!$I$16</f>
        <v>84</v>
      </c>
    </row>
    <row r="18" spans="1:36" ht="23.25" customHeight="1" x14ac:dyDescent="0.4">
      <c r="A18" s="64">
        <v>6</v>
      </c>
      <c r="B18" s="80">
        <v>921320104038</v>
      </c>
      <c r="C18" s="70" t="s">
        <v>11</v>
      </c>
      <c r="D18" s="71" t="s">
        <v>62</v>
      </c>
      <c r="E18" s="72">
        <v>25</v>
      </c>
      <c r="F18" s="72">
        <v>14</v>
      </c>
      <c r="G18" s="73"/>
      <c r="H18" s="73"/>
      <c r="I18" s="73"/>
      <c r="J18" s="74"/>
      <c r="K18" s="72">
        <v>10</v>
      </c>
      <c r="L18" s="72">
        <v>22</v>
      </c>
      <c r="M18" s="72">
        <v>4</v>
      </c>
      <c r="N18" s="75"/>
      <c r="O18" s="76"/>
      <c r="P18" s="73"/>
      <c r="Q18" s="73"/>
      <c r="R18" s="72">
        <v>17</v>
      </c>
      <c r="S18" s="72">
        <v>26</v>
      </c>
      <c r="T18" s="72">
        <v>16</v>
      </c>
      <c r="U18" s="72">
        <v>16</v>
      </c>
      <c r="V18" s="72">
        <v>13</v>
      </c>
      <c r="W18" s="73"/>
      <c r="X18" s="73"/>
      <c r="Y18" s="73"/>
      <c r="Z18" s="73"/>
      <c r="AA18" s="72">
        <v>6</v>
      </c>
      <c r="AB18" s="72">
        <v>22</v>
      </c>
      <c r="AC18" s="72">
        <v>18</v>
      </c>
      <c r="AD18" s="81" t="s">
        <v>13</v>
      </c>
      <c r="AE18" s="78">
        <f t="shared" si="0"/>
        <v>60</v>
      </c>
      <c r="AF18" s="79">
        <f>100*(E18+J18+O18+T18+Y18)/'S1'!$I$12</f>
        <v>82</v>
      </c>
      <c r="AG18" s="79">
        <f>100*(F18+K18+P18+U18+Z18)/'S1'!$I$13</f>
        <v>80</v>
      </c>
      <c r="AH18" s="79">
        <f>100*(G18+L18+Q18+V18+AA18)/'S1'!$I$14</f>
        <v>82</v>
      </c>
      <c r="AI18" s="79">
        <f>100*(H18+M18+R18+W18+AB18)/'S1'!$I$15</f>
        <v>86</v>
      </c>
      <c r="AJ18" s="79">
        <f>100*(I18+N18+S18+X18+AC18)/'S1'!$I$16</f>
        <v>88</v>
      </c>
    </row>
    <row r="19" spans="1:36" ht="23.25" customHeight="1" x14ac:dyDescent="0.4">
      <c r="A19" s="64">
        <v>7</v>
      </c>
      <c r="B19" s="80">
        <v>921320104039</v>
      </c>
      <c r="C19" s="70" t="s">
        <v>11</v>
      </c>
      <c r="D19" s="71" t="s">
        <v>63</v>
      </c>
      <c r="E19" s="72">
        <v>21</v>
      </c>
      <c r="F19" s="72">
        <v>12</v>
      </c>
      <c r="G19" s="73"/>
      <c r="H19" s="73"/>
      <c r="I19" s="73"/>
      <c r="J19" s="74"/>
      <c r="K19" s="72">
        <v>10</v>
      </c>
      <c r="L19" s="72">
        <v>21</v>
      </c>
      <c r="M19" s="72">
        <v>4</v>
      </c>
      <c r="N19" s="75"/>
      <c r="O19" s="76"/>
      <c r="P19" s="73"/>
      <c r="Q19" s="73"/>
      <c r="R19" s="72">
        <v>16</v>
      </c>
      <c r="S19" s="72">
        <v>25</v>
      </c>
      <c r="T19" s="72">
        <v>17</v>
      </c>
      <c r="U19" s="72">
        <v>17</v>
      </c>
      <c r="V19" s="72">
        <v>13</v>
      </c>
      <c r="W19" s="73"/>
      <c r="X19" s="73"/>
      <c r="Y19" s="73"/>
      <c r="Z19" s="73"/>
      <c r="AA19" s="72">
        <v>6</v>
      </c>
      <c r="AB19" s="72">
        <v>23</v>
      </c>
      <c r="AC19" s="72">
        <v>19</v>
      </c>
      <c r="AD19" s="81" t="s">
        <v>64</v>
      </c>
      <c r="AE19" s="78">
        <f t="shared" si="0"/>
        <v>0</v>
      </c>
      <c r="AF19" s="79">
        <f>100*(E19+J19+O19+T19+Y19)/'S1'!$I$12</f>
        <v>76</v>
      </c>
      <c r="AG19" s="79">
        <f>100*(F19+K19+P19+U19+Z19)/'S1'!$I$13</f>
        <v>78</v>
      </c>
      <c r="AH19" s="79">
        <f>100*(G19+L19+Q19+V19+AA19)/'S1'!$I$14</f>
        <v>80</v>
      </c>
      <c r="AI19" s="79">
        <f>100*(H19+M19+R19+W19+AB19)/'S1'!$I$15</f>
        <v>86</v>
      </c>
      <c r="AJ19" s="79">
        <f>100*(I19+N19+S19+X19+AC19)/'S1'!$I$16</f>
        <v>88</v>
      </c>
    </row>
    <row r="20" spans="1:36" ht="23.25" customHeight="1" x14ac:dyDescent="0.4">
      <c r="A20" s="64">
        <v>8</v>
      </c>
      <c r="B20" s="80">
        <v>921320104052</v>
      </c>
      <c r="C20" s="70" t="s">
        <v>11</v>
      </c>
      <c r="D20" s="71" t="s">
        <v>65</v>
      </c>
      <c r="E20" s="72">
        <v>22</v>
      </c>
      <c r="F20" s="72">
        <v>12</v>
      </c>
      <c r="G20" s="73"/>
      <c r="H20" s="73"/>
      <c r="I20" s="73"/>
      <c r="J20" s="74"/>
      <c r="K20" s="72">
        <v>10</v>
      </c>
      <c r="L20" s="72">
        <v>21</v>
      </c>
      <c r="M20" s="72">
        <v>4</v>
      </c>
      <c r="N20" s="75"/>
      <c r="O20" s="76"/>
      <c r="P20" s="73"/>
      <c r="Q20" s="73"/>
      <c r="R20" s="72">
        <v>17</v>
      </c>
      <c r="S20" s="72">
        <v>25</v>
      </c>
      <c r="T20" s="72">
        <v>16</v>
      </c>
      <c r="U20" s="72">
        <v>16</v>
      </c>
      <c r="V20" s="72">
        <v>13</v>
      </c>
      <c r="W20" s="73"/>
      <c r="X20" s="73"/>
      <c r="Y20" s="73"/>
      <c r="Z20" s="73"/>
      <c r="AA20" s="72">
        <v>6</v>
      </c>
      <c r="AB20" s="72">
        <v>22</v>
      </c>
      <c r="AC20" s="72">
        <v>19</v>
      </c>
      <c r="AD20" s="77" t="s">
        <v>66</v>
      </c>
      <c r="AE20" s="78">
        <f t="shared" si="0"/>
        <v>70</v>
      </c>
      <c r="AF20" s="79">
        <f>100*(E20+J20+O20+T20+Y20)/'S1'!$I$12</f>
        <v>76</v>
      </c>
      <c r="AG20" s="79">
        <f>100*(F20+K20+P20+U20+Z20)/'S1'!$I$13</f>
        <v>76</v>
      </c>
      <c r="AH20" s="79">
        <f>100*(G20+L20+Q20+V20+AA20)/'S1'!$I$14</f>
        <v>80</v>
      </c>
      <c r="AI20" s="79">
        <f>100*(H20+M20+R20+W20+AB20)/'S1'!$I$15</f>
        <v>86</v>
      </c>
      <c r="AJ20" s="79">
        <f>100*(I20+N20+S20+X20+AC20)/'S1'!$I$16</f>
        <v>88</v>
      </c>
    </row>
    <row r="21" spans="1:36" ht="23.25" customHeight="1" x14ac:dyDescent="0.4">
      <c r="A21" s="64">
        <v>9</v>
      </c>
      <c r="B21" s="80">
        <v>921320104054</v>
      </c>
      <c r="C21" s="70" t="s">
        <v>11</v>
      </c>
      <c r="D21" s="71" t="s">
        <v>67</v>
      </c>
      <c r="E21" s="72">
        <v>26</v>
      </c>
      <c r="F21" s="72">
        <v>14</v>
      </c>
      <c r="G21" s="73"/>
      <c r="H21" s="73"/>
      <c r="I21" s="73"/>
      <c r="J21" s="74"/>
      <c r="K21" s="72">
        <v>10</v>
      </c>
      <c r="L21" s="72">
        <v>22</v>
      </c>
      <c r="M21" s="72">
        <v>4</v>
      </c>
      <c r="N21" s="75"/>
      <c r="O21" s="76"/>
      <c r="P21" s="73"/>
      <c r="Q21" s="73"/>
      <c r="R21" s="72">
        <v>16</v>
      </c>
      <c r="S21" s="72">
        <v>24</v>
      </c>
      <c r="T21" s="72">
        <v>17</v>
      </c>
      <c r="U21" s="72">
        <v>17</v>
      </c>
      <c r="V21" s="72">
        <v>13</v>
      </c>
      <c r="W21" s="73"/>
      <c r="X21" s="73"/>
      <c r="Y21" s="73"/>
      <c r="Z21" s="73"/>
      <c r="AA21" s="72">
        <v>6</v>
      </c>
      <c r="AB21" s="72">
        <v>23</v>
      </c>
      <c r="AC21" s="72">
        <v>19</v>
      </c>
      <c r="AD21" s="77" t="s">
        <v>13</v>
      </c>
      <c r="AE21" s="78">
        <f t="shared" si="0"/>
        <v>60</v>
      </c>
      <c r="AF21" s="79">
        <f>100*(E21+J21+O21+T21+Y21)/'S1'!$I$12</f>
        <v>86</v>
      </c>
      <c r="AG21" s="79">
        <f>100*(F21+K21+P21+U21+Z21)/'S1'!$I$13</f>
        <v>82</v>
      </c>
      <c r="AH21" s="79">
        <f>100*(G21+L21+Q21+V21+AA21)/'S1'!$I$14</f>
        <v>82</v>
      </c>
      <c r="AI21" s="79">
        <f>100*(H21+M21+R21+W21+AB21)/'S1'!$I$15</f>
        <v>86</v>
      </c>
      <c r="AJ21" s="79">
        <f>100*(I21+N21+S21+X21+AC21)/'S1'!$I$16</f>
        <v>86</v>
      </c>
    </row>
    <row r="22" spans="1:36" ht="23.25" customHeight="1" x14ac:dyDescent="0.4">
      <c r="A22" s="64">
        <v>10</v>
      </c>
      <c r="B22" s="80">
        <v>921320104059</v>
      </c>
      <c r="C22" s="70" t="s">
        <v>11</v>
      </c>
      <c r="D22" s="71" t="s">
        <v>68</v>
      </c>
      <c r="E22" s="72">
        <v>28</v>
      </c>
      <c r="F22" s="72">
        <v>16</v>
      </c>
      <c r="G22" s="73"/>
      <c r="H22" s="73"/>
      <c r="I22" s="73"/>
      <c r="J22" s="74"/>
      <c r="K22" s="72">
        <v>11</v>
      </c>
      <c r="L22" s="72">
        <v>23</v>
      </c>
      <c r="M22" s="72">
        <v>5</v>
      </c>
      <c r="N22" s="75"/>
      <c r="O22" s="76"/>
      <c r="P22" s="73"/>
      <c r="Q22" s="73"/>
      <c r="R22" s="72">
        <v>16</v>
      </c>
      <c r="S22" s="72">
        <v>25</v>
      </c>
      <c r="T22" s="72">
        <v>17</v>
      </c>
      <c r="U22" s="72">
        <v>17</v>
      </c>
      <c r="V22" s="72">
        <v>13</v>
      </c>
      <c r="W22" s="73"/>
      <c r="X22" s="73"/>
      <c r="Y22" s="73"/>
      <c r="Z22" s="73"/>
      <c r="AA22" s="72">
        <v>6</v>
      </c>
      <c r="AB22" s="72">
        <v>23</v>
      </c>
      <c r="AC22" s="72">
        <v>19</v>
      </c>
      <c r="AD22" s="81" t="s">
        <v>11</v>
      </c>
      <c r="AE22" s="78">
        <f t="shared" si="0"/>
        <v>80</v>
      </c>
      <c r="AF22" s="79">
        <f>100*(E22+J22+O22+T22+Y22)/'S1'!$I$12</f>
        <v>90</v>
      </c>
      <c r="AG22" s="79">
        <f>100*(F22+K22+P22+U22+Z22)/'S1'!$I$13</f>
        <v>88</v>
      </c>
      <c r="AH22" s="79">
        <f>100*(G22+L22+Q22+V22+AA22)/'S1'!$I$14</f>
        <v>84</v>
      </c>
      <c r="AI22" s="79">
        <f>100*(H22+M22+R22+W22+AB22)/'S1'!$I$15</f>
        <v>88</v>
      </c>
      <c r="AJ22" s="79">
        <f>100*(I22+N22+S22+X22+AC22)/'S1'!$I$16</f>
        <v>88</v>
      </c>
    </row>
    <row r="23" spans="1:36" ht="23.25" customHeight="1" x14ac:dyDescent="0.4">
      <c r="A23" s="64">
        <v>11</v>
      </c>
      <c r="B23" s="80">
        <v>921320104060</v>
      </c>
      <c r="C23" s="70" t="s">
        <v>11</v>
      </c>
      <c r="D23" s="71" t="s">
        <v>69</v>
      </c>
      <c r="E23" s="72">
        <v>22</v>
      </c>
      <c r="F23" s="72">
        <v>13</v>
      </c>
      <c r="G23" s="73"/>
      <c r="H23" s="73"/>
      <c r="I23" s="73"/>
      <c r="J23" s="74"/>
      <c r="K23" s="72">
        <v>10</v>
      </c>
      <c r="L23" s="72">
        <v>21</v>
      </c>
      <c r="M23" s="72">
        <v>4</v>
      </c>
      <c r="N23" s="75"/>
      <c r="O23" s="76"/>
      <c r="P23" s="73"/>
      <c r="Q23" s="73"/>
      <c r="R23" s="72">
        <v>17</v>
      </c>
      <c r="S23" s="72">
        <v>25</v>
      </c>
      <c r="T23" s="72">
        <v>17</v>
      </c>
      <c r="U23" s="72">
        <v>17</v>
      </c>
      <c r="V23" s="72">
        <v>13</v>
      </c>
      <c r="W23" s="73"/>
      <c r="X23" s="73"/>
      <c r="Y23" s="73"/>
      <c r="Z23" s="73"/>
      <c r="AA23" s="72">
        <v>6</v>
      </c>
      <c r="AB23" s="72">
        <v>23</v>
      </c>
      <c r="AC23" s="72">
        <v>19</v>
      </c>
      <c r="AD23" s="82" t="s">
        <v>13</v>
      </c>
      <c r="AE23" s="78">
        <f t="shared" si="0"/>
        <v>60</v>
      </c>
      <c r="AF23" s="79">
        <f>100*(E23+J23+O23+T23+Y23)/'S1'!$I$12</f>
        <v>78</v>
      </c>
      <c r="AG23" s="79">
        <f>100*(F23+K23+P23+U23+Z23)/'S1'!$I$13</f>
        <v>80</v>
      </c>
      <c r="AH23" s="79">
        <f>100*(G23+L23+Q23+V23+AA23)/'S1'!$I$14</f>
        <v>80</v>
      </c>
      <c r="AI23" s="79">
        <f>100*(H23+M23+R23+W23+AB23)/'S1'!$I$15</f>
        <v>88</v>
      </c>
      <c r="AJ23" s="79">
        <f>100*(I23+N23+S23+X23+AC23)/'S1'!$I$16</f>
        <v>88</v>
      </c>
    </row>
    <row r="24" spans="1:36" ht="23.25" customHeight="1" x14ac:dyDescent="0.4">
      <c r="A24" s="64">
        <v>12</v>
      </c>
      <c r="B24" s="80">
        <v>921320104309</v>
      </c>
      <c r="C24" s="70" t="s">
        <v>11</v>
      </c>
      <c r="D24" s="71" t="s">
        <v>70</v>
      </c>
      <c r="E24" s="72">
        <v>23</v>
      </c>
      <c r="F24" s="72">
        <v>13</v>
      </c>
      <c r="G24" s="73"/>
      <c r="H24" s="73"/>
      <c r="I24" s="73"/>
      <c r="J24" s="74"/>
      <c r="K24" s="72">
        <v>10</v>
      </c>
      <c r="L24" s="72">
        <v>21</v>
      </c>
      <c r="M24" s="72">
        <v>4</v>
      </c>
      <c r="N24" s="75"/>
      <c r="O24" s="76"/>
      <c r="P24" s="73"/>
      <c r="Q24" s="73"/>
      <c r="R24" s="72">
        <v>16</v>
      </c>
      <c r="S24" s="72">
        <v>24</v>
      </c>
      <c r="T24" s="72">
        <v>17</v>
      </c>
      <c r="U24" s="72">
        <v>17</v>
      </c>
      <c r="V24" s="72">
        <v>13</v>
      </c>
      <c r="W24" s="73"/>
      <c r="X24" s="73"/>
      <c r="Y24" s="73"/>
      <c r="Z24" s="73"/>
      <c r="AA24" s="72">
        <v>6</v>
      </c>
      <c r="AB24" s="72">
        <v>23</v>
      </c>
      <c r="AC24" s="72">
        <v>19</v>
      </c>
      <c r="AD24" s="81" t="s">
        <v>11</v>
      </c>
      <c r="AE24" s="78">
        <f t="shared" si="0"/>
        <v>80</v>
      </c>
      <c r="AF24" s="79">
        <f>100*(E24+J24+O24+T24+Y24)/'S1'!$I$12</f>
        <v>80</v>
      </c>
      <c r="AG24" s="79">
        <f>100*(F24+K24+P24+U24+Z24)/'S1'!$I$13</f>
        <v>80</v>
      </c>
      <c r="AH24" s="79">
        <f>100*(G24+L24+Q24+V24+AA24)/'S1'!$I$14</f>
        <v>80</v>
      </c>
      <c r="AI24" s="79">
        <f>100*(H24+M24+R24+W24+AB24)/'S1'!$I$15</f>
        <v>86</v>
      </c>
      <c r="AJ24" s="79">
        <f>100*(I24+N24+S24+X24+AC24)/'S1'!$I$16</f>
        <v>86</v>
      </c>
    </row>
    <row r="25" spans="1:36" ht="23.25" customHeight="1" x14ac:dyDescent="0.4">
      <c r="A25" s="64">
        <v>13</v>
      </c>
      <c r="B25" s="80">
        <v>921320104063</v>
      </c>
      <c r="C25" s="70" t="s">
        <v>13</v>
      </c>
      <c r="D25" s="71" t="s">
        <v>71</v>
      </c>
      <c r="E25" s="72">
        <v>27</v>
      </c>
      <c r="F25" s="72">
        <v>15</v>
      </c>
      <c r="G25" s="73"/>
      <c r="H25" s="73"/>
      <c r="I25" s="73"/>
      <c r="J25" s="74"/>
      <c r="K25" s="72">
        <v>13</v>
      </c>
      <c r="L25" s="72">
        <v>28</v>
      </c>
      <c r="M25" s="72">
        <v>6</v>
      </c>
      <c r="N25" s="75"/>
      <c r="O25" s="76"/>
      <c r="P25" s="73"/>
      <c r="Q25" s="73"/>
      <c r="R25" s="72">
        <v>17</v>
      </c>
      <c r="S25" s="72">
        <v>25</v>
      </c>
      <c r="T25" s="72">
        <v>16</v>
      </c>
      <c r="U25" s="72">
        <v>16</v>
      </c>
      <c r="V25" s="72">
        <v>13</v>
      </c>
      <c r="W25" s="73"/>
      <c r="X25" s="73"/>
      <c r="Y25" s="73"/>
      <c r="Z25" s="73"/>
      <c r="AA25" s="72">
        <v>6</v>
      </c>
      <c r="AB25" s="72">
        <v>22</v>
      </c>
      <c r="AC25" s="72">
        <v>19</v>
      </c>
      <c r="AD25" s="77" t="s">
        <v>13</v>
      </c>
      <c r="AE25" s="78">
        <f t="shared" si="0"/>
        <v>60</v>
      </c>
      <c r="AF25" s="79">
        <f>100*(E25+J25+O25+T25+Y25)/'S1'!$I$12</f>
        <v>86</v>
      </c>
      <c r="AG25" s="79">
        <f>100*(F25+K25+P25+U25+Z25)/'S1'!$I$13</f>
        <v>88</v>
      </c>
      <c r="AH25" s="79">
        <f>100*(G25+L25+Q25+V25+AA25)/'S1'!$I$14</f>
        <v>94</v>
      </c>
      <c r="AI25" s="79">
        <f>100*(H25+M25+R25+W25+AB25)/'S1'!$I$15</f>
        <v>90</v>
      </c>
      <c r="AJ25" s="79">
        <f>100*(I25+N25+S25+X25+AC25)/'S1'!$I$16</f>
        <v>88</v>
      </c>
    </row>
    <row r="26" spans="1:36" ht="23.25" customHeight="1" x14ac:dyDescent="0.4">
      <c r="A26" s="64">
        <v>14</v>
      </c>
      <c r="B26" s="80">
        <v>921320104064</v>
      </c>
      <c r="C26" s="70" t="s">
        <v>13</v>
      </c>
      <c r="D26" s="71" t="s">
        <v>72</v>
      </c>
      <c r="E26" s="72">
        <v>22</v>
      </c>
      <c r="F26" s="72">
        <v>13</v>
      </c>
      <c r="G26" s="73"/>
      <c r="H26" s="73"/>
      <c r="I26" s="73"/>
      <c r="J26" s="74"/>
      <c r="K26" s="72">
        <v>10</v>
      </c>
      <c r="L26" s="72">
        <v>21</v>
      </c>
      <c r="M26" s="72">
        <v>4</v>
      </c>
      <c r="N26" s="75"/>
      <c r="O26" s="76"/>
      <c r="P26" s="73"/>
      <c r="Q26" s="73"/>
      <c r="R26" s="72">
        <v>16</v>
      </c>
      <c r="S26" s="72">
        <v>25</v>
      </c>
      <c r="T26" s="72">
        <v>17</v>
      </c>
      <c r="U26" s="72">
        <v>17</v>
      </c>
      <c r="V26" s="72">
        <v>13</v>
      </c>
      <c r="W26" s="73"/>
      <c r="X26" s="73"/>
      <c r="Y26" s="73"/>
      <c r="Z26" s="73"/>
      <c r="AA26" s="72">
        <v>6</v>
      </c>
      <c r="AB26" s="72">
        <v>23</v>
      </c>
      <c r="AC26" s="72">
        <v>19</v>
      </c>
      <c r="AD26" s="77" t="s">
        <v>13</v>
      </c>
      <c r="AE26" s="78">
        <f t="shared" si="0"/>
        <v>60</v>
      </c>
      <c r="AF26" s="79">
        <f>100*(E26+J26+O26+T26+Y26)/'S1'!$I$12</f>
        <v>78</v>
      </c>
      <c r="AG26" s="79">
        <f>100*(F26+K26+P26+U26+Z26)/'S1'!$I$13</f>
        <v>80</v>
      </c>
      <c r="AH26" s="79">
        <f>100*(G26+L26+Q26+V26+AA26)/'S1'!$I$14</f>
        <v>80</v>
      </c>
      <c r="AI26" s="79">
        <f>100*(H26+M26+R26+W26+AB26)/'S1'!$I$15</f>
        <v>86</v>
      </c>
      <c r="AJ26" s="79">
        <f>100*(I26+N26+S26+X26+AC26)/'S1'!$I$16</f>
        <v>88</v>
      </c>
    </row>
    <row r="27" spans="1:36" ht="23.25" customHeight="1" x14ac:dyDescent="0.4">
      <c r="A27" s="64">
        <v>15</v>
      </c>
      <c r="B27" s="80">
        <v>921320104067</v>
      </c>
      <c r="C27" s="70" t="s">
        <v>13</v>
      </c>
      <c r="D27" s="71" t="s">
        <v>73</v>
      </c>
      <c r="E27" s="72">
        <v>23</v>
      </c>
      <c r="F27" s="72">
        <v>13</v>
      </c>
      <c r="G27" s="73"/>
      <c r="H27" s="73"/>
      <c r="I27" s="73"/>
      <c r="J27" s="74"/>
      <c r="K27" s="72">
        <v>10</v>
      </c>
      <c r="L27" s="72">
        <v>21</v>
      </c>
      <c r="M27" s="72">
        <v>4</v>
      </c>
      <c r="N27" s="75"/>
      <c r="O27" s="76"/>
      <c r="P27" s="73"/>
      <c r="Q27" s="73"/>
      <c r="R27" s="72">
        <v>20</v>
      </c>
      <c r="S27" s="72">
        <v>29</v>
      </c>
      <c r="T27" s="72">
        <v>17</v>
      </c>
      <c r="U27" s="72">
        <v>17</v>
      </c>
      <c r="V27" s="72">
        <v>13</v>
      </c>
      <c r="W27" s="73"/>
      <c r="X27" s="73"/>
      <c r="Y27" s="73"/>
      <c r="Z27" s="73"/>
      <c r="AA27" s="72">
        <v>6</v>
      </c>
      <c r="AB27" s="72">
        <v>23</v>
      </c>
      <c r="AC27" s="72">
        <v>19</v>
      </c>
      <c r="AD27" s="77" t="s">
        <v>13</v>
      </c>
      <c r="AE27" s="78">
        <f t="shared" si="0"/>
        <v>60</v>
      </c>
      <c r="AF27" s="79">
        <f>100*(E27+J27+O27+T27+Y27)/'S1'!$I$12</f>
        <v>80</v>
      </c>
      <c r="AG27" s="79">
        <f>100*(F27+K27+P27+U27+Z27)/'S1'!$I$13</f>
        <v>80</v>
      </c>
      <c r="AH27" s="79">
        <f>100*(G27+L27+Q27+V27+AA27)/'S1'!$I$14</f>
        <v>80</v>
      </c>
      <c r="AI27" s="79">
        <f>100*(H27+M27+R27+W27+AB27)/'S1'!$I$15</f>
        <v>94</v>
      </c>
      <c r="AJ27" s="79">
        <f>100*(I27+N27+S27+X27+AC27)/'S1'!$I$16</f>
        <v>96</v>
      </c>
    </row>
    <row r="28" spans="1:36" ht="23.25" customHeight="1" x14ac:dyDescent="0.4">
      <c r="A28" s="64">
        <v>16</v>
      </c>
      <c r="B28" s="80">
        <v>921320104073</v>
      </c>
      <c r="C28" s="70" t="s">
        <v>13</v>
      </c>
      <c r="D28" s="71" t="s">
        <v>74</v>
      </c>
      <c r="E28" s="72">
        <v>26</v>
      </c>
      <c r="F28" s="72">
        <v>14</v>
      </c>
      <c r="G28" s="73"/>
      <c r="H28" s="73"/>
      <c r="I28" s="73"/>
      <c r="J28" s="74"/>
      <c r="K28" s="72">
        <v>11</v>
      </c>
      <c r="L28" s="72">
        <v>24</v>
      </c>
      <c r="M28" s="72">
        <v>5</v>
      </c>
      <c r="N28" s="75"/>
      <c r="O28" s="76"/>
      <c r="P28" s="73"/>
      <c r="Q28" s="73"/>
      <c r="R28" s="72">
        <v>16</v>
      </c>
      <c r="S28" s="72">
        <v>25</v>
      </c>
      <c r="T28" s="72">
        <v>17</v>
      </c>
      <c r="U28" s="72">
        <v>17</v>
      </c>
      <c r="V28" s="72">
        <v>13</v>
      </c>
      <c r="W28" s="73"/>
      <c r="X28" s="73"/>
      <c r="Y28" s="73"/>
      <c r="Z28" s="73"/>
      <c r="AA28" s="72">
        <v>6</v>
      </c>
      <c r="AB28" s="72">
        <v>23</v>
      </c>
      <c r="AC28" s="72">
        <v>19</v>
      </c>
      <c r="AD28" s="77" t="s">
        <v>13</v>
      </c>
      <c r="AE28" s="78">
        <f t="shared" si="0"/>
        <v>60</v>
      </c>
      <c r="AF28" s="79">
        <f>100*(E28+J28+O28+T28+Y28)/'S1'!$I$12</f>
        <v>86</v>
      </c>
      <c r="AG28" s="79">
        <f>100*(F28+K28+P28+U28+Z28)/'S1'!$I$13</f>
        <v>84</v>
      </c>
      <c r="AH28" s="79">
        <f>100*(G28+L28+Q28+V28+AA28)/'S1'!$I$14</f>
        <v>86</v>
      </c>
      <c r="AI28" s="79">
        <f>100*(H28+M28+R28+W28+AB28)/'S1'!$I$15</f>
        <v>88</v>
      </c>
      <c r="AJ28" s="79">
        <f>100*(I28+N28+S28+X28+AC28)/'S1'!$I$16</f>
        <v>88</v>
      </c>
    </row>
    <row r="29" spans="1:36" ht="23.25" customHeight="1" x14ac:dyDescent="0.4">
      <c r="A29" s="64">
        <v>17</v>
      </c>
      <c r="B29" s="80">
        <v>921320104077</v>
      </c>
      <c r="C29" s="70" t="s">
        <v>13</v>
      </c>
      <c r="D29" s="71" t="s">
        <v>75</v>
      </c>
      <c r="E29" s="72">
        <v>22</v>
      </c>
      <c r="F29" s="72">
        <v>13</v>
      </c>
      <c r="G29" s="73"/>
      <c r="H29" s="73"/>
      <c r="I29" s="73"/>
      <c r="J29" s="74"/>
      <c r="K29" s="72">
        <v>10</v>
      </c>
      <c r="L29" s="72">
        <v>21</v>
      </c>
      <c r="M29" s="72">
        <v>4</v>
      </c>
      <c r="N29" s="75"/>
      <c r="O29" s="76"/>
      <c r="P29" s="73"/>
      <c r="Q29" s="73"/>
      <c r="R29" s="72">
        <v>16</v>
      </c>
      <c r="S29" s="72">
        <v>24</v>
      </c>
      <c r="T29" s="72">
        <v>17</v>
      </c>
      <c r="U29" s="72">
        <v>17</v>
      </c>
      <c r="V29" s="72">
        <v>13</v>
      </c>
      <c r="W29" s="73"/>
      <c r="X29" s="73"/>
      <c r="Y29" s="73"/>
      <c r="Z29" s="73"/>
      <c r="AA29" s="72">
        <v>6</v>
      </c>
      <c r="AB29" s="72">
        <v>23</v>
      </c>
      <c r="AC29" s="72">
        <v>19</v>
      </c>
      <c r="AD29" s="77" t="s">
        <v>13</v>
      </c>
      <c r="AE29" s="78">
        <f t="shared" si="0"/>
        <v>60</v>
      </c>
      <c r="AF29" s="79">
        <f>100*(E29+J29+O29+T29+Y29)/'S1'!$I$12</f>
        <v>78</v>
      </c>
      <c r="AG29" s="79">
        <f>100*(F29+K29+P29+U29+Z29)/'S1'!$I$13</f>
        <v>80</v>
      </c>
      <c r="AH29" s="79">
        <f>100*(G29+L29+Q29+V29+AA29)/'S1'!$I$14</f>
        <v>80</v>
      </c>
      <c r="AI29" s="79">
        <f>100*(H29+M29+R29+W29+AB29)/'S1'!$I$15</f>
        <v>86</v>
      </c>
      <c r="AJ29" s="79">
        <f>100*(I29+N29+S29+X29+AC29)/'S1'!$I$16</f>
        <v>86</v>
      </c>
    </row>
    <row r="30" spans="1:36" ht="23.25" customHeight="1" x14ac:dyDescent="0.4">
      <c r="A30" s="64">
        <v>18</v>
      </c>
      <c r="B30" s="80">
        <v>921320104085</v>
      </c>
      <c r="C30" s="70" t="s">
        <v>13</v>
      </c>
      <c r="D30" s="71" t="s">
        <v>76</v>
      </c>
      <c r="E30" s="72">
        <v>22</v>
      </c>
      <c r="F30" s="72">
        <v>13</v>
      </c>
      <c r="G30" s="73"/>
      <c r="H30" s="73"/>
      <c r="I30" s="73"/>
      <c r="J30" s="74"/>
      <c r="K30" s="72">
        <v>10</v>
      </c>
      <c r="L30" s="72">
        <v>21</v>
      </c>
      <c r="M30" s="72">
        <v>4</v>
      </c>
      <c r="N30" s="75"/>
      <c r="O30" s="76"/>
      <c r="P30" s="73"/>
      <c r="Q30" s="73"/>
      <c r="R30" s="72">
        <v>17</v>
      </c>
      <c r="S30" s="72">
        <v>25</v>
      </c>
      <c r="T30" s="72">
        <v>17</v>
      </c>
      <c r="U30" s="72">
        <v>17</v>
      </c>
      <c r="V30" s="72">
        <v>13</v>
      </c>
      <c r="W30" s="73"/>
      <c r="X30" s="73"/>
      <c r="Y30" s="73"/>
      <c r="Z30" s="73"/>
      <c r="AA30" s="72">
        <v>6</v>
      </c>
      <c r="AB30" s="72">
        <v>23</v>
      </c>
      <c r="AC30" s="72">
        <v>19</v>
      </c>
      <c r="AD30" s="77" t="s">
        <v>13</v>
      </c>
      <c r="AE30" s="78">
        <f t="shared" si="0"/>
        <v>60</v>
      </c>
      <c r="AF30" s="79">
        <f>100*(E30+J30+O30+T30+Y30)/'S1'!$I$12</f>
        <v>78</v>
      </c>
      <c r="AG30" s="79">
        <f>100*(F30+K30+P30+U30+Z30)/'S1'!$I$13</f>
        <v>80</v>
      </c>
      <c r="AH30" s="79">
        <f>100*(G30+L30+Q30+V30+AA30)/'S1'!$I$14</f>
        <v>80</v>
      </c>
      <c r="AI30" s="79">
        <f>100*(H30+M30+R30+W30+AB30)/'S1'!$I$15</f>
        <v>88</v>
      </c>
      <c r="AJ30" s="79">
        <f>100*(I30+N30+S30+X30+AC30)/'S1'!$I$16</f>
        <v>88</v>
      </c>
    </row>
    <row r="31" spans="1:36" ht="23.25" customHeight="1" x14ac:dyDescent="0.4">
      <c r="A31" s="64">
        <v>19</v>
      </c>
      <c r="B31" s="80">
        <v>921320104090</v>
      </c>
      <c r="C31" s="70" t="s">
        <v>13</v>
      </c>
      <c r="D31" s="71" t="s">
        <v>77</v>
      </c>
      <c r="E31" s="72">
        <v>24</v>
      </c>
      <c r="F31" s="72">
        <v>14</v>
      </c>
      <c r="G31" s="73"/>
      <c r="H31" s="73"/>
      <c r="I31" s="73"/>
      <c r="J31" s="74"/>
      <c r="K31" s="72">
        <v>10</v>
      </c>
      <c r="L31" s="72">
        <v>21</v>
      </c>
      <c r="M31" s="72">
        <v>4</v>
      </c>
      <c r="N31" s="75"/>
      <c r="O31" s="76"/>
      <c r="P31" s="73"/>
      <c r="Q31" s="73"/>
      <c r="R31" s="72">
        <v>18</v>
      </c>
      <c r="S31" s="72">
        <v>26</v>
      </c>
      <c r="T31" s="72">
        <v>17</v>
      </c>
      <c r="U31" s="72">
        <v>17</v>
      </c>
      <c r="V31" s="72">
        <v>13</v>
      </c>
      <c r="W31" s="73"/>
      <c r="X31" s="73"/>
      <c r="Y31" s="73"/>
      <c r="Z31" s="73"/>
      <c r="AA31" s="72">
        <v>6</v>
      </c>
      <c r="AB31" s="72">
        <v>23</v>
      </c>
      <c r="AC31" s="72">
        <v>19</v>
      </c>
      <c r="AD31" s="77" t="s">
        <v>13</v>
      </c>
      <c r="AE31" s="78">
        <f t="shared" si="0"/>
        <v>60</v>
      </c>
      <c r="AF31" s="79">
        <f>100*(E31+J31+O31+T31+Y31)/'S1'!$I$12</f>
        <v>82</v>
      </c>
      <c r="AG31" s="79">
        <f>100*(F31+K31+P31+U31+Z31)/'S1'!$I$13</f>
        <v>82</v>
      </c>
      <c r="AH31" s="79">
        <f>100*(G31+L31+Q31+V31+AA31)/'S1'!$I$14</f>
        <v>80</v>
      </c>
      <c r="AI31" s="79">
        <f>100*(H31+M31+R31+W31+AB31)/'S1'!$I$15</f>
        <v>90</v>
      </c>
      <c r="AJ31" s="79">
        <f>100*(I31+N31+S31+X31+AC31)/'S1'!$I$16</f>
        <v>90</v>
      </c>
    </row>
    <row r="32" spans="1:36" ht="23.25" customHeight="1" x14ac:dyDescent="0.4">
      <c r="A32" s="64">
        <v>20</v>
      </c>
      <c r="B32" s="80">
        <v>921320104092</v>
      </c>
      <c r="C32" s="70" t="s">
        <v>13</v>
      </c>
      <c r="D32" s="71" t="s">
        <v>78</v>
      </c>
      <c r="E32" s="72">
        <v>21</v>
      </c>
      <c r="F32" s="72">
        <v>12</v>
      </c>
      <c r="G32" s="73"/>
      <c r="H32" s="73"/>
      <c r="I32" s="73"/>
      <c r="J32" s="74"/>
      <c r="K32" s="72">
        <v>10</v>
      </c>
      <c r="L32" s="72">
        <v>21</v>
      </c>
      <c r="M32" s="72">
        <v>4</v>
      </c>
      <c r="N32" s="75"/>
      <c r="O32" s="76"/>
      <c r="P32" s="73"/>
      <c r="Q32" s="73"/>
      <c r="R32" s="72">
        <v>16</v>
      </c>
      <c r="S32" s="72">
        <v>25</v>
      </c>
      <c r="T32" s="72">
        <v>16</v>
      </c>
      <c r="U32" s="72">
        <v>16</v>
      </c>
      <c r="V32" s="72">
        <v>13</v>
      </c>
      <c r="W32" s="73"/>
      <c r="X32" s="73"/>
      <c r="Y32" s="73"/>
      <c r="Z32" s="73"/>
      <c r="AA32" s="72">
        <v>6</v>
      </c>
      <c r="AB32" s="72">
        <v>22</v>
      </c>
      <c r="AC32" s="72">
        <v>19</v>
      </c>
      <c r="AD32" s="77" t="s">
        <v>13</v>
      </c>
      <c r="AE32" s="78">
        <f t="shared" si="0"/>
        <v>60</v>
      </c>
      <c r="AF32" s="79">
        <f>100*(E32+J32+O32+T32+Y32)/'S1'!$I$12</f>
        <v>74</v>
      </c>
      <c r="AG32" s="79">
        <f>100*(F32+K32+P32+U32+Z32)/'S1'!$I$13</f>
        <v>76</v>
      </c>
      <c r="AH32" s="79">
        <f>100*(G32+L32+Q32+V32+AA32)/'S1'!$I$14</f>
        <v>80</v>
      </c>
      <c r="AI32" s="79">
        <f>100*(H32+M32+R32+W32+AB32)/'S1'!$I$15</f>
        <v>84</v>
      </c>
      <c r="AJ32" s="79">
        <f>100*(I32+N32+S32+X32+AC32)/'S1'!$I$16</f>
        <v>88</v>
      </c>
    </row>
    <row r="33" spans="1:36" ht="23.25" customHeight="1" x14ac:dyDescent="0.4">
      <c r="A33" s="64">
        <v>21</v>
      </c>
      <c r="B33" s="80">
        <v>921320104094</v>
      </c>
      <c r="C33" s="70" t="s">
        <v>13</v>
      </c>
      <c r="D33" s="71" t="s">
        <v>79</v>
      </c>
      <c r="E33" s="72">
        <v>28</v>
      </c>
      <c r="F33" s="72">
        <v>16</v>
      </c>
      <c r="G33" s="73"/>
      <c r="H33" s="73"/>
      <c r="I33" s="73"/>
      <c r="J33" s="74"/>
      <c r="K33" s="72">
        <v>12</v>
      </c>
      <c r="L33" s="72">
        <v>26</v>
      </c>
      <c r="M33" s="72">
        <v>5</v>
      </c>
      <c r="N33" s="75"/>
      <c r="O33" s="76"/>
      <c r="P33" s="73"/>
      <c r="Q33" s="73"/>
      <c r="R33" s="72">
        <v>20</v>
      </c>
      <c r="S33" s="72">
        <v>29</v>
      </c>
      <c r="T33" s="72">
        <v>18</v>
      </c>
      <c r="U33" s="72">
        <v>18</v>
      </c>
      <c r="V33" s="72">
        <v>14</v>
      </c>
      <c r="W33" s="73"/>
      <c r="X33" s="73"/>
      <c r="Y33" s="73"/>
      <c r="Z33" s="73"/>
      <c r="AA33" s="72">
        <v>6</v>
      </c>
      <c r="AB33" s="72">
        <v>24</v>
      </c>
      <c r="AC33" s="72">
        <v>20</v>
      </c>
      <c r="AD33" s="77" t="s">
        <v>13</v>
      </c>
      <c r="AE33" s="78">
        <f t="shared" si="0"/>
        <v>60</v>
      </c>
      <c r="AF33" s="79">
        <f>100*(E33+J33+O33+T33+Y33)/'S1'!$I$12</f>
        <v>92</v>
      </c>
      <c r="AG33" s="79">
        <f>100*(F33+K33+P33+U33+Z33)/'S1'!$I$13</f>
        <v>92</v>
      </c>
      <c r="AH33" s="79">
        <f>100*(G33+L33+Q33+V33+AA33)/'S1'!$I$14</f>
        <v>92</v>
      </c>
      <c r="AI33" s="79">
        <f>100*(H33+M33+R33+W33+AB33)/'S1'!$I$15</f>
        <v>98</v>
      </c>
      <c r="AJ33" s="79">
        <f>100*(I33+N33+S33+X33+AC33)/'S1'!$I$16</f>
        <v>98</v>
      </c>
    </row>
    <row r="34" spans="1:36" ht="23.25" customHeight="1" x14ac:dyDescent="0.4">
      <c r="A34" s="64">
        <v>22</v>
      </c>
      <c r="B34" s="80">
        <v>921320104097</v>
      </c>
      <c r="C34" s="70" t="s">
        <v>13</v>
      </c>
      <c r="D34" s="71" t="s">
        <v>80</v>
      </c>
      <c r="E34" s="72">
        <v>22</v>
      </c>
      <c r="F34" s="72">
        <v>13</v>
      </c>
      <c r="G34" s="73"/>
      <c r="H34" s="73"/>
      <c r="I34" s="73"/>
      <c r="J34" s="74"/>
      <c r="K34" s="72">
        <v>10</v>
      </c>
      <c r="L34" s="72">
        <v>21</v>
      </c>
      <c r="M34" s="72">
        <v>4</v>
      </c>
      <c r="N34" s="75"/>
      <c r="O34" s="76"/>
      <c r="P34" s="73"/>
      <c r="Q34" s="73"/>
      <c r="R34" s="72">
        <v>18</v>
      </c>
      <c r="S34" s="72">
        <v>27</v>
      </c>
      <c r="T34" s="72">
        <v>16</v>
      </c>
      <c r="U34" s="72">
        <v>16</v>
      </c>
      <c r="V34" s="72">
        <v>13</v>
      </c>
      <c r="W34" s="73"/>
      <c r="X34" s="73"/>
      <c r="Y34" s="73"/>
      <c r="Z34" s="73"/>
      <c r="AA34" s="72">
        <v>6</v>
      </c>
      <c r="AB34" s="72">
        <v>22</v>
      </c>
      <c r="AC34" s="72">
        <v>19</v>
      </c>
      <c r="AD34" s="77" t="s">
        <v>13</v>
      </c>
      <c r="AE34" s="78">
        <f t="shared" si="0"/>
        <v>60</v>
      </c>
      <c r="AF34" s="79">
        <f>100*(E34+J34+O34+T34+Y34)/'S1'!$I$12</f>
        <v>76</v>
      </c>
      <c r="AG34" s="79">
        <f>100*(F34+K34+P34+U34+Z34)/'S1'!$I$13</f>
        <v>78</v>
      </c>
      <c r="AH34" s="79">
        <f>100*(G34+L34+Q34+V34+AA34)/'S1'!$I$14</f>
        <v>80</v>
      </c>
      <c r="AI34" s="79">
        <f>100*(H34+M34+R34+W34+AB34)/'S1'!$I$15</f>
        <v>88</v>
      </c>
      <c r="AJ34" s="79">
        <f>100*(I34+N34+S34+X34+AC34)/'S1'!$I$16</f>
        <v>92</v>
      </c>
    </row>
    <row r="35" spans="1:36" ht="23.25" customHeight="1" x14ac:dyDescent="0.4">
      <c r="A35" s="64">
        <v>23</v>
      </c>
      <c r="B35" s="80">
        <v>921320104100</v>
      </c>
      <c r="C35" s="70" t="s">
        <v>13</v>
      </c>
      <c r="D35" s="71" t="s">
        <v>81</v>
      </c>
      <c r="E35" s="72">
        <v>22</v>
      </c>
      <c r="F35" s="72">
        <v>13</v>
      </c>
      <c r="G35" s="73"/>
      <c r="H35" s="73"/>
      <c r="I35" s="73"/>
      <c r="J35" s="74"/>
      <c r="K35" s="72">
        <v>10</v>
      </c>
      <c r="L35" s="72">
        <v>21</v>
      </c>
      <c r="M35" s="72">
        <v>4</v>
      </c>
      <c r="N35" s="75"/>
      <c r="O35" s="76"/>
      <c r="P35" s="73"/>
      <c r="Q35" s="73"/>
      <c r="R35" s="72">
        <v>18</v>
      </c>
      <c r="S35" s="72">
        <v>26</v>
      </c>
      <c r="T35" s="72">
        <v>16</v>
      </c>
      <c r="U35" s="72">
        <v>16</v>
      </c>
      <c r="V35" s="72">
        <v>13</v>
      </c>
      <c r="W35" s="73"/>
      <c r="X35" s="73"/>
      <c r="Y35" s="73"/>
      <c r="Z35" s="73"/>
      <c r="AA35" s="72">
        <v>6</v>
      </c>
      <c r="AB35" s="72">
        <v>22</v>
      </c>
      <c r="AC35" s="72">
        <v>19</v>
      </c>
      <c r="AD35" s="81" t="s">
        <v>13</v>
      </c>
      <c r="AE35" s="78">
        <f t="shared" si="0"/>
        <v>60</v>
      </c>
      <c r="AF35" s="79">
        <f>100*(E35+J35+O35+T35+Y35)/'S1'!$I$12</f>
        <v>76</v>
      </c>
      <c r="AG35" s="79">
        <f>100*(F35+K35+P35+U35+Z35)/'S1'!$I$13</f>
        <v>78</v>
      </c>
      <c r="AH35" s="79">
        <f>100*(G35+L35+Q35+V35+AA35)/'S1'!$I$14</f>
        <v>80</v>
      </c>
      <c r="AI35" s="79">
        <f>100*(H35+M35+R35+W35+AB35)/'S1'!$I$15</f>
        <v>88</v>
      </c>
      <c r="AJ35" s="79">
        <f>100*(I35+N35+S35+X35+AC35)/'S1'!$I$16</f>
        <v>90</v>
      </c>
    </row>
    <row r="36" spans="1:36" ht="23.25" customHeight="1" x14ac:dyDescent="0.4">
      <c r="A36" s="64">
        <v>24</v>
      </c>
      <c r="B36" s="80">
        <v>921320104103</v>
      </c>
      <c r="C36" s="70" t="s">
        <v>13</v>
      </c>
      <c r="D36" s="71" t="s">
        <v>82</v>
      </c>
      <c r="E36" s="72">
        <v>28</v>
      </c>
      <c r="F36" s="72">
        <v>15</v>
      </c>
      <c r="G36" s="73"/>
      <c r="H36" s="73"/>
      <c r="I36" s="73"/>
      <c r="J36" s="74"/>
      <c r="K36" s="72">
        <v>10</v>
      </c>
      <c r="L36" s="72">
        <v>21</v>
      </c>
      <c r="M36" s="72">
        <v>4</v>
      </c>
      <c r="N36" s="75"/>
      <c r="O36" s="76"/>
      <c r="P36" s="73"/>
      <c r="Q36" s="73"/>
      <c r="R36" s="72">
        <v>20</v>
      </c>
      <c r="S36" s="72">
        <v>29</v>
      </c>
      <c r="T36" s="72">
        <v>17</v>
      </c>
      <c r="U36" s="72">
        <v>17</v>
      </c>
      <c r="V36" s="72">
        <v>13</v>
      </c>
      <c r="W36" s="73"/>
      <c r="X36" s="73"/>
      <c r="Y36" s="73"/>
      <c r="Z36" s="73"/>
      <c r="AA36" s="72">
        <v>6</v>
      </c>
      <c r="AB36" s="72">
        <v>23</v>
      </c>
      <c r="AC36" s="72">
        <v>19</v>
      </c>
      <c r="AD36" s="81" t="s">
        <v>66</v>
      </c>
      <c r="AE36" s="78">
        <f t="shared" si="0"/>
        <v>70</v>
      </c>
      <c r="AF36" s="79">
        <f>100*(E36+J36+O36+T36+Y36)/'S1'!$I$12</f>
        <v>90</v>
      </c>
      <c r="AG36" s="79">
        <f>100*(F36+K36+P36+U36+Z36)/'S1'!$I$13</f>
        <v>84</v>
      </c>
      <c r="AH36" s="79">
        <f>100*(G36+L36+Q36+V36+AA36)/'S1'!$I$14</f>
        <v>80</v>
      </c>
      <c r="AI36" s="79">
        <f>100*(H36+M36+R36+W36+AB36)/'S1'!$I$15</f>
        <v>94</v>
      </c>
      <c r="AJ36" s="79">
        <f>100*(I36+N36+S36+X36+AC36)/'S1'!$I$16</f>
        <v>96</v>
      </c>
    </row>
    <row r="37" spans="1:36" ht="23.25" customHeight="1" x14ac:dyDescent="0.4">
      <c r="A37" s="64">
        <v>25</v>
      </c>
      <c r="B37" s="80">
        <v>921320104107</v>
      </c>
      <c r="C37" s="70" t="s">
        <v>13</v>
      </c>
      <c r="D37" s="71" t="s">
        <v>83</v>
      </c>
      <c r="E37" s="72">
        <v>30</v>
      </c>
      <c r="F37" s="72">
        <v>17</v>
      </c>
      <c r="G37" s="73"/>
      <c r="H37" s="73"/>
      <c r="I37" s="73"/>
      <c r="J37" s="74"/>
      <c r="K37" s="72">
        <v>11</v>
      </c>
      <c r="L37" s="72">
        <v>24</v>
      </c>
      <c r="M37" s="72">
        <v>5</v>
      </c>
      <c r="N37" s="75"/>
      <c r="O37" s="76"/>
      <c r="P37" s="73"/>
      <c r="Q37" s="73"/>
      <c r="R37" s="72">
        <v>18</v>
      </c>
      <c r="S37" s="72">
        <v>28</v>
      </c>
      <c r="T37" s="72">
        <v>17</v>
      </c>
      <c r="U37" s="72">
        <v>17</v>
      </c>
      <c r="V37" s="72">
        <v>13</v>
      </c>
      <c r="W37" s="73"/>
      <c r="X37" s="73"/>
      <c r="Y37" s="73"/>
      <c r="Z37" s="73"/>
      <c r="AA37" s="72">
        <v>6</v>
      </c>
      <c r="AB37" s="72">
        <v>23</v>
      </c>
      <c r="AC37" s="72">
        <v>19</v>
      </c>
      <c r="AD37" s="81" t="s">
        <v>11</v>
      </c>
      <c r="AE37" s="78">
        <f t="shared" si="0"/>
        <v>80</v>
      </c>
      <c r="AF37" s="79">
        <f>100*(E37+J37+O37+T37+Y37)/'S1'!$I$12</f>
        <v>94</v>
      </c>
      <c r="AG37" s="79">
        <f>100*(F37+K37+P37+U37+Z37)/'S1'!$I$13</f>
        <v>90</v>
      </c>
      <c r="AH37" s="79">
        <f>100*(G37+L37+Q37+V37+AA37)/'S1'!$I$14</f>
        <v>86</v>
      </c>
      <c r="AI37" s="79">
        <f>100*(H37+M37+R37+W37+AB37)/'S1'!$I$15</f>
        <v>92</v>
      </c>
      <c r="AJ37" s="79">
        <f>100*(I37+N37+S37+X37+AC37)/'S1'!$I$16</f>
        <v>94</v>
      </c>
    </row>
    <row r="38" spans="1:36" ht="23.25" customHeight="1" x14ac:dyDescent="0.4">
      <c r="A38" s="64">
        <v>26</v>
      </c>
      <c r="B38" s="80">
        <v>921320104109</v>
      </c>
      <c r="C38" s="70" t="s">
        <v>13</v>
      </c>
      <c r="D38" s="71" t="s">
        <v>84</v>
      </c>
      <c r="E38" s="72">
        <v>22</v>
      </c>
      <c r="F38" s="72">
        <v>12</v>
      </c>
      <c r="G38" s="73"/>
      <c r="H38" s="73"/>
      <c r="I38" s="73"/>
      <c r="J38" s="74"/>
      <c r="K38" s="72">
        <v>10</v>
      </c>
      <c r="L38" s="72">
        <v>21</v>
      </c>
      <c r="M38" s="72">
        <v>4</v>
      </c>
      <c r="N38" s="75"/>
      <c r="O38" s="76"/>
      <c r="P38" s="73"/>
      <c r="Q38" s="73"/>
      <c r="R38" s="72">
        <v>16</v>
      </c>
      <c r="S38" s="72">
        <v>24</v>
      </c>
      <c r="T38" s="72">
        <v>17</v>
      </c>
      <c r="U38" s="72">
        <v>17</v>
      </c>
      <c r="V38" s="72">
        <v>13</v>
      </c>
      <c r="W38" s="73"/>
      <c r="X38" s="73"/>
      <c r="Y38" s="73"/>
      <c r="Z38" s="73"/>
      <c r="AA38" s="72">
        <v>6</v>
      </c>
      <c r="AB38" s="72">
        <v>23</v>
      </c>
      <c r="AC38" s="72">
        <v>19</v>
      </c>
      <c r="AD38" s="77" t="s">
        <v>13</v>
      </c>
      <c r="AE38" s="78">
        <f t="shared" si="0"/>
        <v>60</v>
      </c>
      <c r="AF38" s="79">
        <f>100*(E38+J38+O38+T38+Y38)/'S1'!$I$12</f>
        <v>78</v>
      </c>
      <c r="AG38" s="79">
        <f>100*(F38+K38+P38+U38+Z38)/'S1'!$I$13</f>
        <v>78</v>
      </c>
      <c r="AH38" s="79">
        <f>100*(G38+L38+Q38+V38+AA38)/'S1'!$I$14</f>
        <v>80</v>
      </c>
      <c r="AI38" s="79">
        <f>100*(H38+M38+R38+W38+AB38)/'S1'!$I$15</f>
        <v>86</v>
      </c>
      <c r="AJ38" s="79">
        <f>100*(I38+N38+S38+X38+AC38)/'S1'!$I$16</f>
        <v>86</v>
      </c>
    </row>
    <row r="39" spans="1:36" ht="23.25" customHeight="1" x14ac:dyDescent="0.4">
      <c r="A39" s="64">
        <v>27</v>
      </c>
      <c r="B39" s="80">
        <v>921320104111</v>
      </c>
      <c r="C39" s="70" t="s">
        <v>13</v>
      </c>
      <c r="D39" s="71" t="s">
        <v>85</v>
      </c>
      <c r="E39" s="72">
        <v>25</v>
      </c>
      <c r="F39" s="72">
        <v>14</v>
      </c>
      <c r="G39" s="73"/>
      <c r="H39" s="73"/>
      <c r="I39" s="73"/>
      <c r="J39" s="74"/>
      <c r="K39" s="72">
        <v>10</v>
      </c>
      <c r="L39" s="72">
        <v>21</v>
      </c>
      <c r="M39" s="72">
        <v>4</v>
      </c>
      <c r="N39" s="75"/>
      <c r="O39" s="76"/>
      <c r="P39" s="73"/>
      <c r="Q39" s="73"/>
      <c r="R39" s="72">
        <v>17</v>
      </c>
      <c r="S39" s="72">
        <v>25</v>
      </c>
      <c r="T39" s="72">
        <v>17</v>
      </c>
      <c r="U39" s="72">
        <v>17</v>
      </c>
      <c r="V39" s="72">
        <v>13</v>
      </c>
      <c r="W39" s="73"/>
      <c r="X39" s="73"/>
      <c r="Y39" s="73"/>
      <c r="Z39" s="73"/>
      <c r="AA39" s="72">
        <v>6</v>
      </c>
      <c r="AB39" s="72">
        <v>23</v>
      </c>
      <c r="AC39" s="72">
        <v>19</v>
      </c>
      <c r="AD39" s="81" t="s">
        <v>13</v>
      </c>
      <c r="AE39" s="78">
        <f t="shared" si="0"/>
        <v>60</v>
      </c>
      <c r="AF39" s="79">
        <f>100*(E39+J39+O39+T39+Y39)/'S1'!$I$12</f>
        <v>84</v>
      </c>
      <c r="AG39" s="79">
        <f>100*(F39+K39+P39+U39+Z39)/'S1'!$I$13</f>
        <v>82</v>
      </c>
      <c r="AH39" s="79">
        <f>100*(G39+L39+Q39+V39+AA39)/'S1'!$I$14</f>
        <v>80</v>
      </c>
      <c r="AI39" s="79">
        <f>100*(H39+M39+R39+W39+AB39)/'S1'!$I$15</f>
        <v>88</v>
      </c>
      <c r="AJ39" s="79">
        <f>100*(I39+N39+S39+X39+AC39)/'S1'!$I$16</f>
        <v>88</v>
      </c>
    </row>
    <row r="40" spans="1:36" ht="23.25" customHeight="1" x14ac:dyDescent="0.4">
      <c r="A40" s="64">
        <v>28</v>
      </c>
      <c r="B40" s="80">
        <v>921320104113</v>
      </c>
      <c r="C40" s="70" t="s">
        <v>13</v>
      </c>
      <c r="D40" s="71" t="s">
        <v>86</v>
      </c>
      <c r="E40" s="72">
        <v>27</v>
      </c>
      <c r="F40" s="72">
        <v>15</v>
      </c>
      <c r="G40" s="73"/>
      <c r="H40" s="73"/>
      <c r="I40" s="73"/>
      <c r="J40" s="74"/>
      <c r="K40" s="72">
        <v>12</v>
      </c>
      <c r="L40" s="72">
        <v>26</v>
      </c>
      <c r="M40" s="72">
        <v>5</v>
      </c>
      <c r="N40" s="75"/>
      <c r="O40" s="76"/>
      <c r="P40" s="73"/>
      <c r="Q40" s="73"/>
      <c r="R40" s="72">
        <v>19</v>
      </c>
      <c r="S40" s="72">
        <v>29</v>
      </c>
      <c r="T40" s="72">
        <v>16</v>
      </c>
      <c r="U40" s="72">
        <v>16</v>
      </c>
      <c r="V40" s="72">
        <v>13</v>
      </c>
      <c r="W40" s="73"/>
      <c r="X40" s="73"/>
      <c r="Y40" s="73"/>
      <c r="Z40" s="73"/>
      <c r="AA40" s="72">
        <v>6</v>
      </c>
      <c r="AB40" s="72">
        <v>22</v>
      </c>
      <c r="AC40" s="72">
        <v>19</v>
      </c>
      <c r="AD40" s="77" t="s">
        <v>13</v>
      </c>
      <c r="AE40" s="78">
        <f t="shared" si="0"/>
        <v>60</v>
      </c>
      <c r="AF40" s="79">
        <f>100*(E40+J40+O40+T40+Y40)/'S1'!$I$12</f>
        <v>86</v>
      </c>
      <c r="AG40" s="79">
        <f>100*(F40+K40+P40+U40+Z40)/'S1'!$I$13</f>
        <v>86</v>
      </c>
      <c r="AH40" s="79">
        <f>100*(G40+L40+Q40+V40+AA40)/'S1'!$I$14</f>
        <v>90</v>
      </c>
      <c r="AI40" s="79">
        <f>100*(H40+M40+R40+W40+AB40)/'S1'!$I$15</f>
        <v>92</v>
      </c>
      <c r="AJ40" s="79">
        <f>100*(I40+N40+S40+X40+AC40)/'S1'!$I$16</f>
        <v>96</v>
      </c>
    </row>
    <row r="41" spans="1:36" ht="23.25" customHeight="1" x14ac:dyDescent="0.4">
      <c r="A41" s="64">
        <v>29</v>
      </c>
      <c r="B41" s="80">
        <v>921320104114</v>
      </c>
      <c r="C41" s="70" t="s">
        <v>13</v>
      </c>
      <c r="D41" s="71" t="s">
        <v>87</v>
      </c>
      <c r="E41" s="72">
        <v>26</v>
      </c>
      <c r="F41" s="72">
        <v>15</v>
      </c>
      <c r="G41" s="73"/>
      <c r="H41" s="73"/>
      <c r="I41" s="73"/>
      <c r="J41" s="74"/>
      <c r="K41" s="72">
        <v>10</v>
      </c>
      <c r="L41" s="72">
        <v>21</v>
      </c>
      <c r="M41" s="72">
        <v>4</v>
      </c>
      <c r="N41" s="75"/>
      <c r="O41" s="76"/>
      <c r="P41" s="73"/>
      <c r="Q41" s="73"/>
      <c r="R41" s="72">
        <v>18</v>
      </c>
      <c r="S41" s="72">
        <v>26</v>
      </c>
      <c r="T41" s="72">
        <v>17</v>
      </c>
      <c r="U41" s="72">
        <v>17</v>
      </c>
      <c r="V41" s="72">
        <v>13</v>
      </c>
      <c r="W41" s="73"/>
      <c r="X41" s="73"/>
      <c r="Y41" s="73"/>
      <c r="Z41" s="73"/>
      <c r="AA41" s="72">
        <v>6</v>
      </c>
      <c r="AB41" s="72">
        <v>23</v>
      </c>
      <c r="AC41" s="72">
        <v>19</v>
      </c>
      <c r="AD41" s="81" t="s">
        <v>66</v>
      </c>
      <c r="AE41" s="78">
        <f t="shared" si="0"/>
        <v>70</v>
      </c>
      <c r="AF41" s="79">
        <f>100*(E41+J41+O41+T41+Y41)/'S1'!$I$12</f>
        <v>86</v>
      </c>
      <c r="AG41" s="79">
        <f>100*(F41+K41+P41+U41+Z41)/'S1'!$I$13</f>
        <v>84</v>
      </c>
      <c r="AH41" s="79">
        <f>100*(G41+L41+Q41+V41+AA41)/'S1'!$I$14</f>
        <v>80</v>
      </c>
      <c r="AI41" s="79">
        <f>100*(H41+M41+R41+W41+AB41)/'S1'!$I$15</f>
        <v>90</v>
      </c>
      <c r="AJ41" s="79">
        <f>100*(I41+N41+S41+X41+AC41)/'S1'!$I$16</f>
        <v>90</v>
      </c>
    </row>
    <row r="42" spans="1:36" ht="23.25" customHeight="1" x14ac:dyDescent="0.4">
      <c r="A42" s="64">
        <v>30</v>
      </c>
      <c r="B42" s="80">
        <v>921320104115</v>
      </c>
      <c r="C42" s="70" t="s">
        <v>13</v>
      </c>
      <c r="D42" s="71" t="s">
        <v>88</v>
      </c>
      <c r="E42" s="72">
        <v>24</v>
      </c>
      <c r="F42" s="72">
        <v>13</v>
      </c>
      <c r="G42" s="73"/>
      <c r="H42" s="73"/>
      <c r="I42" s="73"/>
      <c r="J42" s="74"/>
      <c r="K42" s="72">
        <v>10</v>
      </c>
      <c r="L42" s="72">
        <v>21</v>
      </c>
      <c r="M42" s="72">
        <v>4</v>
      </c>
      <c r="N42" s="75"/>
      <c r="O42" s="76"/>
      <c r="P42" s="73"/>
      <c r="Q42" s="73"/>
      <c r="R42" s="72">
        <v>17</v>
      </c>
      <c r="S42" s="72">
        <v>25</v>
      </c>
      <c r="T42" s="72">
        <v>17</v>
      </c>
      <c r="U42" s="72">
        <v>17</v>
      </c>
      <c r="V42" s="72">
        <v>13</v>
      </c>
      <c r="W42" s="73"/>
      <c r="X42" s="73"/>
      <c r="Y42" s="73"/>
      <c r="Z42" s="73"/>
      <c r="AA42" s="72">
        <v>6</v>
      </c>
      <c r="AB42" s="72">
        <v>23</v>
      </c>
      <c r="AC42" s="72">
        <v>19</v>
      </c>
      <c r="AD42" s="81" t="s">
        <v>13</v>
      </c>
      <c r="AE42" s="78">
        <f t="shared" si="0"/>
        <v>60</v>
      </c>
      <c r="AF42" s="79">
        <f>100*(E42+J42+O42+T42+Y42)/'S1'!$I$12</f>
        <v>82</v>
      </c>
      <c r="AG42" s="79">
        <f>100*(F42+K42+P42+U42+Z42)/'S1'!$I$13</f>
        <v>80</v>
      </c>
      <c r="AH42" s="79">
        <f>100*(G42+L42+Q42+V42+AA42)/'S1'!$I$14</f>
        <v>80</v>
      </c>
      <c r="AI42" s="79">
        <f>100*(H42+M42+R42+W42+AB42)/'S1'!$I$15</f>
        <v>88</v>
      </c>
      <c r="AJ42" s="79">
        <f>100*(I42+N42+S42+X42+AC42)/'S1'!$I$16</f>
        <v>88</v>
      </c>
    </row>
    <row r="43" spans="1:36" ht="23.25" customHeight="1" x14ac:dyDescent="0.4">
      <c r="A43" s="64">
        <v>31</v>
      </c>
      <c r="B43" s="80">
        <v>921320104117</v>
      </c>
      <c r="C43" s="70" t="s">
        <v>13</v>
      </c>
      <c r="D43" s="71" t="s">
        <v>89</v>
      </c>
      <c r="E43" s="72">
        <v>28</v>
      </c>
      <c r="F43" s="72">
        <v>16</v>
      </c>
      <c r="G43" s="73"/>
      <c r="H43" s="73"/>
      <c r="I43" s="73"/>
      <c r="J43" s="74"/>
      <c r="K43" s="72">
        <v>10</v>
      </c>
      <c r="L43" s="72">
        <v>21</v>
      </c>
      <c r="M43" s="72">
        <v>4</v>
      </c>
      <c r="N43" s="75"/>
      <c r="O43" s="76"/>
      <c r="P43" s="73"/>
      <c r="Q43" s="73"/>
      <c r="R43" s="72">
        <v>16</v>
      </c>
      <c r="S43" s="72">
        <v>24</v>
      </c>
      <c r="T43" s="72">
        <v>16</v>
      </c>
      <c r="U43" s="72">
        <v>16</v>
      </c>
      <c r="V43" s="72">
        <v>13</v>
      </c>
      <c r="W43" s="73"/>
      <c r="X43" s="73"/>
      <c r="Y43" s="73"/>
      <c r="Z43" s="73"/>
      <c r="AA43" s="72">
        <v>6</v>
      </c>
      <c r="AB43" s="72">
        <v>22</v>
      </c>
      <c r="AC43" s="72">
        <v>19</v>
      </c>
      <c r="AD43" s="81" t="s">
        <v>90</v>
      </c>
      <c r="AE43" s="78">
        <f t="shared" si="0"/>
        <v>90</v>
      </c>
      <c r="AF43" s="79">
        <f>100*(E43+J43+O43+T43+Y43)/'S1'!$I$12</f>
        <v>88</v>
      </c>
      <c r="AG43" s="79">
        <f>100*(F43+K43+P43+U43+Z43)/'S1'!$I$13</f>
        <v>84</v>
      </c>
      <c r="AH43" s="79">
        <f>100*(G43+L43+Q43+V43+AA43)/'S1'!$I$14</f>
        <v>80</v>
      </c>
      <c r="AI43" s="79">
        <f>100*(H43+M43+R43+W43+AB43)/'S1'!$I$15</f>
        <v>84</v>
      </c>
      <c r="AJ43" s="79">
        <f>100*(I43+N43+S43+X43+AC43)/'S1'!$I$16</f>
        <v>86</v>
      </c>
    </row>
    <row r="44" spans="1:36" ht="23.25" customHeight="1" x14ac:dyDescent="0.4">
      <c r="A44" s="64">
        <v>32</v>
      </c>
      <c r="B44" s="80">
        <v>921320104118</v>
      </c>
      <c r="C44" s="70" t="s">
        <v>13</v>
      </c>
      <c r="D44" s="71" t="s">
        <v>91</v>
      </c>
      <c r="E44" s="72">
        <v>21</v>
      </c>
      <c r="F44" s="72">
        <v>12</v>
      </c>
      <c r="G44" s="73"/>
      <c r="H44" s="73"/>
      <c r="I44" s="73"/>
      <c r="J44" s="74"/>
      <c r="K44" s="72">
        <v>10</v>
      </c>
      <c r="L44" s="72">
        <v>20</v>
      </c>
      <c r="M44" s="72">
        <v>4</v>
      </c>
      <c r="N44" s="75"/>
      <c r="O44" s="76"/>
      <c r="P44" s="73"/>
      <c r="Q44" s="73"/>
      <c r="R44" s="72">
        <v>17</v>
      </c>
      <c r="S44" s="72">
        <v>25</v>
      </c>
      <c r="T44" s="72">
        <v>17</v>
      </c>
      <c r="U44" s="72">
        <v>17</v>
      </c>
      <c r="V44" s="72">
        <v>13</v>
      </c>
      <c r="W44" s="73"/>
      <c r="X44" s="73"/>
      <c r="Y44" s="73"/>
      <c r="Z44" s="73"/>
      <c r="AA44" s="72">
        <v>6</v>
      </c>
      <c r="AB44" s="72">
        <v>23</v>
      </c>
      <c r="AC44" s="72">
        <v>19</v>
      </c>
      <c r="AD44" s="77" t="s">
        <v>13</v>
      </c>
      <c r="AE44" s="78">
        <f t="shared" si="0"/>
        <v>60</v>
      </c>
      <c r="AF44" s="79">
        <f>100*(E44+J44+O44+T44+Y44)/'S1'!$I$12</f>
        <v>76</v>
      </c>
      <c r="AG44" s="79">
        <f>100*(F44+K44+P44+U44+Z44)/'S1'!$I$13</f>
        <v>78</v>
      </c>
      <c r="AH44" s="79">
        <f>100*(G44+L44+Q44+V44+AA44)/'S1'!$I$14</f>
        <v>78</v>
      </c>
      <c r="AI44" s="79">
        <f>100*(H44+M44+R44+W44+AB44)/'S1'!$I$15</f>
        <v>88</v>
      </c>
      <c r="AJ44" s="79">
        <f>100*(I44+N44+S44+X44+AC44)/'S1'!$I$16</f>
        <v>88</v>
      </c>
    </row>
    <row r="45" spans="1:36" ht="23.25" customHeight="1" x14ac:dyDescent="0.4">
      <c r="A45" s="64">
        <v>33</v>
      </c>
      <c r="B45" s="80">
        <v>921320104302</v>
      </c>
      <c r="C45" s="70" t="s">
        <v>13</v>
      </c>
      <c r="D45" s="71" t="s">
        <v>92</v>
      </c>
      <c r="E45" s="72">
        <v>22</v>
      </c>
      <c r="F45" s="72">
        <v>13</v>
      </c>
      <c r="G45" s="73"/>
      <c r="H45" s="73"/>
      <c r="I45" s="73"/>
      <c r="J45" s="74"/>
      <c r="K45" s="72">
        <v>10</v>
      </c>
      <c r="L45" s="72">
        <v>21</v>
      </c>
      <c r="M45" s="72">
        <v>4</v>
      </c>
      <c r="N45" s="75"/>
      <c r="O45" s="76"/>
      <c r="P45" s="73"/>
      <c r="Q45" s="73"/>
      <c r="R45" s="72">
        <v>16</v>
      </c>
      <c r="S45" s="72">
        <v>25</v>
      </c>
      <c r="T45" s="72">
        <v>18</v>
      </c>
      <c r="U45" s="72">
        <v>18</v>
      </c>
      <c r="V45" s="72">
        <v>14</v>
      </c>
      <c r="W45" s="73"/>
      <c r="X45" s="73"/>
      <c r="Y45" s="73"/>
      <c r="Z45" s="73"/>
      <c r="AA45" s="72">
        <v>6</v>
      </c>
      <c r="AB45" s="72">
        <v>24</v>
      </c>
      <c r="AC45" s="72">
        <v>20</v>
      </c>
      <c r="AD45" s="77" t="s">
        <v>13</v>
      </c>
      <c r="AE45" s="78">
        <f t="shared" si="0"/>
        <v>60</v>
      </c>
      <c r="AF45" s="79">
        <f>100*(E45+J45+O45+T45+Y45)/'S1'!$I$12</f>
        <v>80</v>
      </c>
      <c r="AG45" s="79">
        <f>100*(F45+K45+P45+U45+Z45)/'S1'!$I$13</f>
        <v>82</v>
      </c>
      <c r="AH45" s="79">
        <f>100*(G45+L45+Q45+V45+AA45)/'S1'!$I$14</f>
        <v>82</v>
      </c>
      <c r="AI45" s="79">
        <f>100*(H45+M45+R45+W45+AB45)/'S1'!$I$15</f>
        <v>88</v>
      </c>
      <c r="AJ45" s="79">
        <f>100*(I45+N45+S45+X45+AC45)/'S1'!$I$16</f>
        <v>90</v>
      </c>
    </row>
    <row r="46" spans="1:36" ht="23.25" customHeight="1" x14ac:dyDescent="0.4">
      <c r="A46" s="64">
        <v>34</v>
      </c>
      <c r="B46" s="80">
        <v>921320104303</v>
      </c>
      <c r="C46" s="70" t="s">
        <v>13</v>
      </c>
      <c r="D46" s="71" t="s">
        <v>93</v>
      </c>
      <c r="E46" s="72">
        <v>31</v>
      </c>
      <c r="F46" s="72">
        <v>17</v>
      </c>
      <c r="G46" s="73"/>
      <c r="H46" s="73"/>
      <c r="I46" s="73"/>
      <c r="J46" s="74"/>
      <c r="K46" s="72">
        <v>13</v>
      </c>
      <c r="L46" s="72">
        <v>27</v>
      </c>
      <c r="M46" s="72">
        <v>5</v>
      </c>
      <c r="N46" s="75"/>
      <c r="O46" s="76"/>
      <c r="P46" s="73"/>
      <c r="Q46" s="73"/>
      <c r="R46" s="72">
        <v>19</v>
      </c>
      <c r="S46" s="72">
        <v>29</v>
      </c>
      <c r="T46" s="72">
        <v>17</v>
      </c>
      <c r="U46" s="72">
        <v>17</v>
      </c>
      <c r="V46" s="72">
        <v>13</v>
      </c>
      <c r="W46" s="73"/>
      <c r="X46" s="73"/>
      <c r="Y46" s="73"/>
      <c r="Z46" s="73"/>
      <c r="AA46" s="72">
        <v>6</v>
      </c>
      <c r="AB46" s="72">
        <v>23</v>
      </c>
      <c r="AC46" s="72">
        <v>19</v>
      </c>
      <c r="AD46" s="77" t="s">
        <v>13</v>
      </c>
      <c r="AE46" s="78">
        <f t="shared" si="0"/>
        <v>60</v>
      </c>
      <c r="AF46" s="79">
        <f>100*(E46+J46+O46+T46+Y46)/'S1'!$I$12</f>
        <v>96</v>
      </c>
      <c r="AG46" s="79">
        <f>100*(F46+K46+P46+U46+Z46)/'S1'!$I$13</f>
        <v>94</v>
      </c>
      <c r="AH46" s="79">
        <f>100*(G46+L46+Q46+V46+AA46)/'S1'!$I$14</f>
        <v>92</v>
      </c>
      <c r="AI46" s="79">
        <f>100*(H46+M46+R46+W46+AB46)/'S1'!$I$15</f>
        <v>94</v>
      </c>
      <c r="AJ46" s="79">
        <f>100*(I46+N46+S46+X46+AC46)/'S1'!$I$16</f>
        <v>96</v>
      </c>
    </row>
    <row r="47" spans="1:36" ht="23.25" customHeight="1" x14ac:dyDescent="0.4">
      <c r="A47" s="64">
        <v>35</v>
      </c>
      <c r="B47" s="80">
        <v>921320104308</v>
      </c>
      <c r="C47" s="70" t="s">
        <v>13</v>
      </c>
      <c r="D47" s="71" t="s">
        <v>94</v>
      </c>
      <c r="E47" s="72">
        <v>22</v>
      </c>
      <c r="F47" s="72">
        <v>13</v>
      </c>
      <c r="G47" s="73"/>
      <c r="H47" s="73"/>
      <c r="I47" s="73"/>
      <c r="J47" s="74"/>
      <c r="K47" s="72">
        <v>10</v>
      </c>
      <c r="L47" s="72">
        <v>21</v>
      </c>
      <c r="M47" s="72">
        <v>4</v>
      </c>
      <c r="N47" s="75"/>
      <c r="O47" s="76"/>
      <c r="P47" s="73"/>
      <c r="Q47" s="73"/>
      <c r="R47" s="72">
        <v>16</v>
      </c>
      <c r="S47" s="72">
        <v>24</v>
      </c>
      <c r="T47" s="72">
        <v>16</v>
      </c>
      <c r="U47" s="72">
        <v>16</v>
      </c>
      <c r="V47" s="72">
        <v>13</v>
      </c>
      <c r="W47" s="73"/>
      <c r="X47" s="73"/>
      <c r="Y47" s="73"/>
      <c r="Z47" s="73"/>
      <c r="AA47" s="72">
        <v>6</v>
      </c>
      <c r="AB47" s="72">
        <v>22</v>
      </c>
      <c r="AC47" s="72">
        <v>19</v>
      </c>
      <c r="AD47" s="77" t="s">
        <v>13</v>
      </c>
      <c r="AE47" s="78">
        <f t="shared" si="0"/>
        <v>60</v>
      </c>
      <c r="AF47" s="79">
        <f>100*(E47+J47+O47+T47+Y47)/'S1'!$I$12</f>
        <v>76</v>
      </c>
      <c r="AG47" s="79">
        <f>100*(F47+K47+P47+U47+Z47)/'S1'!$I$13</f>
        <v>78</v>
      </c>
      <c r="AH47" s="79">
        <f>100*(G47+L47+Q47+V47+AA47)/'S1'!$I$14</f>
        <v>80</v>
      </c>
      <c r="AI47" s="79">
        <f>100*(H47+M47+R47+W47+AB47)/'S1'!$I$15</f>
        <v>84</v>
      </c>
      <c r="AJ47" s="79">
        <f>100*(I47+N47+S47+X47+AC47)/'S1'!$I$16</f>
        <v>86</v>
      </c>
    </row>
    <row r="48" spans="1:36" ht="23.25" customHeight="1" x14ac:dyDescent="0.4">
      <c r="A48" s="64">
        <v>36</v>
      </c>
      <c r="B48" s="80">
        <v>92132013704</v>
      </c>
      <c r="C48" s="83" t="s">
        <v>95</v>
      </c>
      <c r="D48" s="71" t="s">
        <v>96</v>
      </c>
      <c r="E48" s="72">
        <v>29</v>
      </c>
      <c r="F48" s="72">
        <v>16</v>
      </c>
      <c r="G48" s="73"/>
      <c r="H48" s="73"/>
      <c r="I48" s="73"/>
      <c r="J48" s="74"/>
      <c r="K48" s="72">
        <v>13</v>
      </c>
      <c r="L48" s="72">
        <v>27</v>
      </c>
      <c r="M48" s="72">
        <v>5</v>
      </c>
      <c r="N48" s="75"/>
      <c r="O48" s="76"/>
      <c r="P48" s="73"/>
      <c r="Q48" s="73"/>
      <c r="R48" s="72">
        <v>20</v>
      </c>
      <c r="S48" s="72">
        <v>29</v>
      </c>
      <c r="T48" s="72">
        <v>17</v>
      </c>
      <c r="U48" s="72">
        <v>17</v>
      </c>
      <c r="V48" s="72">
        <v>13</v>
      </c>
      <c r="W48" s="73"/>
      <c r="X48" s="73"/>
      <c r="Y48" s="73"/>
      <c r="Z48" s="73"/>
      <c r="AA48" s="72">
        <v>6</v>
      </c>
      <c r="AB48" s="72">
        <v>23</v>
      </c>
      <c r="AC48" s="72">
        <v>19</v>
      </c>
      <c r="AD48" s="81" t="s">
        <v>66</v>
      </c>
      <c r="AE48" s="78">
        <f t="shared" si="0"/>
        <v>70</v>
      </c>
      <c r="AF48" s="79">
        <f>100*(E48+J48+O48+T48+Y48)/'S1'!$I$12</f>
        <v>92</v>
      </c>
      <c r="AG48" s="79">
        <f>100*(F48+K48+P48+U48+Z48)/'S1'!$I$13</f>
        <v>92</v>
      </c>
      <c r="AH48" s="79">
        <f>100*(G48+L48+Q48+V48+AA48)/'S1'!$I$14</f>
        <v>92</v>
      </c>
      <c r="AI48" s="79">
        <f>100*(H48+M48+R48+W48+AB48)/'S1'!$I$15</f>
        <v>96</v>
      </c>
      <c r="AJ48" s="79">
        <f>100*(I48+N48+S48+X48+AC48)/'S1'!$I$16</f>
        <v>96</v>
      </c>
    </row>
    <row r="49" spans="1:36" ht="23.25" customHeight="1" x14ac:dyDescent="0.4">
      <c r="A49" s="64">
        <v>37</v>
      </c>
      <c r="B49" s="80">
        <v>921320104123</v>
      </c>
      <c r="C49" s="83" t="s">
        <v>95</v>
      </c>
      <c r="D49" s="71" t="s">
        <v>97</v>
      </c>
      <c r="E49" s="72">
        <v>22</v>
      </c>
      <c r="F49" s="72">
        <v>13</v>
      </c>
      <c r="G49" s="73"/>
      <c r="H49" s="73"/>
      <c r="I49" s="73"/>
      <c r="J49" s="74"/>
      <c r="K49" s="72">
        <v>10</v>
      </c>
      <c r="L49" s="72">
        <v>21</v>
      </c>
      <c r="M49" s="72">
        <v>4</v>
      </c>
      <c r="N49" s="75"/>
      <c r="O49" s="76"/>
      <c r="P49" s="73"/>
      <c r="Q49" s="73"/>
      <c r="R49" s="72">
        <v>16</v>
      </c>
      <c r="S49" s="72">
        <v>24</v>
      </c>
      <c r="T49" s="72">
        <v>17</v>
      </c>
      <c r="U49" s="72">
        <v>17</v>
      </c>
      <c r="V49" s="72">
        <v>13</v>
      </c>
      <c r="W49" s="73"/>
      <c r="X49" s="73"/>
      <c r="Y49" s="73"/>
      <c r="Z49" s="73"/>
      <c r="AA49" s="72">
        <v>6</v>
      </c>
      <c r="AB49" s="72">
        <v>23</v>
      </c>
      <c r="AC49" s="72">
        <v>19</v>
      </c>
      <c r="AD49" s="77" t="s">
        <v>13</v>
      </c>
      <c r="AE49" s="78">
        <f t="shared" si="0"/>
        <v>60</v>
      </c>
      <c r="AF49" s="79">
        <f>100*(E49+J49+O49+T49+Y49)/'S1'!$I$12</f>
        <v>78</v>
      </c>
      <c r="AG49" s="79">
        <f>100*(F49+K49+P49+U49+Z49)/'S1'!$I$13</f>
        <v>80</v>
      </c>
      <c r="AH49" s="79">
        <f>100*(G49+L49+Q49+V49+AA49)/'S1'!$I$14</f>
        <v>80</v>
      </c>
      <c r="AI49" s="79">
        <f>100*(H49+M49+R49+W49+AB49)/'S1'!$I$15</f>
        <v>86</v>
      </c>
      <c r="AJ49" s="79">
        <f>100*(I49+N49+S49+X49+AC49)/'S1'!$I$16</f>
        <v>86</v>
      </c>
    </row>
    <row r="50" spans="1:36" ht="23.25" customHeight="1" x14ac:dyDescent="0.4">
      <c r="A50" s="64">
        <v>38</v>
      </c>
      <c r="B50" s="80">
        <v>921320104128</v>
      </c>
      <c r="C50" s="83" t="s">
        <v>95</v>
      </c>
      <c r="D50" s="71" t="s">
        <v>98</v>
      </c>
      <c r="E50" s="72">
        <v>22</v>
      </c>
      <c r="F50" s="72">
        <v>13</v>
      </c>
      <c r="G50" s="73"/>
      <c r="H50" s="73"/>
      <c r="I50" s="73"/>
      <c r="J50" s="74"/>
      <c r="K50" s="72">
        <v>10</v>
      </c>
      <c r="L50" s="72">
        <v>21</v>
      </c>
      <c r="M50" s="72">
        <v>4</v>
      </c>
      <c r="N50" s="75"/>
      <c r="O50" s="76"/>
      <c r="P50" s="73"/>
      <c r="Q50" s="73"/>
      <c r="R50" s="72">
        <v>16</v>
      </c>
      <c r="S50" s="72">
        <v>25</v>
      </c>
      <c r="T50" s="72">
        <v>18</v>
      </c>
      <c r="U50" s="72">
        <v>18</v>
      </c>
      <c r="V50" s="72">
        <v>14</v>
      </c>
      <c r="W50" s="73"/>
      <c r="X50" s="73"/>
      <c r="Y50" s="73"/>
      <c r="Z50" s="73"/>
      <c r="AA50" s="72">
        <v>6</v>
      </c>
      <c r="AB50" s="72">
        <v>24</v>
      </c>
      <c r="AC50" s="72">
        <v>20</v>
      </c>
      <c r="AD50" s="77" t="s">
        <v>13</v>
      </c>
      <c r="AE50" s="78">
        <f t="shared" si="0"/>
        <v>60</v>
      </c>
      <c r="AF50" s="79">
        <f>100*(E50+J50+O50+T50+Y50)/'S1'!$I$12</f>
        <v>80</v>
      </c>
      <c r="AG50" s="79">
        <f>100*(F50+K50+P50+U50+Z50)/'S1'!$I$13</f>
        <v>82</v>
      </c>
      <c r="AH50" s="79">
        <f>100*(G50+L50+Q50+V50+AA50)/'S1'!$I$14</f>
        <v>82</v>
      </c>
      <c r="AI50" s="79">
        <f>100*(H50+M50+R50+W50+AB50)/'S1'!$I$15</f>
        <v>88</v>
      </c>
      <c r="AJ50" s="79">
        <f>100*(I50+N50+S50+X50+AC50)/'S1'!$I$16</f>
        <v>90</v>
      </c>
    </row>
    <row r="51" spans="1:36" ht="23.25" customHeight="1" x14ac:dyDescent="0.4">
      <c r="A51" s="64">
        <v>39</v>
      </c>
      <c r="B51" s="80">
        <v>921320104129</v>
      </c>
      <c r="C51" s="83" t="s">
        <v>95</v>
      </c>
      <c r="D51" s="71" t="s">
        <v>99</v>
      </c>
      <c r="E51" s="72">
        <v>27</v>
      </c>
      <c r="F51" s="72">
        <v>15</v>
      </c>
      <c r="G51" s="73"/>
      <c r="H51" s="73"/>
      <c r="I51" s="73"/>
      <c r="J51" s="74"/>
      <c r="K51" s="72">
        <v>10</v>
      </c>
      <c r="L51" s="72">
        <v>21</v>
      </c>
      <c r="M51" s="72">
        <v>4</v>
      </c>
      <c r="N51" s="75"/>
      <c r="O51" s="76"/>
      <c r="P51" s="73"/>
      <c r="Q51" s="73"/>
      <c r="R51" s="72">
        <v>18</v>
      </c>
      <c r="S51" s="72">
        <v>26</v>
      </c>
      <c r="T51" s="72">
        <v>16</v>
      </c>
      <c r="U51" s="72">
        <v>16</v>
      </c>
      <c r="V51" s="72">
        <v>13</v>
      </c>
      <c r="W51" s="73"/>
      <c r="X51" s="73"/>
      <c r="Y51" s="73"/>
      <c r="Z51" s="73"/>
      <c r="AA51" s="72">
        <v>6</v>
      </c>
      <c r="AB51" s="72">
        <v>22</v>
      </c>
      <c r="AC51" s="72">
        <v>19</v>
      </c>
      <c r="AD51" s="77" t="s">
        <v>13</v>
      </c>
      <c r="AE51" s="78">
        <f t="shared" si="0"/>
        <v>60</v>
      </c>
      <c r="AF51" s="79">
        <f>100*(E51+J51+O51+T51+Y51)/'S1'!$I$12</f>
        <v>86</v>
      </c>
      <c r="AG51" s="79">
        <f>100*(F51+K51+P51+U51+Z51)/'S1'!$I$13</f>
        <v>82</v>
      </c>
      <c r="AH51" s="79">
        <f>100*(G51+L51+Q51+V51+AA51)/'S1'!$I$14</f>
        <v>80</v>
      </c>
      <c r="AI51" s="79">
        <f>100*(H51+M51+R51+W51+AB51)/'S1'!$I$15</f>
        <v>88</v>
      </c>
      <c r="AJ51" s="79">
        <f>100*(I51+N51+S51+X51+AC51)/'S1'!$I$16</f>
        <v>90</v>
      </c>
    </row>
    <row r="52" spans="1:36" ht="23.25" customHeight="1" x14ac:dyDescent="0.4">
      <c r="A52" s="64">
        <v>40</v>
      </c>
      <c r="B52" s="80">
        <v>921320104136</v>
      </c>
      <c r="C52" s="83" t="s">
        <v>95</v>
      </c>
      <c r="D52" s="71" t="s">
        <v>100</v>
      </c>
      <c r="E52" s="72">
        <v>28</v>
      </c>
      <c r="F52" s="72">
        <v>15</v>
      </c>
      <c r="G52" s="73"/>
      <c r="H52" s="73"/>
      <c r="I52" s="73"/>
      <c r="J52" s="74"/>
      <c r="K52" s="72">
        <v>10</v>
      </c>
      <c r="L52" s="72">
        <v>22</v>
      </c>
      <c r="M52" s="72">
        <v>4</v>
      </c>
      <c r="N52" s="75"/>
      <c r="O52" s="76"/>
      <c r="P52" s="73"/>
      <c r="Q52" s="73"/>
      <c r="R52" s="72">
        <v>16</v>
      </c>
      <c r="S52" s="72">
        <v>24</v>
      </c>
      <c r="T52" s="72">
        <v>16</v>
      </c>
      <c r="U52" s="72">
        <v>16</v>
      </c>
      <c r="V52" s="72">
        <v>13</v>
      </c>
      <c r="W52" s="73"/>
      <c r="X52" s="73"/>
      <c r="Y52" s="73"/>
      <c r="Z52" s="73"/>
      <c r="AA52" s="72">
        <v>6</v>
      </c>
      <c r="AB52" s="72">
        <v>22</v>
      </c>
      <c r="AC52" s="72">
        <v>19</v>
      </c>
      <c r="AD52" s="77" t="s">
        <v>66</v>
      </c>
      <c r="AE52" s="78">
        <f t="shared" si="0"/>
        <v>70</v>
      </c>
      <c r="AF52" s="79">
        <f>100*(E52+J52+O52+T52+Y52)/'S1'!$I$12</f>
        <v>88</v>
      </c>
      <c r="AG52" s="79">
        <f>100*(F52+K52+P52+U52+Z52)/'S1'!$I$13</f>
        <v>82</v>
      </c>
      <c r="AH52" s="79">
        <f>100*(G52+L52+Q52+V52+AA52)/'S1'!$I$14</f>
        <v>82</v>
      </c>
      <c r="AI52" s="79">
        <f>100*(H52+M52+R52+W52+AB52)/'S1'!$I$15</f>
        <v>84</v>
      </c>
      <c r="AJ52" s="79">
        <f>100*(I52+N52+S52+X52+AC52)/'S1'!$I$16</f>
        <v>86</v>
      </c>
    </row>
    <row r="53" spans="1:36" ht="23.25" customHeight="1" x14ac:dyDescent="0.4">
      <c r="A53" s="64">
        <v>41</v>
      </c>
      <c r="B53" s="80">
        <v>921320104137</v>
      </c>
      <c r="C53" s="83" t="s">
        <v>95</v>
      </c>
      <c r="D53" s="71" t="s">
        <v>101</v>
      </c>
      <c r="E53" s="72">
        <v>28</v>
      </c>
      <c r="F53" s="72">
        <v>15</v>
      </c>
      <c r="G53" s="73"/>
      <c r="H53" s="73"/>
      <c r="I53" s="73"/>
      <c r="J53" s="74"/>
      <c r="K53" s="72">
        <v>10</v>
      </c>
      <c r="L53" s="72">
        <v>22</v>
      </c>
      <c r="M53" s="72">
        <v>4</v>
      </c>
      <c r="N53" s="75"/>
      <c r="O53" s="76"/>
      <c r="P53" s="73"/>
      <c r="Q53" s="73"/>
      <c r="R53" s="72">
        <v>17</v>
      </c>
      <c r="S53" s="72">
        <v>25</v>
      </c>
      <c r="T53" s="72">
        <v>17</v>
      </c>
      <c r="U53" s="72">
        <v>17</v>
      </c>
      <c r="V53" s="72">
        <v>13</v>
      </c>
      <c r="W53" s="73"/>
      <c r="X53" s="73"/>
      <c r="Y53" s="73"/>
      <c r="Z53" s="73"/>
      <c r="AA53" s="72">
        <v>6</v>
      </c>
      <c r="AB53" s="72">
        <v>23</v>
      </c>
      <c r="AC53" s="72">
        <v>19</v>
      </c>
      <c r="AD53" s="77" t="s">
        <v>13</v>
      </c>
      <c r="AE53" s="78">
        <f t="shared" si="0"/>
        <v>60</v>
      </c>
      <c r="AF53" s="79">
        <f>100*(E53+J53+O53+T53+Y53)/'S1'!$I$12</f>
        <v>90</v>
      </c>
      <c r="AG53" s="79">
        <f>100*(F53+K53+P53+U53+Z53)/'S1'!$I$13</f>
        <v>84</v>
      </c>
      <c r="AH53" s="79">
        <f>100*(G53+L53+Q53+V53+AA53)/'S1'!$I$14</f>
        <v>82</v>
      </c>
      <c r="AI53" s="79">
        <f>100*(H53+M53+R53+W53+AB53)/'S1'!$I$15</f>
        <v>88</v>
      </c>
      <c r="AJ53" s="79">
        <f>100*(I53+N53+S53+X53+AC53)/'S1'!$I$16</f>
        <v>88</v>
      </c>
    </row>
    <row r="54" spans="1:36" ht="23.25" customHeight="1" x14ac:dyDescent="0.4">
      <c r="A54" s="64">
        <v>42</v>
      </c>
      <c r="B54" s="80">
        <v>921320104139</v>
      </c>
      <c r="C54" s="83" t="s">
        <v>95</v>
      </c>
      <c r="D54" s="71" t="s">
        <v>102</v>
      </c>
      <c r="E54" s="72">
        <v>22</v>
      </c>
      <c r="F54" s="72">
        <v>12</v>
      </c>
      <c r="G54" s="73"/>
      <c r="H54" s="73"/>
      <c r="I54" s="73"/>
      <c r="J54" s="74"/>
      <c r="K54" s="72">
        <v>10</v>
      </c>
      <c r="L54" s="72">
        <v>21</v>
      </c>
      <c r="M54" s="72">
        <v>4</v>
      </c>
      <c r="N54" s="75"/>
      <c r="O54" s="76"/>
      <c r="P54" s="73"/>
      <c r="Q54" s="73"/>
      <c r="R54" s="72">
        <v>17</v>
      </c>
      <c r="S54" s="72">
        <v>25</v>
      </c>
      <c r="T54" s="72">
        <v>16</v>
      </c>
      <c r="U54" s="72">
        <v>16</v>
      </c>
      <c r="V54" s="72">
        <v>13</v>
      </c>
      <c r="W54" s="73"/>
      <c r="X54" s="73"/>
      <c r="Y54" s="73"/>
      <c r="Z54" s="73"/>
      <c r="AA54" s="72">
        <v>6</v>
      </c>
      <c r="AB54" s="72">
        <v>22</v>
      </c>
      <c r="AC54" s="72">
        <v>18</v>
      </c>
      <c r="AD54" s="81" t="s">
        <v>13</v>
      </c>
      <c r="AE54" s="78">
        <f t="shared" si="0"/>
        <v>60</v>
      </c>
      <c r="AF54" s="79">
        <f>100*(E54+J54+O54+T54+Y54)/'S1'!$I$12</f>
        <v>76</v>
      </c>
      <c r="AG54" s="79">
        <f>100*(F54+K54+P54+U54+Z54)/'S1'!$I$13</f>
        <v>76</v>
      </c>
      <c r="AH54" s="79">
        <f>100*(G54+L54+Q54+V54+AA54)/'S1'!$I$14</f>
        <v>80</v>
      </c>
      <c r="AI54" s="79">
        <f>100*(H54+M54+R54+W54+AB54)/'S1'!$I$15</f>
        <v>86</v>
      </c>
      <c r="AJ54" s="79">
        <f>100*(I54+N54+S54+X54+AC54)/'S1'!$I$16</f>
        <v>86</v>
      </c>
    </row>
    <row r="55" spans="1:36" ht="23.25" customHeight="1" x14ac:dyDescent="0.4">
      <c r="A55" s="64">
        <v>43</v>
      </c>
      <c r="B55" s="80">
        <v>921320104142</v>
      </c>
      <c r="C55" s="83" t="s">
        <v>95</v>
      </c>
      <c r="D55" s="71" t="s">
        <v>103</v>
      </c>
      <c r="E55" s="72">
        <v>23</v>
      </c>
      <c r="F55" s="72">
        <v>10</v>
      </c>
      <c r="G55" s="73"/>
      <c r="H55" s="73"/>
      <c r="I55" s="73"/>
      <c r="J55" s="74"/>
      <c r="K55" s="72">
        <v>10</v>
      </c>
      <c r="L55" s="72">
        <v>22</v>
      </c>
      <c r="M55" s="72">
        <v>4</v>
      </c>
      <c r="N55" s="75"/>
      <c r="O55" s="76"/>
      <c r="P55" s="73"/>
      <c r="Q55" s="73"/>
      <c r="R55" s="72">
        <v>16</v>
      </c>
      <c r="S55" s="72">
        <v>24</v>
      </c>
      <c r="T55" s="72">
        <v>18</v>
      </c>
      <c r="U55" s="72">
        <v>18</v>
      </c>
      <c r="V55" s="72">
        <v>14</v>
      </c>
      <c r="W55" s="73"/>
      <c r="X55" s="73"/>
      <c r="Y55" s="73"/>
      <c r="Z55" s="73"/>
      <c r="AA55" s="72">
        <v>6</v>
      </c>
      <c r="AB55" s="72">
        <v>24</v>
      </c>
      <c r="AC55" s="72">
        <v>20</v>
      </c>
      <c r="AD55" s="77" t="s">
        <v>13</v>
      </c>
      <c r="AE55" s="78">
        <f t="shared" si="0"/>
        <v>60</v>
      </c>
      <c r="AF55" s="79">
        <f>100*(E55+J55+O55+T55+Y55)/'S1'!$I$12</f>
        <v>82</v>
      </c>
      <c r="AG55" s="79">
        <f>100*(F55+K55+P55+U55+Z55)/'S1'!$I$13</f>
        <v>76</v>
      </c>
      <c r="AH55" s="79">
        <f>100*(G55+L55+Q55+V55+AA55)/'S1'!$I$14</f>
        <v>84</v>
      </c>
      <c r="AI55" s="79">
        <f>100*(H55+M55+R55+W55+AB55)/'S1'!$I$15</f>
        <v>88</v>
      </c>
      <c r="AJ55" s="79">
        <f>100*(I55+N55+S55+X55+AC55)/'S1'!$I$16</f>
        <v>88</v>
      </c>
    </row>
    <row r="56" spans="1:36" ht="23.25" customHeight="1" x14ac:dyDescent="0.4">
      <c r="A56" s="64">
        <v>44</v>
      </c>
      <c r="B56" s="80">
        <v>921320104145</v>
      </c>
      <c r="C56" s="83" t="s">
        <v>95</v>
      </c>
      <c r="D56" s="71" t="s">
        <v>104</v>
      </c>
      <c r="E56" s="72">
        <v>23</v>
      </c>
      <c r="F56" s="72">
        <v>10</v>
      </c>
      <c r="G56" s="73"/>
      <c r="H56" s="73"/>
      <c r="I56" s="73"/>
      <c r="J56" s="74"/>
      <c r="K56" s="72">
        <v>11</v>
      </c>
      <c r="L56" s="72">
        <v>20</v>
      </c>
      <c r="M56" s="72">
        <v>5</v>
      </c>
      <c r="N56" s="75"/>
      <c r="O56" s="76"/>
      <c r="P56" s="73"/>
      <c r="Q56" s="73"/>
      <c r="R56" s="72">
        <v>16</v>
      </c>
      <c r="S56" s="72">
        <v>24</v>
      </c>
      <c r="T56" s="72">
        <v>17</v>
      </c>
      <c r="U56" s="72">
        <v>17</v>
      </c>
      <c r="V56" s="72">
        <v>13</v>
      </c>
      <c r="W56" s="73"/>
      <c r="X56" s="73"/>
      <c r="Y56" s="73"/>
      <c r="Z56" s="73"/>
      <c r="AA56" s="72">
        <v>6</v>
      </c>
      <c r="AB56" s="72">
        <v>23</v>
      </c>
      <c r="AC56" s="72">
        <v>19</v>
      </c>
      <c r="AD56" s="77" t="s">
        <v>66</v>
      </c>
      <c r="AE56" s="78">
        <f t="shared" si="0"/>
        <v>70</v>
      </c>
      <c r="AF56" s="79">
        <f>100*(E56+J56+O56+T56+Y56)/'S1'!$I$12</f>
        <v>80</v>
      </c>
      <c r="AG56" s="79">
        <f>100*(F56+K56+P56+U56+Z56)/'S1'!$I$13</f>
        <v>76</v>
      </c>
      <c r="AH56" s="79">
        <f>100*(G56+L56+Q56+V56+AA56)/'S1'!$I$14</f>
        <v>78</v>
      </c>
      <c r="AI56" s="79">
        <f>100*(H56+M56+R56+W56+AB56)/'S1'!$I$15</f>
        <v>88</v>
      </c>
      <c r="AJ56" s="79">
        <f>100*(I56+N56+S56+X56+AC56)/'S1'!$I$16</f>
        <v>86</v>
      </c>
    </row>
    <row r="57" spans="1:36" ht="23.25" customHeight="1" x14ac:dyDescent="0.4">
      <c r="A57" s="64">
        <v>45</v>
      </c>
      <c r="B57" s="80">
        <v>921320104146</v>
      </c>
      <c r="C57" s="83" t="s">
        <v>95</v>
      </c>
      <c r="D57" s="71" t="s">
        <v>105</v>
      </c>
      <c r="E57" s="72">
        <v>32</v>
      </c>
      <c r="F57" s="72">
        <v>16</v>
      </c>
      <c r="G57" s="73"/>
      <c r="H57" s="73"/>
      <c r="I57" s="73"/>
      <c r="J57" s="74"/>
      <c r="K57" s="72">
        <v>14</v>
      </c>
      <c r="L57" s="72">
        <v>30</v>
      </c>
      <c r="M57" s="72">
        <v>5</v>
      </c>
      <c r="N57" s="75"/>
      <c r="O57" s="76"/>
      <c r="P57" s="73"/>
      <c r="Q57" s="73"/>
      <c r="R57" s="72">
        <v>16</v>
      </c>
      <c r="S57" s="72">
        <v>25</v>
      </c>
      <c r="T57" s="72">
        <v>17</v>
      </c>
      <c r="U57" s="72">
        <v>17</v>
      </c>
      <c r="V57" s="72">
        <v>13</v>
      </c>
      <c r="W57" s="73"/>
      <c r="X57" s="73"/>
      <c r="Y57" s="73"/>
      <c r="Z57" s="73"/>
      <c r="AA57" s="72">
        <v>6</v>
      </c>
      <c r="AB57" s="72">
        <v>23</v>
      </c>
      <c r="AC57" s="72">
        <v>19</v>
      </c>
      <c r="AD57" s="77" t="s">
        <v>66</v>
      </c>
      <c r="AE57" s="78">
        <f t="shared" si="0"/>
        <v>70</v>
      </c>
      <c r="AF57" s="79">
        <f>100*(E57+J57+O57+T57+Y57)/'S1'!$I$12</f>
        <v>98</v>
      </c>
      <c r="AG57" s="79">
        <f>100*(F57+K57+P57+U57+Z57)/'S1'!$I$13</f>
        <v>94</v>
      </c>
      <c r="AH57" s="79">
        <f>100*(G57+L57+Q57+V57+AA57)/'S1'!$I$14</f>
        <v>98</v>
      </c>
      <c r="AI57" s="79">
        <f>100*(H57+M57+R57+W57+AB57)/'S1'!$I$15</f>
        <v>88</v>
      </c>
      <c r="AJ57" s="79">
        <f>100*(I57+N57+S57+X57+AC57)/'S1'!$I$16</f>
        <v>88</v>
      </c>
    </row>
    <row r="58" spans="1:36" ht="23.25" customHeight="1" x14ac:dyDescent="0.4">
      <c r="A58" s="64">
        <v>46</v>
      </c>
      <c r="B58" s="80">
        <v>921320104147</v>
      </c>
      <c r="C58" s="83" t="s">
        <v>95</v>
      </c>
      <c r="D58" s="71" t="s">
        <v>106</v>
      </c>
      <c r="E58" s="72">
        <v>22</v>
      </c>
      <c r="F58" s="72">
        <v>13</v>
      </c>
      <c r="G58" s="73"/>
      <c r="H58" s="73"/>
      <c r="I58" s="73"/>
      <c r="J58" s="74"/>
      <c r="K58" s="72">
        <v>10</v>
      </c>
      <c r="L58" s="72">
        <v>22</v>
      </c>
      <c r="M58" s="72">
        <v>4</v>
      </c>
      <c r="N58" s="75"/>
      <c r="O58" s="76"/>
      <c r="P58" s="73"/>
      <c r="Q58" s="73"/>
      <c r="R58" s="72">
        <v>16</v>
      </c>
      <c r="S58" s="72">
        <v>24</v>
      </c>
      <c r="T58" s="72">
        <v>17</v>
      </c>
      <c r="U58" s="72">
        <v>17</v>
      </c>
      <c r="V58" s="72">
        <v>13</v>
      </c>
      <c r="W58" s="73"/>
      <c r="X58" s="73"/>
      <c r="Y58" s="73"/>
      <c r="Z58" s="73"/>
      <c r="AA58" s="72">
        <v>6</v>
      </c>
      <c r="AB58" s="72">
        <v>23</v>
      </c>
      <c r="AC58" s="72">
        <v>19</v>
      </c>
      <c r="AD58" s="77" t="s">
        <v>13</v>
      </c>
      <c r="AE58" s="78">
        <f t="shared" si="0"/>
        <v>60</v>
      </c>
      <c r="AF58" s="79">
        <f>100*(E58+J58+O58+T58+Y58)/'S1'!$I$12</f>
        <v>78</v>
      </c>
      <c r="AG58" s="79">
        <f>100*(F58+K58+P58+U58+Z58)/'S1'!$I$13</f>
        <v>80</v>
      </c>
      <c r="AH58" s="79">
        <f>100*(G58+L58+Q58+V58+AA58)/'S1'!$I$14</f>
        <v>82</v>
      </c>
      <c r="AI58" s="79">
        <f>100*(H58+M58+R58+W58+AB58)/'S1'!$I$15</f>
        <v>86</v>
      </c>
      <c r="AJ58" s="79">
        <f>100*(I58+N58+S58+X58+AC58)/'S1'!$I$16</f>
        <v>86</v>
      </c>
    </row>
    <row r="59" spans="1:36" ht="23.25" customHeight="1" x14ac:dyDescent="0.4">
      <c r="A59" s="64">
        <v>47</v>
      </c>
      <c r="B59" s="80">
        <v>921320104148</v>
      </c>
      <c r="C59" s="83" t="s">
        <v>95</v>
      </c>
      <c r="D59" s="71" t="s">
        <v>107</v>
      </c>
      <c r="E59" s="72">
        <v>32</v>
      </c>
      <c r="F59" s="72">
        <v>13</v>
      </c>
      <c r="G59" s="73"/>
      <c r="H59" s="73"/>
      <c r="I59" s="73"/>
      <c r="J59" s="74"/>
      <c r="K59" s="72">
        <v>14</v>
      </c>
      <c r="L59" s="72">
        <v>30</v>
      </c>
      <c r="M59" s="72">
        <v>4</v>
      </c>
      <c r="N59" s="75"/>
      <c r="O59" s="76"/>
      <c r="P59" s="73"/>
      <c r="Q59" s="73"/>
      <c r="R59" s="72">
        <v>16</v>
      </c>
      <c r="S59" s="72">
        <v>24</v>
      </c>
      <c r="T59" s="72">
        <v>16</v>
      </c>
      <c r="U59" s="72">
        <v>16</v>
      </c>
      <c r="V59" s="72">
        <v>13</v>
      </c>
      <c r="W59" s="73"/>
      <c r="X59" s="73"/>
      <c r="Y59" s="73"/>
      <c r="Z59" s="73"/>
      <c r="AA59" s="72">
        <v>6</v>
      </c>
      <c r="AB59" s="72">
        <v>22</v>
      </c>
      <c r="AC59" s="72">
        <v>18</v>
      </c>
      <c r="AD59" s="77" t="s">
        <v>11</v>
      </c>
      <c r="AE59" s="78">
        <f t="shared" si="0"/>
        <v>80</v>
      </c>
      <c r="AF59" s="79">
        <f>100*(E59+J59+O59+T59+Y59)/'S1'!$I$12</f>
        <v>96</v>
      </c>
      <c r="AG59" s="79">
        <f>100*(F59+K59+P59+U59+Z59)/'S1'!$I$13</f>
        <v>86</v>
      </c>
      <c r="AH59" s="79">
        <f>100*(G59+L59+Q59+V59+AA59)/'S1'!$I$14</f>
        <v>98</v>
      </c>
      <c r="AI59" s="79">
        <f>100*(H59+M59+R59+W59+AB59)/'S1'!$I$15</f>
        <v>84</v>
      </c>
      <c r="AJ59" s="79">
        <f>100*(I59+N59+S59+X59+AC59)/'S1'!$I$16</f>
        <v>84</v>
      </c>
    </row>
    <row r="60" spans="1:36" ht="23.25" customHeight="1" x14ac:dyDescent="0.4">
      <c r="A60" s="64">
        <v>48</v>
      </c>
      <c r="B60" s="80">
        <v>921320104150</v>
      </c>
      <c r="C60" s="83" t="s">
        <v>95</v>
      </c>
      <c r="D60" s="71" t="s">
        <v>108</v>
      </c>
      <c r="E60" s="72">
        <v>28</v>
      </c>
      <c r="F60" s="72">
        <v>12</v>
      </c>
      <c r="G60" s="73"/>
      <c r="H60" s="73"/>
      <c r="I60" s="73"/>
      <c r="J60" s="74"/>
      <c r="K60" s="72">
        <v>14</v>
      </c>
      <c r="L60" s="72">
        <v>27</v>
      </c>
      <c r="M60" s="72">
        <v>4</v>
      </c>
      <c r="N60" s="75"/>
      <c r="O60" s="76"/>
      <c r="P60" s="73"/>
      <c r="Q60" s="73"/>
      <c r="R60" s="72">
        <v>17</v>
      </c>
      <c r="S60" s="72">
        <v>26</v>
      </c>
      <c r="T60" s="72">
        <v>16</v>
      </c>
      <c r="U60" s="72">
        <v>16</v>
      </c>
      <c r="V60" s="72">
        <v>13</v>
      </c>
      <c r="W60" s="73"/>
      <c r="X60" s="73"/>
      <c r="Y60" s="73"/>
      <c r="Z60" s="73"/>
      <c r="AA60" s="72">
        <v>6</v>
      </c>
      <c r="AB60" s="72">
        <v>22</v>
      </c>
      <c r="AC60" s="72">
        <v>18</v>
      </c>
      <c r="AD60" s="77" t="s">
        <v>13</v>
      </c>
      <c r="AE60" s="78">
        <f t="shared" si="0"/>
        <v>60</v>
      </c>
      <c r="AF60" s="79">
        <f>100*(E60+J60+O60+T60+Y60)/'S1'!$I$12</f>
        <v>88</v>
      </c>
      <c r="AG60" s="79">
        <f>100*(F60+K60+P60+U60+Z60)/'S1'!$I$13</f>
        <v>84</v>
      </c>
      <c r="AH60" s="79">
        <f>100*(G60+L60+Q60+V60+AA60)/'S1'!$I$14</f>
        <v>92</v>
      </c>
      <c r="AI60" s="79">
        <f>100*(H60+M60+R60+W60+AB60)/'S1'!$I$15</f>
        <v>86</v>
      </c>
      <c r="AJ60" s="79">
        <f>100*(I60+N60+S60+X60+AC60)/'S1'!$I$16</f>
        <v>88</v>
      </c>
    </row>
    <row r="61" spans="1:36" ht="23.25" customHeight="1" x14ac:dyDescent="0.4">
      <c r="A61" s="64">
        <v>49</v>
      </c>
      <c r="B61" s="80">
        <v>921320104153</v>
      </c>
      <c r="C61" s="83" t="s">
        <v>95</v>
      </c>
      <c r="D61" s="71" t="s">
        <v>109</v>
      </c>
      <c r="E61" s="72">
        <v>23</v>
      </c>
      <c r="F61" s="72">
        <v>10</v>
      </c>
      <c r="G61" s="73"/>
      <c r="H61" s="73"/>
      <c r="I61" s="73"/>
      <c r="J61" s="74"/>
      <c r="K61" s="72">
        <v>10</v>
      </c>
      <c r="L61" s="72">
        <v>25</v>
      </c>
      <c r="M61" s="72">
        <v>4</v>
      </c>
      <c r="N61" s="75"/>
      <c r="O61" s="76"/>
      <c r="P61" s="73"/>
      <c r="Q61" s="73"/>
      <c r="R61" s="72">
        <v>16</v>
      </c>
      <c r="S61" s="72">
        <v>25</v>
      </c>
      <c r="T61" s="72">
        <v>17</v>
      </c>
      <c r="U61" s="72">
        <v>17</v>
      </c>
      <c r="V61" s="72">
        <v>13</v>
      </c>
      <c r="W61" s="73"/>
      <c r="X61" s="73"/>
      <c r="Y61" s="73"/>
      <c r="Z61" s="73"/>
      <c r="AA61" s="72">
        <v>6</v>
      </c>
      <c r="AB61" s="72">
        <v>23</v>
      </c>
      <c r="AC61" s="72">
        <v>19</v>
      </c>
      <c r="AD61" s="81" t="s">
        <v>13</v>
      </c>
      <c r="AE61" s="78">
        <f t="shared" si="0"/>
        <v>60</v>
      </c>
      <c r="AF61" s="79">
        <f>100*(E61+J61+O61+T61+Y61)/'S1'!$I$12</f>
        <v>80</v>
      </c>
      <c r="AG61" s="79">
        <f>100*(F61+K61+P61+U61+Z61)/'S1'!$I$13</f>
        <v>74</v>
      </c>
      <c r="AH61" s="79">
        <f>100*(G61+L61+Q61+V61+AA61)/'S1'!$I$14</f>
        <v>88</v>
      </c>
      <c r="AI61" s="79">
        <f>100*(H61+M61+R61+W61+AB61)/'S1'!$I$15</f>
        <v>86</v>
      </c>
      <c r="AJ61" s="79">
        <f>100*(I61+N61+S61+X61+AC61)/'S1'!$I$16</f>
        <v>88</v>
      </c>
    </row>
    <row r="62" spans="1:36" ht="23.25" customHeight="1" x14ac:dyDescent="0.4">
      <c r="A62" s="64">
        <v>50</v>
      </c>
      <c r="B62" s="80">
        <v>921320104154</v>
      </c>
      <c r="C62" s="83" t="s">
        <v>95</v>
      </c>
      <c r="D62" s="71" t="s">
        <v>110</v>
      </c>
      <c r="E62" s="72">
        <v>23</v>
      </c>
      <c r="F62" s="72">
        <v>10</v>
      </c>
      <c r="G62" s="73"/>
      <c r="H62" s="73"/>
      <c r="I62" s="73"/>
      <c r="J62" s="74"/>
      <c r="K62" s="72">
        <v>14</v>
      </c>
      <c r="L62" s="72">
        <v>22</v>
      </c>
      <c r="M62" s="72">
        <v>4</v>
      </c>
      <c r="N62" s="75"/>
      <c r="O62" s="76"/>
      <c r="P62" s="73"/>
      <c r="Q62" s="73"/>
      <c r="R62" s="72">
        <v>17</v>
      </c>
      <c r="S62" s="72">
        <v>25</v>
      </c>
      <c r="T62" s="72">
        <v>16</v>
      </c>
      <c r="U62" s="72">
        <v>16</v>
      </c>
      <c r="V62" s="72">
        <v>13</v>
      </c>
      <c r="W62" s="73"/>
      <c r="X62" s="73"/>
      <c r="Y62" s="73"/>
      <c r="Z62" s="73"/>
      <c r="AA62" s="72">
        <v>6</v>
      </c>
      <c r="AB62" s="72">
        <v>22</v>
      </c>
      <c r="AC62" s="72">
        <v>19</v>
      </c>
      <c r="AD62" s="77" t="s">
        <v>13</v>
      </c>
      <c r="AE62" s="78">
        <f t="shared" si="0"/>
        <v>60</v>
      </c>
      <c r="AF62" s="79">
        <f>100*(E62+J62+O62+T62+Y62)/'S1'!$I$12</f>
        <v>78</v>
      </c>
      <c r="AG62" s="79">
        <f>100*(F62+K62+P62+U62+Z62)/'S1'!$I$13</f>
        <v>80</v>
      </c>
      <c r="AH62" s="79">
        <f>100*(G62+L62+Q62+V62+AA62)/'S1'!$I$14</f>
        <v>82</v>
      </c>
      <c r="AI62" s="79">
        <f>100*(H62+M62+R62+W62+AB62)/'S1'!$I$15</f>
        <v>86</v>
      </c>
      <c r="AJ62" s="79">
        <f>100*(I62+N62+S62+X62+AC62)/'S1'!$I$16</f>
        <v>88</v>
      </c>
    </row>
    <row r="63" spans="1:36" ht="23.25" customHeight="1" x14ac:dyDescent="0.4">
      <c r="A63" s="64">
        <v>51</v>
      </c>
      <c r="B63" s="80">
        <v>921320104156</v>
      </c>
      <c r="C63" s="83" t="s">
        <v>95</v>
      </c>
      <c r="D63" s="71" t="s">
        <v>111</v>
      </c>
      <c r="E63" s="72">
        <v>32</v>
      </c>
      <c r="F63" s="72">
        <v>16</v>
      </c>
      <c r="G63" s="73"/>
      <c r="H63" s="73"/>
      <c r="I63" s="73"/>
      <c r="J63" s="74"/>
      <c r="K63" s="72">
        <v>14</v>
      </c>
      <c r="L63" s="72">
        <v>30</v>
      </c>
      <c r="M63" s="72">
        <v>4</v>
      </c>
      <c r="N63" s="75"/>
      <c r="O63" s="76"/>
      <c r="P63" s="73"/>
      <c r="Q63" s="73"/>
      <c r="R63" s="72">
        <v>16</v>
      </c>
      <c r="S63" s="72">
        <v>24</v>
      </c>
      <c r="T63" s="72">
        <v>17</v>
      </c>
      <c r="U63" s="72">
        <v>17</v>
      </c>
      <c r="V63" s="72">
        <v>13</v>
      </c>
      <c r="W63" s="73"/>
      <c r="X63" s="73"/>
      <c r="Y63" s="73"/>
      <c r="Z63" s="73"/>
      <c r="AA63" s="72">
        <v>6</v>
      </c>
      <c r="AB63" s="72">
        <v>23</v>
      </c>
      <c r="AC63" s="72">
        <v>19</v>
      </c>
      <c r="AD63" s="81" t="s">
        <v>66</v>
      </c>
      <c r="AE63" s="78">
        <f t="shared" si="0"/>
        <v>70</v>
      </c>
      <c r="AF63" s="79">
        <f>100*(E63+J63+O63+T63+Y63)/'S1'!$I$12</f>
        <v>98</v>
      </c>
      <c r="AG63" s="79">
        <f>100*(F63+K63+P63+U63+Z63)/'S1'!$I$13</f>
        <v>94</v>
      </c>
      <c r="AH63" s="79">
        <f>100*(G63+L63+Q63+V63+AA63)/'S1'!$I$14</f>
        <v>98</v>
      </c>
      <c r="AI63" s="79">
        <f>100*(H63+M63+R63+W63+AB63)/'S1'!$I$15</f>
        <v>86</v>
      </c>
      <c r="AJ63" s="79">
        <f>100*(I63+N63+S63+X63+AC63)/'S1'!$I$16</f>
        <v>86</v>
      </c>
    </row>
    <row r="64" spans="1:36" ht="23.25" customHeight="1" x14ac:dyDescent="0.4">
      <c r="A64" s="64">
        <v>52</v>
      </c>
      <c r="B64" s="80">
        <v>921320104160</v>
      </c>
      <c r="C64" s="83" t="s">
        <v>95</v>
      </c>
      <c r="D64" s="71" t="s">
        <v>112</v>
      </c>
      <c r="E64" s="72">
        <v>23</v>
      </c>
      <c r="F64" s="72">
        <v>10</v>
      </c>
      <c r="G64" s="73"/>
      <c r="H64" s="73"/>
      <c r="I64" s="73"/>
      <c r="J64" s="74"/>
      <c r="K64" s="72">
        <v>11</v>
      </c>
      <c r="L64" s="72">
        <v>20</v>
      </c>
      <c r="M64" s="72">
        <v>5</v>
      </c>
      <c r="N64" s="75"/>
      <c r="O64" s="76"/>
      <c r="P64" s="73"/>
      <c r="Q64" s="73"/>
      <c r="R64" s="72">
        <v>16</v>
      </c>
      <c r="S64" s="72">
        <v>25</v>
      </c>
      <c r="T64" s="72">
        <v>17</v>
      </c>
      <c r="U64" s="72">
        <v>17</v>
      </c>
      <c r="V64" s="72">
        <v>13</v>
      </c>
      <c r="W64" s="73"/>
      <c r="X64" s="73"/>
      <c r="Y64" s="73"/>
      <c r="Z64" s="73"/>
      <c r="AA64" s="72">
        <v>6</v>
      </c>
      <c r="AB64" s="72">
        <v>23</v>
      </c>
      <c r="AC64" s="72">
        <v>19</v>
      </c>
      <c r="AD64" s="81" t="s">
        <v>66</v>
      </c>
      <c r="AE64" s="78">
        <f t="shared" si="0"/>
        <v>70</v>
      </c>
      <c r="AF64" s="79">
        <f>100*(E64+J64+O64+T64+Y64)/'S1'!$I$12</f>
        <v>80</v>
      </c>
      <c r="AG64" s="79">
        <f>100*(F64+K64+P64+U64+Z64)/'S1'!$I$13</f>
        <v>76</v>
      </c>
      <c r="AH64" s="79">
        <f>100*(G64+L64+Q64+V64+AA64)/'S1'!$I$14</f>
        <v>78</v>
      </c>
      <c r="AI64" s="79">
        <f>100*(H64+M64+R64+W64+AB64)/'S1'!$I$15</f>
        <v>88</v>
      </c>
      <c r="AJ64" s="79">
        <f>100*(I64+N64+S64+X64+AC64)/'S1'!$I$16</f>
        <v>88</v>
      </c>
    </row>
    <row r="65" spans="1:36" ht="23.25" customHeight="1" x14ac:dyDescent="0.4">
      <c r="A65" s="64">
        <v>53</v>
      </c>
      <c r="B65" s="80">
        <v>921320104164</v>
      </c>
      <c r="C65" s="83" t="s">
        <v>95</v>
      </c>
      <c r="D65" s="71" t="s">
        <v>113</v>
      </c>
      <c r="E65" s="72">
        <v>32</v>
      </c>
      <c r="F65" s="72">
        <v>17</v>
      </c>
      <c r="G65" s="73"/>
      <c r="H65" s="73"/>
      <c r="I65" s="73"/>
      <c r="J65" s="74"/>
      <c r="K65" s="72">
        <v>14</v>
      </c>
      <c r="L65" s="72">
        <v>30</v>
      </c>
      <c r="M65" s="72">
        <v>5</v>
      </c>
      <c r="N65" s="75"/>
      <c r="O65" s="76"/>
      <c r="P65" s="73"/>
      <c r="Q65" s="73"/>
      <c r="R65" s="72">
        <v>17</v>
      </c>
      <c r="S65" s="72">
        <v>25</v>
      </c>
      <c r="T65" s="72">
        <v>17</v>
      </c>
      <c r="U65" s="72">
        <v>17</v>
      </c>
      <c r="V65" s="72">
        <v>13</v>
      </c>
      <c r="W65" s="73"/>
      <c r="X65" s="73"/>
      <c r="Y65" s="73"/>
      <c r="Z65" s="73"/>
      <c r="AA65" s="72">
        <v>6</v>
      </c>
      <c r="AB65" s="72">
        <v>23</v>
      </c>
      <c r="AC65" s="72">
        <v>19</v>
      </c>
      <c r="AD65" s="81" t="s">
        <v>11</v>
      </c>
      <c r="AE65" s="78">
        <f t="shared" si="0"/>
        <v>80</v>
      </c>
      <c r="AF65" s="79">
        <f>100*(E65+J65+O65+T65+Y65)/'S1'!$I$12</f>
        <v>98</v>
      </c>
      <c r="AG65" s="79">
        <f>100*(F65+K65+P65+U65+Z65)/'S1'!$I$13</f>
        <v>96</v>
      </c>
      <c r="AH65" s="79">
        <f>100*(G65+L65+Q65+V65+AA65)/'S1'!$I$14</f>
        <v>98</v>
      </c>
      <c r="AI65" s="79">
        <f>100*(H65+M65+R65+W65+AB65)/'S1'!$I$15</f>
        <v>90</v>
      </c>
      <c r="AJ65" s="79">
        <f>100*(I65+N65+S65+X65+AC65)/'S1'!$I$16</f>
        <v>88</v>
      </c>
    </row>
    <row r="66" spans="1:36" ht="23.25" customHeight="1" x14ac:dyDescent="0.4">
      <c r="A66" s="64">
        <v>54</v>
      </c>
      <c r="B66" s="80">
        <v>921320104166</v>
      </c>
      <c r="C66" s="83" t="s">
        <v>95</v>
      </c>
      <c r="D66" s="71" t="s">
        <v>114</v>
      </c>
      <c r="E66" s="72">
        <v>30</v>
      </c>
      <c r="F66" s="72">
        <v>15</v>
      </c>
      <c r="G66" s="73"/>
      <c r="H66" s="73"/>
      <c r="I66" s="73"/>
      <c r="J66" s="74"/>
      <c r="K66" s="72">
        <v>10</v>
      </c>
      <c r="L66" s="72">
        <v>30</v>
      </c>
      <c r="M66" s="72">
        <v>5</v>
      </c>
      <c r="N66" s="75"/>
      <c r="O66" s="76"/>
      <c r="P66" s="73"/>
      <c r="Q66" s="73"/>
      <c r="R66" s="72">
        <v>16</v>
      </c>
      <c r="S66" s="72">
        <v>24</v>
      </c>
      <c r="T66" s="72">
        <v>17</v>
      </c>
      <c r="U66" s="72">
        <v>17</v>
      </c>
      <c r="V66" s="72">
        <v>13</v>
      </c>
      <c r="W66" s="73"/>
      <c r="X66" s="73"/>
      <c r="Y66" s="73"/>
      <c r="Z66" s="73"/>
      <c r="AA66" s="72">
        <v>6</v>
      </c>
      <c r="AB66" s="72">
        <v>23</v>
      </c>
      <c r="AC66" s="72">
        <v>19</v>
      </c>
      <c r="AD66" s="81" t="s">
        <v>11</v>
      </c>
      <c r="AE66" s="78">
        <f t="shared" si="0"/>
        <v>80</v>
      </c>
      <c r="AF66" s="79">
        <f>100*(E66+J66+O66+T66+Y66)/'S1'!$I$12</f>
        <v>94</v>
      </c>
      <c r="AG66" s="79">
        <f>100*(F66+K66+P66+U66+Z66)/'S1'!$I$13</f>
        <v>84</v>
      </c>
      <c r="AH66" s="79">
        <f>100*(G66+L66+Q66+V66+AA66)/'S1'!$I$14</f>
        <v>98</v>
      </c>
      <c r="AI66" s="79">
        <f>100*(H66+M66+R66+W66+AB66)/'S1'!$I$15</f>
        <v>88</v>
      </c>
      <c r="AJ66" s="79">
        <f>100*(I66+N66+S66+X66+AC66)/'S1'!$I$16</f>
        <v>86</v>
      </c>
    </row>
    <row r="67" spans="1:36" ht="23.25" customHeight="1" x14ac:dyDescent="0.4">
      <c r="A67" s="64">
        <v>55</v>
      </c>
      <c r="B67" s="80">
        <v>921320104167</v>
      </c>
      <c r="C67" s="83" t="s">
        <v>95</v>
      </c>
      <c r="D67" s="71" t="s">
        <v>115</v>
      </c>
      <c r="E67" s="72">
        <v>32</v>
      </c>
      <c r="F67" s="72">
        <v>14</v>
      </c>
      <c r="G67" s="73"/>
      <c r="H67" s="73"/>
      <c r="I67" s="73"/>
      <c r="J67" s="74"/>
      <c r="K67" s="72">
        <v>14</v>
      </c>
      <c r="L67" s="72">
        <v>30</v>
      </c>
      <c r="M67" s="72">
        <v>4</v>
      </c>
      <c r="N67" s="75"/>
      <c r="O67" s="76"/>
      <c r="P67" s="73"/>
      <c r="Q67" s="73"/>
      <c r="R67" s="72">
        <v>17</v>
      </c>
      <c r="S67" s="72">
        <v>25</v>
      </c>
      <c r="T67" s="72">
        <v>16</v>
      </c>
      <c r="U67" s="72">
        <v>16</v>
      </c>
      <c r="V67" s="72">
        <v>13</v>
      </c>
      <c r="W67" s="73"/>
      <c r="X67" s="73"/>
      <c r="Y67" s="73"/>
      <c r="Z67" s="73"/>
      <c r="AA67" s="72">
        <v>6</v>
      </c>
      <c r="AB67" s="72">
        <v>22</v>
      </c>
      <c r="AC67" s="72">
        <v>19</v>
      </c>
      <c r="AD67" s="81" t="s">
        <v>66</v>
      </c>
      <c r="AE67" s="78">
        <f t="shared" si="0"/>
        <v>70</v>
      </c>
      <c r="AF67" s="79">
        <f>100*(E67+J67+O67+T67+Y67)/'S1'!$I$12</f>
        <v>96</v>
      </c>
      <c r="AG67" s="79">
        <f>100*(F67+K67+P67+U67+Z67)/'S1'!$I$13</f>
        <v>88</v>
      </c>
      <c r="AH67" s="79">
        <f>100*(G67+L67+Q67+V67+AA67)/'S1'!$I$14</f>
        <v>98</v>
      </c>
      <c r="AI67" s="79">
        <f>100*(H67+M67+R67+W67+AB67)/'S1'!$I$15</f>
        <v>86</v>
      </c>
      <c r="AJ67" s="79">
        <f>100*(I67+N67+S67+X67+AC67)/'S1'!$I$16</f>
        <v>88</v>
      </c>
    </row>
    <row r="68" spans="1:36" ht="23.25" customHeight="1" x14ac:dyDescent="0.4">
      <c r="A68" s="64">
        <v>56</v>
      </c>
      <c r="B68" s="80">
        <v>921320104168</v>
      </c>
      <c r="C68" s="83" t="s">
        <v>95</v>
      </c>
      <c r="D68" s="71" t="s">
        <v>116</v>
      </c>
      <c r="E68" s="72">
        <v>23</v>
      </c>
      <c r="F68" s="72">
        <v>10</v>
      </c>
      <c r="G68" s="73"/>
      <c r="H68" s="73"/>
      <c r="I68" s="73"/>
      <c r="J68" s="74"/>
      <c r="K68" s="72">
        <v>10</v>
      </c>
      <c r="L68" s="72">
        <v>22</v>
      </c>
      <c r="M68" s="72">
        <v>4</v>
      </c>
      <c r="N68" s="75"/>
      <c r="O68" s="76"/>
      <c r="P68" s="73"/>
      <c r="Q68" s="73"/>
      <c r="R68" s="72">
        <v>16</v>
      </c>
      <c r="S68" s="72">
        <v>25</v>
      </c>
      <c r="T68" s="72">
        <v>17</v>
      </c>
      <c r="U68" s="72">
        <v>17</v>
      </c>
      <c r="V68" s="72">
        <v>13</v>
      </c>
      <c r="W68" s="73"/>
      <c r="X68" s="73"/>
      <c r="Y68" s="73"/>
      <c r="Z68" s="73"/>
      <c r="AA68" s="72">
        <v>6</v>
      </c>
      <c r="AB68" s="72">
        <v>23</v>
      </c>
      <c r="AC68" s="72">
        <v>19</v>
      </c>
      <c r="AD68" s="81" t="s">
        <v>66</v>
      </c>
      <c r="AE68" s="78">
        <f t="shared" si="0"/>
        <v>70</v>
      </c>
      <c r="AF68" s="79">
        <f>100*(E68+J68+O68+T68+Y68)/'S1'!$I$12</f>
        <v>80</v>
      </c>
      <c r="AG68" s="79">
        <f>100*(F68+K68+P68+U68+Z68)/'S1'!$I$13</f>
        <v>74</v>
      </c>
      <c r="AH68" s="79">
        <f>100*(G68+L68+Q68+V68+AA68)/'S1'!$I$14</f>
        <v>82</v>
      </c>
      <c r="AI68" s="79">
        <f>100*(H68+M68+R68+W68+AB68)/'S1'!$I$15</f>
        <v>86</v>
      </c>
      <c r="AJ68" s="79">
        <f>100*(I68+N68+S68+X68+AC68)/'S1'!$I$16</f>
        <v>88</v>
      </c>
    </row>
    <row r="69" spans="1:36" ht="23.25" customHeight="1" x14ac:dyDescent="0.4">
      <c r="A69" s="64">
        <v>57</v>
      </c>
      <c r="B69" s="80">
        <v>921320104170</v>
      </c>
      <c r="C69" s="83" t="s">
        <v>95</v>
      </c>
      <c r="D69" s="71" t="s">
        <v>117</v>
      </c>
      <c r="E69" s="72">
        <v>30</v>
      </c>
      <c r="F69" s="72">
        <v>12</v>
      </c>
      <c r="G69" s="73"/>
      <c r="H69" s="73"/>
      <c r="I69" s="73"/>
      <c r="J69" s="74"/>
      <c r="K69" s="72">
        <v>13</v>
      </c>
      <c r="L69" s="72">
        <v>26</v>
      </c>
      <c r="M69" s="72">
        <v>4</v>
      </c>
      <c r="N69" s="75"/>
      <c r="O69" s="76"/>
      <c r="P69" s="73"/>
      <c r="Q69" s="73"/>
      <c r="R69" s="72">
        <v>20</v>
      </c>
      <c r="S69" s="72">
        <v>29</v>
      </c>
      <c r="T69" s="72">
        <v>17</v>
      </c>
      <c r="U69" s="72">
        <v>17</v>
      </c>
      <c r="V69" s="72">
        <v>13</v>
      </c>
      <c r="W69" s="73"/>
      <c r="X69" s="73"/>
      <c r="Y69" s="73"/>
      <c r="Z69" s="73"/>
      <c r="AA69" s="72">
        <v>6</v>
      </c>
      <c r="AB69" s="72">
        <v>23</v>
      </c>
      <c r="AC69" s="72">
        <v>19</v>
      </c>
      <c r="AD69" s="81" t="s">
        <v>13</v>
      </c>
      <c r="AE69" s="78">
        <f t="shared" si="0"/>
        <v>60</v>
      </c>
      <c r="AF69" s="79">
        <f>100*(E69+J69+O69+T69+Y69)/'S1'!$I$12</f>
        <v>94</v>
      </c>
      <c r="AG69" s="79">
        <f>100*(F69+K69+P69+U69+Z69)/'S1'!$I$13</f>
        <v>84</v>
      </c>
      <c r="AH69" s="79">
        <f>100*(G69+L69+Q69+V69+AA69)/'S1'!$I$14</f>
        <v>90</v>
      </c>
      <c r="AI69" s="79">
        <f>100*(H69+M69+R69+W69+AB69)/'S1'!$I$15</f>
        <v>94</v>
      </c>
      <c r="AJ69" s="79">
        <f>100*(I69+N69+S69+X69+AC69)/'S1'!$I$16</f>
        <v>96</v>
      </c>
    </row>
    <row r="70" spans="1:36" ht="23.25" customHeight="1" x14ac:dyDescent="0.4">
      <c r="A70" s="64">
        <v>58</v>
      </c>
      <c r="B70" s="80">
        <v>921320104171</v>
      </c>
      <c r="C70" s="83" t="s">
        <v>95</v>
      </c>
      <c r="D70" s="71" t="s">
        <v>118</v>
      </c>
      <c r="E70" s="72">
        <v>20</v>
      </c>
      <c r="F70" s="72">
        <v>13</v>
      </c>
      <c r="G70" s="73"/>
      <c r="H70" s="73"/>
      <c r="I70" s="73"/>
      <c r="J70" s="74"/>
      <c r="K70" s="72">
        <v>11</v>
      </c>
      <c r="L70" s="72">
        <v>20</v>
      </c>
      <c r="M70" s="72">
        <v>5</v>
      </c>
      <c r="N70" s="75"/>
      <c r="O70" s="76"/>
      <c r="P70" s="73"/>
      <c r="Q70" s="73"/>
      <c r="R70" s="72">
        <v>16</v>
      </c>
      <c r="S70" s="72">
        <v>25</v>
      </c>
      <c r="T70" s="72">
        <v>17</v>
      </c>
      <c r="U70" s="72">
        <v>17</v>
      </c>
      <c r="V70" s="72">
        <v>13</v>
      </c>
      <c r="W70" s="73"/>
      <c r="X70" s="73"/>
      <c r="Y70" s="73"/>
      <c r="Z70" s="73"/>
      <c r="AA70" s="72">
        <v>6</v>
      </c>
      <c r="AB70" s="72">
        <v>23</v>
      </c>
      <c r="AC70" s="72">
        <v>19</v>
      </c>
      <c r="AD70" s="81" t="s">
        <v>13</v>
      </c>
      <c r="AE70" s="78">
        <f t="shared" si="0"/>
        <v>60</v>
      </c>
      <c r="AF70" s="79">
        <f>100*(E70+J70+O70+T70+Y70)/'S1'!$I$12</f>
        <v>74</v>
      </c>
      <c r="AG70" s="79">
        <f>100*(F70+K70+P70+U70+Z70)/'S1'!$I$13</f>
        <v>82</v>
      </c>
      <c r="AH70" s="79">
        <f>100*(G70+L70+Q70+V70+AA70)/'S1'!$I$14</f>
        <v>78</v>
      </c>
      <c r="AI70" s="79">
        <f>100*(H70+M70+R70+W70+AB70)/'S1'!$I$15</f>
        <v>88</v>
      </c>
      <c r="AJ70" s="79">
        <f>100*(I70+N70+S70+X70+AC70)/'S1'!$I$16</f>
        <v>88</v>
      </c>
    </row>
    <row r="71" spans="1:36" ht="23.25" customHeight="1" x14ac:dyDescent="0.4">
      <c r="A71" s="64">
        <v>59</v>
      </c>
      <c r="B71" s="80">
        <v>921320104304</v>
      </c>
      <c r="C71" s="83" t="s">
        <v>95</v>
      </c>
      <c r="D71" s="71" t="s">
        <v>119</v>
      </c>
      <c r="E71" s="72">
        <v>32</v>
      </c>
      <c r="F71" s="72">
        <v>16</v>
      </c>
      <c r="G71" s="73"/>
      <c r="H71" s="73"/>
      <c r="I71" s="73"/>
      <c r="J71" s="74"/>
      <c r="K71" s="72">
        <v>14</v>
      </c>
      <c r="L71" s="72">
        <v>30</v>
      </c>
      <c r="M71" s="72">
        <v>4</v>
      </c>
      <c r="N71" s="75"/>
      <c r="O71" s="76"/>
      <c r="P71" s="73"/>
      <c r="Q71" s="73"/>
      <c r="R71" s="72">
        <v>16</v>
      </c>
      <c r="S71" s="72">
        <v>24</v>
      </c>
      <c r="T71" s="72">
        <v>17</v>
      </c>
      <c r="U71" s="72">
        <v>17</v>
      </c>
      <c r="V71" s="72">
        <v>13</v>
      </c>
      <c r="W71" s="73"/>
      <c r="X71" s="73"/>
      <c r="Y71" s="73"/>
      <c r="Z71" s="73"/>
      <c r="AA71" s="72">
        <v>6</v>
      </c>
      <c r="AB71" s="72">
        <v>23</v>
      </c>
      <c r="AC71" s="72">
        <v>19</v>
      </c>
      <c r="AD71" s="81" t="s">
        <v>66</v>
      </c>
      <c r="AE71" s="78">
        <f t="shared" si="0"/>
        <v>70</v>
      </c>
      <c r="AF71" s="79">
        <f>100*(E71+J71+O71+T71+Y71)/'S1'!$I$12</f>
        <v>98</v>
      </c>
      <c r="AG71" s="79">
        <f>100*(F71+K71+P71+U71+Z71)/'S1'!$I$13</f>
        <v>94</v>
      </c>
      <c r="AH71" s="79">
        <f>100*(G71+L71+Q71+V71+AA71)/'S1'!$I$14</f>
        <v>98</v>
      </c>
      <c r="AI71" s="79">
        <f>100*(H71+M71+R71+W71+AB71)/'S1'!$I$15</f>
        <v>86</v>
      </c>
      <c r="AJ71" s="79">
        <f>100*(I71+N71+S71+X71+AC71)/'S1'!$I$16</f>
        <v>86</v>
      </c>
    </row>
    <row r="72" spans="1:36" ht="23.25" customHeight="1" x14ac:dyDescent="0.4">
      <c r="A72" s="64">
        <v>60</v>
      </c>
      <c r="B72" s="80">
        <v>921320104305</v>
      </c>
      <c r="C72" s="83" t="s">
        <v>95</v>
      </c>
      <c r="D72" s="71" t="s">
        <v>120</v>
      </c>
      <c r="E72" s="72">
        <v>30</v>
      </c>
      <c r="F72" s="72">
        <v>15</v>
      </c>
      <c r="G72" s="73"/>
      <c r="H72" s="73"/>
      <c r="I72" s="73"/>
      <c r="J72" s="74"/>
      <c r="K72" s="72">
        <v>13</v>
      </c>
      <c r="L72" s="72">
        <v>28</v>
      </c>
      <c r="M72" s="72">
        <v>4</v>
      </c>
      <c r="N72" s="75"/>
      <c r="O72" s="76"/>
      <c r="P72" s="73"/>
      <c r="Q72" s="73"/>
      <c r="R72" s="72">
        <v>17</v>
      </c>
      <c r="S72" s="72">
        <v>25</v>
      </c>
      <c r="T72" s="72">
        <v>17</v>
      </c>
      <c r="U72" s="72">
        <v>17</v>
      </c>
      <c r="V72" s="72">
        <v>13</v>
      </c>
      <c r="W72" s="73"/>
      <c r="X72" s="73"/>
      <c r="Y72" s="73"/>
      <c r="Z72" s="73"/>
      <c r="AA72" s="72">
        <v>6</v>
      </c>
      <c r="AB72" s="72">
        <v>23</v>
      </c>
      <c r="AC72" s="72">
        <v>19</v>
      </c>
      <c r="AD72" s="81" t="s">
        <v>13</v>
      </c>
      <c r="AE72" s="78">
        <f t="shared" si="0"/>
        <v>60</v>
      </c>
      <c r="AF72" s="79">
        <f>100*(E72+J72+O72+T72+Y72)/'S1'!$I$12</f>
        <v>94</v>
      </c>
      <c r="AG72" s="79">
        <f>100*(F72+K72+P72+U72+Z72)/'S1'!$I$13</f>
        <v>90</v>
      </c>
      <c r="AH72" s="79">
        <f>100*(G72+L72+Q72+V72+AA72)/'S1'!$I$14</f>
        <v>94</v>
      </c>
      <c r="AI72" s="79">
        <f>100*(H72+M72+R72+W72+AB72)/'S1'!$I$15</f>
        <v>88</v>
      </c>
      <c r="AJ72" s="79">
        <f>100*(I72+N72+S72+X72+AC72)/'S1'!$I$16</f>
        <v>88</v>
      </c>
    </row>
    <row r="73" spans="1:36" ht="23.25" customHeight="1" x14ac:dyDescent="0.4">
      <c r="A73" s="64">
        <v>61</v>
      </c>
      <c r="B73" s="80">
        <v>921320104311</v>
      </c>
      <c r="C73" s="83" t="s">
        <v>95</v>
      </c>
      <c r="D73" s="71" t="s">
        <v>121</v>
      </c>
      <c r="E73" s="72">
        <v>23</v>
      </c>
      <c r="F73" s="72">
        <v>10</v>
      </c>
      <c r="G73" s="73"/>
      <c r="H73" s="73"/>
      <c r="I73" s="73"/>
      <c r="J73" s="74"/>
      <c r="K73" s="72">
        <v>10</v>
      </c>
      <c r="L73" s="72">
        <v>21</v>
      </c>
      <c r="M73" s="72">
        <v>4</v>
      </c>
      <c r="N73" s="75"/>
      <c r="O73" s="76"/>
      <c r="P73" s="73"/>
      <c r="Q73" s="73"/>
      <c r="R73" s="72">
        <v>18</v>
      </c>
      <c r="S73" s="72">
        <v>26</v>
      </c>
      <c r="T73" s="72">
        <v>17</v>
      </c>
      <c r="U73" s="72">
        <v>17</v>
      </c>
      <c r="V73" s="72">
        <v>13</v>
      </c>
      <c r="W73" s="73"/>
      <c r="X73" s="73"/>
      <c r="Y73" s="73"/>
      <c r="Z73" s="73"/>
      <c r="AA73" s="72">
        <v>6</v>
      </c>
      <c r="AB73" s="72">
        <v>23</v>
      </c>
      <c r="AC73" s="72">
        <v>19</v>
      </c>
      <c r="AD73" s="81" t="s">
        <v>13</v>
      </c>
      <c r="AE73" s="78">
        <f t="shared" si="0"/>
        <v>60</v>
      </c>
      <c r="AF73" s="79">
        <f>100*(E73+J73+O73+T73+Y73)/'S1'!$I$12</f>
        <v>80</v>
      </c>
      <c r="AG73" s="79">
        <f>100*(F73+K73+P73+U73+Z73)/'S1'!$I$13</f>
        <v>74</v>
      </c>
      <c r="AH73" s="79">
        <f>100*(G73+L73+Q73+V73+AA73)/'S1'!$I$14</f>
        <v>80</v>
      </c>
      <c r="AI73" s="79">
        <f>100*(H73+M73+R73+W73+AB73)/'S1'!$I$15</f>
        <v>90</v>
      </c>
      <c r="AJ73" s="79">
        <f>100*(I73+N73+S73+X73+AC73)/'S1'!$I$16</f>
        <v>90</v>
      </c>
    </row>
    <row r="74" spans="1:36" ht="23.25" customHeight="1" x14ac:dyDescent="0.4">
      <c r="A74" s="64">
        <v>62</v>
      </c>
      <c r="B74" s="80">
        <v>921320104312</v>
      </c>
      <c r="C74" s="83" t="s">
        <v>95</v>
      </c>
      <c r="D74" s="71" t="s">
        <v>122</v>
      </c>
      <c r="E74" s="72">
        <v>23</v>
      </c>
      <c r="F74" s="72">
        <v>13</v>
      </c>
      <c r="G74" s="73"/>
      <c r="H74" s="73"/>
      <c r="I74" s="73"/>
      <c r="J74" s="74"/>
      <c r="K74" s="72">
        <v>10</v>
      </c>
      <c r="L74" s="72">
        <v>26</v>
      </c>
      <c r="M74" s="72">
        <v>4</v>
      </c>
      <c r="N74" s="75"/>
      <c r="O74" s="76"/>
      <c r="P74" s="73"/>
      <c r="Q74" s="73"/>
      <c r="R74" s="72">
        <v>16</v>
      </c>
      <c r="S74" s="72">
        <v>25</v>
      </c>
      <c r="T74" s="72">
        <v>16</v>
      </c>
      <c r="U74" s="72">
        <v>16</v>
      </c>
      <c r="V74" s="72">
        <v>13</v>
      </c>
      <c r="W74" s="73"/>
      <c r="X74" s="73"/>
      <c r="Y74" s="73"/>
      <c r="Z74" s="73"/>
      <c r="AA74" s="72">
        <v>6</v>
      </c>
      <c r="AB74" s="72">
        <v>22</v>
      </c>
      <c r="AC74" s="72">
        <v>19</v>
      </c>
      <c r="AD74" s="81" t="s">
        <v>13</v>
      </c>
      <c r="AE74" s="78">
        <f t="shared" si="0"/>
        <v>60</v>
      </c>
      <c r="AF74" s="79">
        <f>100*(E74+J74+O74+T74+Y74)/'S1'!$I$12</f>
        <v>78</v>
      </c>
      <c r="AG74" s="79">
        <f>100*(F74+K74+P74+U74+Z74)/'S1'!$I$13</f>
        <v>78</v>
      </c>
      <c r="AH74" s="79">
        <f>100*(G74+L74+Q74+V74+AA74)/'S1'!$I$14</f>
        <v>90</v>
      </c>
      <c r="AI74" s="79">
        <f>100*(H74+M74+R74+W74+AB74)/'S1'!$I$15</f>
        <v>84</v>
      </c>
      <c r="AJ74" s="79">
        <f>100*(I74+N74+S74+X74+AC74)/'S1'!$I$16</f>
        <v>88</v>
      </c>
    </row>
    <row r="75" spans="1:36" ht="23.25" customHeight="1" x14ac:dyDescent="0.4">
      <c r="A75" s="64">
        <v>63</v>
      </c>
      <c r="B75" s="80">
        <v>92132013701</v>
      </c>
      <c r="C75" s="83" t="s">
        <v>123</v>
      </c>
      <c r="D75" s="84" t="s">
        <v>124</v>
      </c>
      <c r="E75" s="72">
        <v>28</v>
      </c>
      <c r="F75" s="72">
        <v>14</v>
      </c>
      <c r="G75" s="73"/>
      <c r="H75" s="73"/>
      <c r="I75" s="73"/>
      <c r="J75" s="74"/>
      <c r="K75" s="72">
        <v>12</v>
      </c>
      <c r="L75" s="72">
        <v>21</v>
      </c>
      <c r="M75" s="72">
        <v>5</v>
      </c>
      <c r="N75" s="75"/>
      <c r="O75" s="76"/>
      <c r="P75" s="73"/>
      <c r="Q75" s="73"/>
      <c r="R75" s="72">
        <v>20</v>
      </c>
      <c r="S75" s="72">
        <v>29</v>
      </c>
      <c r="T75" s="72">
        <v>18</v>
      </c>
      <c r="U75" s="72">
        <v>18</v>
      </c>
      <c r="V75" s="72">
        <v>14</v>
      </c>
      <c r="W75" s="73"/>
      <c r="X75" s="73"/>
      <c r="Y75" s="73"/>
      <c r="Z75" s="73"/>
      <c r="AA75" s="72">
        <v>6</v>
      </c>
      <c r="AB75" s="72">
        <v>24</v>
      </c>
      <c r="AC75" s="72">
        <v>20</v>
      </c>
      <c r="AD75" s="81" t="s">
        <v>13</v>
      </c>
      <c r="AE75" s="78">
        <f t="shared" si="0"/>
        <v>60</v>
      </c>
      <c r="AF75" s="79">
        <f>100*(E75+J75+O75+T75+Y75)/'S1'!$I$12</f>
        <v>92</v>
      </c>
      <c r="AG75" s="79">
        <f>100*(F75+K75+P75+U75+Z75)/'S1'!$I$13</f>
        <v>88</v>
      </c>
      <c r="AH75" s="79">
        <f>100*(G75+L75+Q75+V75+AA75)/'S1'!$I$14</f>
        <v>82</v>
      </c>
      <c r="AI75" s="79">
        <f>100*(H75+M75+R75+W75+AB75)/'S1'!$I$15</f>
        <v>98</v>
      </c>
      <c r="AJ75" s="79">
        <f>100*(I75+N75+S75+X75+AC75)/'S1'!$I$16</f>
        <v>98</v>
      </c>
    </row>
    <row r="76" spans="1:36" ht="23.25" customHeight="1" x14ac:dyDescent="0.4">
      <c r="A76" s="64">
        <v>64</v>
      </c>
      <c r="B76" s="80">
        <v>92132013703</v>
      </c>
      <c r="C76" s="83" t="s">
        <v>123</v>
      </c>
      <c r="D76" s="84" t="s">
        <v>125</v>
      </c>
      <c r="E76" s="72">
        <v>23</v>
      </c>
      <c r="F76" s="72">
        <v>10</v>
      </c>
      <c r="G76" s="73"/>
      <c r="H76" s="73"/>
      <c r="I76" s="73"/>
      <c r="J76" s="74"/>
      <c r="K76" s="72">
        <v>10</v>
      </c>
      <c r="L76" s="72">
        <v>26</v>
      </c>
      <c r="M76" s="72">
        <v>4</v>
      </c>
      <c r="N76" s="75"/>
      <c r="O76" s="76"/>
      <c r="P76" s="73"/>
      <c r="Q76" s="73"/>
      <c r="R76" s="72">
        <v>18</v>
      </c>
      <c r="S76" s="72">
        <v>27</v>
      </c>
      <c r="T76" s="72">
        <v>16</v>
      </c>
      <c r="U76" s="72">
        <v>16</v>
      </c>
      <c r="V76" s="72">
        <v>13</v>
      </c>
      <c r="W76" s="73"/>
      <c r="X76" s="73"/>
      <c r="Y76" s="73"/>
      <c r="Z76" s="73"/>
      <c r="AA76" s="72">
        <v>6</v>
      </c>
      <c r="AB76" s="72">
        <v>22</v>
      </c>
      <c r="AC76" s="72">
        <v>19</v>
      </c>
      <c r="AD76" s="81" t="s">
        <v>11</v>
      </c>
      <c r="AE76" s="78">
        <f t="shared" si="0"/>
        <v>80</v>
      </c>
      <c r="AF76" s="79">
        <f>100*(E76+J76+O76+T76+Y76)/'S1'!$I$12</f>
        <v>78</v>
      </c>
      <c r="AG76" s="79">
        <f>100*(F76+K76+P76+U76+Z76)/'S1'!$I$13</f>
        <v>72</v>
      </c>
      <c r="AH76" s="79">
        <f>100*(G76+L76+Q76+V76+AA76)/'S1'!$I$14</f>
        <v>90</v>
      </c>
      <c r="AI76" s="79">
        <f>100*(H76+M76+R76+W76+AB76)/'S1'!$I$15</f>
        <v>88</v>
      </c>
      <c r="AJ76" s="79">
        <f>100*(I76+N76+S76+X76+AC76)/'S1'!$I$16</f>
        <v>92</v>
      </c>
    </row>
    <row r="77" spans="1:36" ht="23.25" customHeight="1" x14ac:dyDescent="0.4">
      <c r="A77" s="64">
        <v>65</v>
      </c>
      <c r="B77" s="80">
        <v>921320104178</v>
      </c>
      <c r="C77" s="83" t="s">
        <v>123</v>
      </c>
      <c r="D77" s="84" t="s">
        <v>126</v>
      </c>
      <c r="E77" s="72">
        <v>32</v>
      </c>
      <c r="F77" s="72">
        <v>11</v>
      </c>
      <c r="G77" s="73"/>
      <c r="H77" s="73"/>
      <c r="I77" s="73"/>
      <c r="J77" s="74"/>
      <c r="K77" s="72">
        <v>10</v>
      </c>
      <c r="L77" s="72">
        <v>23</v>
      </c>
      <c r="M77" s="72">
        <v>4</v>
      </c>
      <c r="N77" s="75"/>
      <c r="O77" s="76"/>
      <c r="P77" s="73"/>
      <c r="Q77" s="73"/>
      <c r="R77" s="72">
        <v>18</v>
      </c>
      <c r="S77" s="72">
        <v>26</v>
      </c>
      <c r="T77" s="72">
        <v>16</v>
      </c>
      <c r="U77" s="72">
        <v>16</v>
      </c>
      <c r="V77" s="72">
        <v>13</v>
      </c>
      <c r="W77" s="73"/>
      <c r="X77" s="73"/>
      <c r="Y77" s="73"/>
      <c r="Z77" s="73"/>
      <c r="AA77" s="72">
        <v>6</v>
      </c>
      <c r="AB77" s="72">
        <v>22</v>
      </c>
      <c r="AC77" s="72">
        <v>19</v>
      </c>
      <c r="AD77" s="81" t="s">
        <v>13</v>
      </c>
      <c r="AE77" s="78">
        <f t="shared" si="0"/>
        <v>60</v>
      </c>
      <c r="AF77" s="79">
        <f>100*(E77+J77+O77+T77+Y77)/'S1'!$I$12</f>
        <v>96</v>
      </c>
      <c r="AG77" s="79">
        <f>100*(F77+K77+P77+U77+Z77)/'S1'!$I$13</f>
        <v>74</v>
      </c>
      <c r="AH77" s="79">
        <f>100*(G77+L77+Q77+V77+AA77)/'S1'!$I$14</f>
        <v>84</v>
      </c>
      <c r="AI77" s="79">
        <f>100*(H77+M77+R77+W77+AB77)/'S1'!$I$15</f>
        <v>88</v>
      </c>
      <c r="AJ77" s="79">
        <f>100*(I77+N77+S77+X77+AC77)/'S1'!$I$16</f>
        <v>90</v>
      </c>
    </row>
    <row r="78" spans="1:36" ht="23.25" customHeight="1" x14ac:dyDescent="0.4">
      <c r="A78" s="64">
        <v>66</v>
      </c>
      <c r="B78" s="80">
        <v>921320104179</v>
      </c>
      <c r="C78" s="83" t="s">
        <v>123</v>
      </c>
      <c r="D78" s="84" t="s">
        <v>127</v>
      </c>
      <c r="E78" s="72">
        <v>30</v>
      </c>
      <c r="F78" s="72">
        <v>15</v>
      </c>
      <c r="G78" s="73"/>
      <c r="H78" s="73"/>
      <c r="I78" s="73"/>
      <c r="J78" s="74"/>
      <c r="K78" s="72">
        <v>10</v>
      </c>
      <c r="L78" s="72">
        <v>21</v>
      </c>
      <c r="M78" s="72">
        <v>4</v>
      </c>
      <c r="N78" s="75"/>
      <c r="O78" s="76"/>
      <c r="P78" s="73"/>
      <c r="Q78" s="73"/>
      <c r="R78" s="72">
        <v>20</v>
      </c>
      <c r="S78" s="72">
        <v>29</v>
      </c>
      <c r="T78" s="72">
        <v>17</v>
      </c>
      <c r="U78" s="72">
        <v>17</v>
      </c>
      <c r="V78" s="72">
        <v>13</v>
      </c>
      <c r="W78" s="73"/>
      <c r="X78" s="73"/>
      <c r="Y78" s="73"/>
      <c r="Z78" s="73"/>
      <c r="AA78" s="72">
        <v>6</v>
      </c>
      <c r="AB78" s="72">
        <v>23</v>
      </c>
      <c r="AC78" s="72">
        <v>19</v>
      </c>
      <c r="AD78" s="81" t="s">
        <v>13</v>
      </c>
      <c r="AE78" s="78">
        <f t="shared" si="0"/>
        <v>60</v>
      </c>
      <c r="AF78" s="79">
        <f>100*(E78+J78+O78+T78+Y78)/'S1'!$I$12</f>
        <v>94</v>
      </c>
      <c r="AG78" s="79">
        <f>100*(F78+K78+P78+U78+Z78)/'S1'!$I$13</f>
        <v>84</v>
      </c>
      <c r="AH78" s="79">
        <f>100*(G78+L78+Q78+V78+AA78)/'S1'!$I$14</f>
        <v>80</v>
      </c>
      <c r="AI78" s="79">
        <f>100*(H78+M78+R78+W78+AB78)/'S1'!$I$15</f>
        <v>94</v>
      </c>
      <c r="AJ78" s="79">
        <f>100*(I78+N78+S78+X78+AC78)/'S1'!$I$16</f>
        <v>96</v>
      </c>
    </row>
    <row r="79" spans="1:36" ht="23.25" customHeight="1" x14ac:dyDescent="0.4">
      <c r="A79" s="64">
        <v>67</v>
      </c>
      <c r="B79" s="80">
        <v>921320104180</v>
      </c>
      <c r="C79" s="83" t="s">
        <v>123</v>
      </c>
      <c r="D79" s="84" t="s">
        <v>128</v>
      </c>
      <c r="E79" s="72">
        <v>30</v>
      </c>
      <c r="F79" s="72">
        <v>15</v>
      </c>
      <c r="G79" s="73"/>
      <c r="H79" s="73"/>
      <c r="I79" s="73"/>
      <c r="J79" s="74"/>
      <c r="K79" s="72">
        <v>11</v>
      </c>
      <c r="L79" s="72">
        <v>29</v>
      </c>
      <c r="M79" s="72">
        <v>5</v>
      </c>
      <c r="N79" s="75"/>
      <c r="O79" s="76"/>
      <c r="P79" s="73"/>
      <c r="Q79" s="73"/>
      <c r="R79" s="72">
        <v>18</v>
      </c>
      <c r="S79" s="72">
        <v>28</v>
      </c>
      <c r="T79" s="72">
        <v>17</v>
      </c>
      <c r="U79" s="72">
        <v>17</v>
      </c>
      <c r="V79" s="72">
        <v>13</v>
      </c>
      <c r="W79" s="73"/>
      <c r="X79" s="73"/>
      <c r="Y79" s="73"/>
      <c r="Z79" s="73"/>
      <c r="AA79" s="72">
        <v>6</v>
      </c>
      <c r="AB79" s="72">
        <v>23</v>
      </c>
      <c r="AC79" s="72">
        <v>19</v>
      </c>
      <c r="AD79" s="81" t="s">
        <v>13</v>
      </c>
      <c r="AE79" s="78">
        <f t="shared" si="0"/>
        <v>60</v>
      </c>
      <c r="AF79" s="79">
        <f>100*(E79+J79+O79+T79+Y79)/'S1'!$I$12</f>
        <v>94</v>
      </c>
      <c r="AG79" s="79">
        <f>100*(F79+K79+P79+U79+Z79)/'S1'!$I$13</f>
        <v>86</v>
      </c>
      <c r="AH79" s="79">
        <f>100*(G79+L79+Q79+V79+AA79)/'S1'!$I$14</f>
        <v>96</v>
      </c>
      <c r="AI79" s="79">
        <f>100*(H79+M79+R79+W79+AB79)/'S1'!$I$15</f>
        <v>92</v>
      </c>
      <c r="AJ79" s="79">
        <f>100*(I79+N79+S79+X79+AC79)/'S1'!$I$16</f>
        <v>94</v>
      </c>
    </row>
    <row r="80" spans="1:36" ht="23.25" customHeight="1" x14ac:dyDescent="0.4">
      <c r="A80" s="64">
        <v>68</v>
      </c>
      <c r="B80" s="80">
        <v>921320104181</v>
      </c>
      <c r="C80" s="83" t="s">
        <v>123</v>
      </c>
      <c r="D80" s="84" t="s">
        <v>129</v>
      </c>
      <c r="E80" s="72">
        <v>26</v>
      </c>
      <c r="F80" s="72">
        <v>10</v>
      </c>
      <c r="G80" s="73"/>
      <c r="H80" s="73"/>
      <c r="I80" s="73"/>
      <c r="J80" s="74"/>
      <c r="K80" s="72">
        <v>10</v>
      </c>
      <c r="L80" s="72">
        <v>21</v>
      </c>
      <c r="M80" s="72">
        <v>4</v>
      </c>
      <c r="N80" s="75"/>
      <c r="O80" s="76"/>
      <c r="P80" s="73"/>
      <c r="Q80" s="73"/>
      <c r="R80" s="72">
        <v>16</v>
      </c>
      <c r="S80" s="72">
        <v>24</v>
      </c>
      <c r="T80" s="72">
        <v>17</v>
      </c>
      <c r="U80" s="72">
        <v>17</v>
      </c>
      <c r="V80" s="72">
        <v>13</v>
      </c>
      <c r="W80" s="73"/>
      <c r="X80" s="73"/>
      <c r="Y80" s="73"/>
      <c r="Z80" s="73"/>
      <c r="AA80" s="72">
        <v>6</v>
      </c>
      <c r="AB80" s="72">
        <v>23</v>
      </c>
      <c r="AC80" s="72">
        <v>19</v>
      </c>
      <c r="AD80" s="81" t="s">
        <v>13</v>
      </c>
      <c r="AE80" s="78">
        <f t="shared" si="0"/>
        <v>60</v>
      </c>
      <c r="AF80" s="79">
        <f>100*(E80+J80+O80+T80+Y80)/'S1'!$I$12</f>
        <v>86</v>
      </c>
      <c r="AG80" s="79">
        <f>100*(F80+K80+P80+U80+Z80)/'S1'!$I$13</f>
        <v>74</v>
      </c>
      <c r="AH80" s="79">
        <f>100*(G80+L80+Q80+V80+AA80)/'S1'!$I$14</f>
        <v>80</v>
      </c>
      <c r="AI80" s="79">
        <f>100*(H80+M80+R80+W80+AB80)/'S1'!$I$15</f>
        <v>86</v>
      </c>
      <c r="AJ80" s="79">
        <f>100*(I80+N80+S80+X80+AC80)/'S1'!$I$16</f>
        <v>86</v>
      </c>
    </row>
    <row r="81" spans="1:36" ht="23.25" customHeight="1" x14ac:dyDescent="0.4">
      <c r="A81" s="64">
        <v>69</v>
      </c>
      <c r="B81" s="80">
        <v>921320104185</v>
      </c>
      <c r="C81" s="83" t="s">
        <v>123</v>
      </c>
      <c r="D81" s="84" t="s">
        <v>130</v>
      </c>
      <c r="E81" s="72">
        <v>32</v>
      </c>
      <c r="F81" s="72">
        <v>13</v>
      </c>
      <c r="G81" s="73"/>
      <c r="H81" s="73"/>
      <c r="I81" s="73"/>
      <c r="J81" s="74"/>
      <c r="K81" s="72">
        <v>10</v>
      </c>
      <c r="L81" s="72">
        <v>23</v>
      </c>
      <c r="M81" s="72">
        <v>4</v>
      </c>
      <c r="N81" s="75"/>
      <c r="O81" s="76"/>
      <c r="P81" s="73"/>
      <c r="Q81" s="73"/>
      <c r="R81" s="72">
        <v>17</v>
      </c>
      <c r="S81" s="72">
        <v>25</v>
      </c>
      <c r="T81" s="72">
        <v>17</v>
      </c>
      <c r="U81" s="72">
        <v>17</v>
      </c>
      <c r="V81" s="72">
        <v>13</v>
      </c>
      <c r="W81" s="73"/>
      <c r="X81" s="73"/>
      <c r="Y81" s="73"/>
      <c r="Z81" s="73"/>
      <c r="AA81" s="72">
        <v>6</v>
      </c>
      <c r="AB81" s="72">
        <v>23</v>
      </c>
      <c r="AC81" s="72">
        <v>19</v>
      </c>
      <c r="AD81" s="81" t="s">
        <v>13</v>
      </c>
      <c r="AE81" s="78">
        <f t="shared" si="0"/>
        <v>60</v>
      </c>
      <c r="AF81" s="79">
        <f>100*(E81+J81+O81+T81+Y81)/'S1'!$I$12</f>
        <v>98</v>
      </c>
      <c r="AG81" s="79">
        <f>100*(F81+K81+P81+U81+Z81)/'S1'!$I$13</f>
        <v>80</v>
      </c>
      <c r="AH81" s="79">
        <f>100*(G81+L81+Q81+V81+AA81)/'S1'!$I$14</f>
        <v>84</v>
      </c>
      <c r="AI81" s="79">
        <f>100*(H81+M81+R81+W81+AB81)/'S1'!$I$15</f>
        <v>88</v>
      </c>
      <c r="AJ81" s="79">
        <f>100*(I81+N81+S81+X81+AC81)/'S1'!$I$16</f>
        <v>88</v>
      </c>
    </row>
    <row r="82" spans="1:36" ht="23.25" customHeight="1" x14ac:dyDescent="0.4">
      <c r="A82" s="64">
        <v>70</v>
      </c>
      <c r="B82" s="80">
        <v>921320104186</v>
      </c>
      <c r="C82" s="83" t="s">
        <v>123</v>
      </c>
      <c r="D82" s="84" t="s">
        <v>131</v>
      </c>
      <c r="E82" s="72">
        <v>30</v>
      </c>
      <c r="F82" s="72">
        <v>16</v>
      </c>
      <c r="G82" s="73"/>
      <c r="H82" s="73"/>
      <c r="I82" s="73"/>
      <c r="J82" s="74"/>
      <c r="K82" s="72">
        <v>12</v>
      </c>
      <c r="L82" s="72">
        <v>23</v>
      </c>
      <c r="M82" s="72">
        <v>5</v>
      </c>
      <c r="N82" s="75"/>
      <c r="O82" s="76"/>
      <c r="P82" s="73"/>
      <c r="Q82" s="73"/>
      <c r="R82" s="72">
        <v>19</v>
      </c>
      <c r="S82" s="72">
        <v>29</v>
      </c>
      <c r="T82" s="72">
        <v>16</v>
      </c>
      <c r="U82" s="72">
        <v>16</v>
      </c>
      <c r="V82" s="72">
        <v>13</v>
      </c>
      <c r="W82" s="73"/>
      <c r="X82" s="73"/>
      <c r="Y82" s="73"/>
      <c r="Z82" s="73"/>
      <c r="AA82" s="72">
        <v>6</v>
      </c>
      <c r="AB82" s="72">
        <v>22</v>
      </c>
      <c r="AC82" s="72">
        <v>19</v>
      </c>
      <c r="AD82" s="81" t="s">
        <v>11</v>
      </c>
      <c r="AE82" s="78">
        <f t="shared" si="0"/>
        <v>80</v>
      </c>
      <c r="AF82" s="79">
        <f>100*(E82+J82+O82+T82+Y82)/'S1'!$I$12</f>
        <v>92</v>
      </c>
      <c r="AG82" s="79">
        <f>100*(F82+K82+P82+U82+Z82)/'S1'!$I$13</f>
        <v>88</v>
      </c>
      <c r="AH82" s="79">
        <f>100*(G82+L82+Q82+V82+AA82)/'S1'!$I$14</f>
        <v>84</v>
      </c>
      <c r="AI82" s="79">
        <f>100*(H82+M82+R82+W82+AB82)/'S1'!$I$15</f>
        <v>92</v>
      </c>
      <c r="AJ82" s="79">
        <f>100*(I82+N82+S82+X82+AC82)/'S1'!$I$16</f>
        <v>96</v>
      </c>
    </row>
    <row r="83" spans="1:36" ht="23.25" customHeight="1" x14ac:dyDescent="0.4">
      <c r="A83" s="64">
        <v>71</v>
      </c>
      <c r="B83" s="80">
        <v>921320104187</v>
      </c>
      <c r="C83" s="83" t="s">
        <v>123</v>
      </c>
      <c r="D83" s="84" t="s">
        <v>132</v>
      </c>
      <c r="E83" s="72">
        <v>32</v>
      </c>
      <c r="F83" s="72">
        <v>16</v>
      </c>
      <c r="G83" s="73"/>
      <c r="H83" s="73"/>
      <c r="I83" s="73"/>
      <c r="J83" s="74"/>
      <c r="K83" s="72">
        <v>14</v>
      </c>
      <c r="L83" s="72">
        <v>30</v>
      </c>
      <c r="M83" s="72">
        <v>5</v>
      </c>
      <c r="N83" s="75"/>
      <c r="O83" s="76"/>
      <c r="P83" s="73"/>
      <c r="Q83" s="73"/>
      <c r="R83" s="72">
        <v>18</v>
      </c>
      <c r="S83" s="72">
        <v>26</v>
      </c>
      <c r="T83" s="72">
        <v>17</v>
      </c>
      <c r="U83" s="72">
        <v>17</v>
      </c>
      <c r="V83" s="72">
        <v>13</v>
      </c>
      <c r="W83" s="73"/>
      <c r="X83" s="73"/>
      <c r="Y83" s="73"/>
      <c r="Z83" s="73"/>
      <c r="AA83" s="72">
        <v>6</v>
      </c>
      <c r="AB83" s="72">
        <v>23</v>
      </c>
      <c r="AC83" s="72">
        <v>19</v>
      </c>
      <c r="AD83" s="81" t="s">
        <v>90</v>
      </c>
      <c r="AE83" s="78">
        <f t="shared" si="0"/>
        <v>90</v>
      </c>
      <c r="AF83" s="79">
        <f>100*(E83+J83+O83+T83+Y83)/'S1'!$I$12</f>
        <v>98</v>
      </c>
      <c r="AG83" s="79">
        <f>100*(F83+K83+P83+U83+Z83)/'S1'!$I$13</f>
        <v>94</v>
      </c>
      <c r="AH83" s="79">
        <f>100*(G83+L83+Q83+V83+AA83)/'S1'!$I$14</f>
        <v>98</v>
      </c>
      <c r="AI83" s="79">
        <f>100*(H83+M83+R83+W83+AB83)/'S1'!$I$15</f>
        <v>92</v>
      </c>
      <c r="AJ83" s="79">
        <f>100*(I83+N83+S83+X83+AC83)/'S1'!$I$16</f>
        <v>90</v>
      </c>
    </row>
    <row r="84" spans="1:36" ht="23.25" customHeight="1" x14ac:dyDescent="0.4">
      <c r="A84" s="64">
        <v>72</v>
      </c>
      <c r="B84" s="80">
        <v>921320104194</v>
      </c>
      <c r="C84" s="83" t="s">
        <v>123</v>
      </c>
      <c r="D84" s="84" t="s">
        <v>133</v>
      </c>
      <c r="E84" s="72">
        <v>28</v>
      </c>
      <c r="F84" s="72">
        <v>18</v>
      </c>
      <c r="G84" s="73"/>
      <c r="H84" s="73"/>
      <c r="I84" s="73"/>
      <c r="J84" s="74"/>
      <c r="K84" s="72">
        <v>14</v>
      </c>
      <c r="L84" s="72">
        <v>26</v>
      </c>
      <c r="M84" s="72">
        <v>5</v>
      </c>
      <c r="N84" s="75"/>
      <c r="O84" s="76"/>
      <c r="P84" s="73"/>
      <c r="Q84" s="73"/>
      <c r="R84" s="72">
        <v>17</v>
      </c>
      <c r="S84" s="72">
        <v>25</v>
      </c>
      <c r="T84" s="72">
        <v>17</v>
      </c>
      <c r="U84" s="72">
        <v>17</v>
      </c>
      <c r="V84" s="72">
        <v>13</v>
      </c>
      <c r="W84" s="73"/>
      <c r="X84" s="73"/>
      <c r="Y84" s="73"/>
      <c r="Z84" s="73"/>
      <c r="AA84" s="72">
        <v>6</v>
      </c>
      <c r="AB84" s="72">
        <v>23</v>
      </c>
      <c r="AC84" s="72">
        <v>19</v>
      </c>
      <c r="AD84" s="81" t="s">
        <v>90</v>
      </c>
      <c r="AE84" s="78">
        <f t="shared" si="0"/>
        <v>90</v>
      </c>
      <c r="AF84" s="79">
        <f>100*(E84+J84+O84+T84+Y84)/'S1'!$I$12</f>
        <v>90</v>
      </c>
      <c r="AG84" s="79">
        <f>100*(F84+K84+P84+U84+Z84)/'S1'!$I$13</f>
        <v>98</v>
      </c>
      <c r="AH84" s="79">
        <f>100*(G84+L84+Q84+V84+AA84)/'S1'!$I$14</f>
        <v>90</v>
      </c>
      <c r="AI84" s="79">
        <f>100*(H84+M84+R84+W84+AB84)/'S1'!$I$15</f>
        <v>90</v>
      </c>
      <c r="AJ84" s="79">
        <f>100*(I84+N84+S84+X84+AC84)/'S1'!$I$16</f>
        <v>88</v>
      </c>
    </row>
    <row r="85" spans="1:36" ht="23.25" customHeight="1" x14ac:dyDescent="0.4">
      <c r="A85" s="64">
        <v>73</v>
      </c>
      <c r="B85" s="80">
        <v>921320104203</v>
      </c>
      <c r="C85" s="83" t="s">
        <v>123</v>
      </c>
      <c r="D85" s="84" t="s">
        <v>134</v>
      </c>
      <c r="E85" s="72">
        <v>28</v>
      </c>
      <c r="F85" s="72">
        <v>13</v>
      </c>
      <c r="G85" s="73"/>
      <c r="H85" s="73"/>
      <c r="I85" s="73"/>
      <c r="J85" s="74"/>
      <c r="K85" s="72">
        <v>13</v>
      </c>
      <c r="L85" s="72">
        <v>23</v>
      </c>
      <c r="M85" s="72">
        <v>4</v>
      </c>
      <c r="N85" s="75"/>
      <c r="O85" s="76"/>
      <c r="P85" s="73"/>
      <c r="Q85" s="73"/>
      <c r="R85" s="72">
        <v>16</v>
      </c>
      <c r="S85" s="72">
        <v>24</v>
      </c>
      <c r="T85" s="72">
        <v>16</v>
      </c>
      <c r="U85" s="72">
        <v>16</v>
      </c>
      <c r="V85" s="72">
        <v>13</v>
      </c>
      <c r="W85" s="73"/>
      <c r="X85" s="73"/>
      <c r="Y85" s="73"/>
      <c r="Z85" s="73"/>
      <c r="AA85" s="72">
        <v>6</v>
      </c>
      <c r="AB85" s="72">
        <v>22</v>
      </c>
      <c r="AC85" s="72">
        <v>19</v>
      </c>
      <c r="AD85" s="81" t="s">
        <v>66</v>
      </c>
      <c r="AE85" s="78">
        <f t="shared" si="0"/>
        <v>70</v>
      </c>
      <c r="AF85" s="79">
        <f>100*(E85+J85+O85+T85+Y85)/'S1'!$I$12</f>
        <v>88</v>
      </c>
      <c r="AG85" s="79">
        <f>100*(F85+K85+P85+U85+Z85)/'S1'!$I$13</f>
        <v>84</v>
      </c>
      <c r="AH85" s="79">
        <f>100*(G85+L85+Q85+V85+AA85)/'S1'!$I$14</f>
        <v>84</v>
      </c>
      <c r="AI85" s="79">
        <f>100*(H85+M85+R85+W85+AB85)/'S1'!$I$15</f>
        <v>84</v>
      </c>
      <c r="AJ85" s="79">
        <f>100*(I85+N85+S85+X85+AC85)/'S1'!$I$16</f>
        <v>86</v>
      </c>
    </row>
    <row r="86" spans="1:36" ht="23.25" customHeight="1" x14ac:dyDescent="0.4">
      <c r="A86" s="64">
        <v>74</v>
      </c>
      <c r="B86" s="80">
        <v>921320104210</v>
      </c>
      <c r="C86" s="83" t="s">
        <v>123</v>
      </c>
      <c r="D86" s="84" t="s">
        <v>135</v>
      </c>
      <c r="E86" s="72">
        <v>32</v>
      </c>
      <c r="F86" s="72">
        <v>15</v>
      </c>
      <c r="G86" s="73"/>
      <c r="H86" s="73"/>
      <c r="I86" s="73"/>
      <c r="J86" s="74"/>
      <c r="K86" s="72">
        <v>10</v>
      </c>
      <c r="L86" s="72">
        <v>24</v>
      </c>
      <c r="M86" s="72">
        <v>4</v>
      </c>
      <c r="N86" s="75"/>
      <c r="O86" s="76"/>
      <c r="P86" s="73"/>
      <c r="Q86" s="73"/>
      <c r="R86" s="72">
        <v>17</v>
      </c>
      <c r="S86" s="72">
        <v>25</v>
      </c>
      <c r="T86" s="72">
        <v>17</v>
      </c>
      <c r="U86" s="72">
        <v>17</v>
      </c>
      <c r="V86" s="72">
        <v>13</v>
      </c>
      <c r="W86" s="73"/>
      <c r="X86" s="73"/>
      <c r="Y86" s="73"/>
      <c r="Z86" s="73"/>
      <c r="AA86" s="72">
        <v>6</v>
      </c>
      <c r="AB86" s="72">
        <v>23</v>
      </c>
      <c r="AC86" s="72">
        <v>19</v>
      </c>
      <c r="AD86" s="81" t="s">
        <v>64</v>
      </c>
      <c r="AE86" s="78">
        <f t="shared" si="0"/>
        <v>0</v>
      </c>
      <c r="AF86" s="79">
        <f>100*(E86+J86+O86+T86+Y86)/'S1'!$I$12</f>
        <v>98</v>
      </c>
      <c r="AG86" s="79">
        <f>100*(F86+K86+P86+U86+Z86)/'S1'!$I$13</f>
        <v>84</v>
      </c>
      <c r="AH86" s="79">
        <f>100*(G86+L86+Q86+V86+AA86)/'S1'!$I$14</f>
        <v>86</v>
      </c>
      <c r="AI86" s="79">
        <f>100*(H86+M86+R86+W86+AB86)/'S1'!$I$15</f>
        <v>88</v>
      </c>
      <c r="AJ86" s="79">
        <f>100*(I86+N86+S86+X86+AC86)/'S1'!$I$16</f>
        <v>88</v>
      </c>
    </row>
    <row r="87" spans="1:36" ht="23.25" customHeight="1" x14ac:dyDescent="0.4">
      <c r="A87" s="64">
        <v>75</v>
      </c>
      <c r="B87" s="80">
        <v>921320104214</v>
      </c>
      <c r="C87" s="83" t="s">
        <v>123</v>
      </c>
      <c r="D87" s="84" t="s">
        <v>136</v>
      </c>
      <c r="E87" s="72">
        <v>32</v>
      </c>
      <c r="F87" s="72">
        <v>16</v>
      </c>
      <c r="G87" s="73"/>
      <c r="H87" s="73"/>
      <c r="I87" s="73"/>
      <c r="J87" s="74"/>
      <c r="K87" s="72">
        <v>14</v>
      </c>
      <c r="L87" s="72">
        <v>29</v>
      </c>
      <c r="M87" s="72">
        <v>5</v>
      </c>
      <c r="N87" s="75"/>
      <c r="O87" s="76"/>
      <c r="P87" s="73"/>
      <c r="Q87" s="73"/>
      <c r="R87" s="72">
        <v>16</v>
      </c>
      <c r="S87" s="72">
        <v>25</v>
      </c>
      <c r="T87" s="72">
        <v>18</v>
      </c>
      <c r="U87" s="72">
        <v>18</v>
      </c>
      <c r="V87" s="72">
        <v>14</v>
      </c>
      <c r="W87" s="73"/>
      <c r="X87" s="73"/>
      <c r="Y87" s="73"/>
      <c r="Z87" s="73"/>
      <c r="AA87" s="72">
        <v>6</v>
      </c>
      <c r="AB87" s="72">
        <v>24</v>
      </c>
      <c r="AC87" s="72">
        <v>20</v>
      </c>
      <c r="AD87" s="81" t="s">
        <v>11</v>
      </c>
      <c r="AE87" s="78">
        <f t="shared" si="0"/>
        <v>80</v>
      </c>
      <c r="AF87" s="79">
        <f>100*(E87+J87+O87+T87+Y87)/'S1'!$I$12</f>
        <v>100</v>
      </c>
      <c r="AG87" s="79">
        <f>100*(F87+K87+P87+U87+Z87)/'S1'!$I$13</f>
        <v>96</v>
      </c>
      <c r="AH87" s="79">
        <f>100*(G87+L87+Q87+V87+AA87)/'S1'!$I$14</f>
        <v>98</v>
      </c>
      <c r="AI87" s="79">
        <f>100*(H87+M87+R87+W87+AB87)/'S1'!$I$15</f>
        <v>90</v>
      </c>
      <c r="AJ87" s="79">
        <f>100*(I87+N87+S87+X87+AC87)/'S1'!$I$16</f>
        <v>90</v>
      </c>
    </row>
    <row r="88" spans="1:36" ht="23.25" customHeight="1" x14ac:dyDescent="0.4">
      <c r="A88" s="64">
        <v>76</v>
      </c>
      <c r="B88" s="80">
        <v>921320104215</v>
      </c>
      <c r="C88" s="83" t="s">
        <v>123</v>
      </c>
      <c r="D88" s="84" t="s">
        <v>137</v>
      </c>
      <c r="E88" s="72">
        <v>28</v>
      </c>
      <c r="F88" s="72">
        <v>12</v>
      </c>
      <c r="G88" s="73"/>
      <c r="H88" s="73"/>
      <c r="I88" s="73"/>
      <c r="J88" s="74"/>
      <c r="K88" s="72">
        <v>13</v>
      </c>
      <c r="L88" s="72">
        <v>22</v>
      </c>
      <c r="M88" s="72">
        <v>5</v>
      </c>
      <c r="N88" s="75"/>
      <c r="O88" s="76"/>
      <c r="P88" s="73"/>
      <c r="Q88" s="73"/>
      <c r="R88" s="72">
        <v>19</v>
      </c>
      <c r="S88" s="72">
        <v>29</v>
      </c>
      <c r="T88" s="72">
        <v>17</v>
      </c>
      <c r="U88" s="72">
        <v>17</v>
      </c>
      <c r="V88" s="72">
        <v>13</v>
      </c>
      <c r="W88" s="73"/>
      <c r="X88" s="73"/>
      <c r="Y88" s="73"/>
      <c r="Z88" s="73"/>
      <c r="AA88" s="72">
        <v>6</v>
      </c>
      <c r="AB88" s="72">
        <v>23</v>
      </c>
      <c r="AC88" s="72">
        <v>19</v>
      </c>
      <c r="AD88" s="81" t="s">
        <v>13</v>
      </c>
      <c r="AE88" s="78">
        <f t="shared" si="0"/>
        <v>60</v>
      </c>
      <c r="AF88" s="79">
        <f>100*(E88+J88+O88+T88+Y88)/'S1'!$I$12</f>
        <v>90</v>
      </c>
      <c r="AG88" s="79">
        <f>100*(F88+K88+P88+U88+Z88)/'S1'!$I$13</f>
        <v>84</v>
      </c>
      <c r="AH88" s="79">
        <f>100*(G88+L88+Q88+V88+AA88)/'S1'!$I$14</f>
        <v>82</v>
      </c>
      <c r="AI88" s="79">
        <f>100*(H88+M88+R88+W88+AB88)/'S1'!$I$15</f>
        <v>94</v>
      </c>
      <c r="AJ88" s="79">
        <f>100*(I88+N88+S88+X88+AC88)/'S1'!$I$16</f>
        <v>96</v>
      </c>
    </row>
    <row r="89" spans="1:36" ht="23.25" customHeight="1" x14ac:dyDescent="0.4">
      <c r="A89" s="64">
        <v>77</v>
      </c>
      <c r="B89" s="80">
        <v>921320104218</v>
      </c>
      <c r="C89" s="83" t="s">
        <v>123</v>
      </c>
      <c r="D89" s="84" t="s">
        <v>138</v>
      </c>
      <c r="E89" s="72">
        <v>23</v>
      </c>
      <c r="F89" s="72">
        <v>10</v>
      </c>
      <c r="G89" s="73"/>
      <c r="H89" s="73"/>
      <c r="I89" s="73"/>
      <c r="J89" s="74"/>
      <c r="K89" s="72">
        <v>10</v>
      </c>
      <c r="L89" s="72">
        <v>21</v>
      </c>
      <c r="M89" s="72">
        <v>4</v>
      </c>
      <c r="N89" s="75"/>
      <c r="O89" s="76"/>
      <c r="P89" s="73"/>
      <c r="Q89" s="73"/>
      <c r="R89" s="72">
        <v>16</v>
      </c>
      <c r="S89" s="72">
        <v>24</v>
      </c>
      <c r="T89" s="72">
        <v>16</v>
      </c>
      <c r="U89" s="72">
        <v>16</v>
      </c>
      <c r="V89" s="72">
        <v>13</v>
      </c>
      <c r="W89" s="73"/>
      <c r="X89" s="73"/>
      <c r="Y89" s="73"/>
      <c r="Z89" s="73"/>
      <c r="AA89" s="72">
        <v>6</v>
      </c>
      <c r="AB89" s="72">
        <v>22</v>
      </c>
      <c r="AC89" s="72">
        <v>19</v>
      </c>
      <c r="AD89" s="81" t="s">
        <v>13</v>
      </c>
      <c r="AE89" s="78">
        <f t="shared" si="0"/>
        <v>60</v>
      </c>
      <c r="AF89" s="79">
        <f>100*(E89+J89+O89+T89+Y89)/'S1'!$I$12</f>
        <v>78</v>
      </c>
      <c r="AG89" s="79">
        <f>100*(F89+K89+P89+U89+Z89)/'S1'!$I$13</f>
        <v>72</v>
      </c>
      <c r="AH89" s="79">
        <f>100*(G89+L89+Q89+V89+AA89)/'S1'!$I$14</f>
        <v>80</v>
      </c>
      <c r="AI89" s="79">
        <f>100*(H89+M89+R89+W89+AB89)/'S1'!$I$15</f>
        <v>84</v>
      </c>
      <c r="AJ89" s="79">
        <f>100*(I89+N89+S89+X89+AC89)/'S1'!$I$16</f>
        <v>86</v>
      </c>
    </row>
    <row r="90" spans="1:36" ht="23.25" customHeight="1" x14ac:dyDescent="0.4">
      <c r="A90" s="64">
        <v>78</v>
      </c>
      <c r="B90" s="80">
        <v>921320104230</v>
      </c>
      <c r="C90" s="83" t="s">
        <v>123</v>
      </c>
      <c r="D90" s="84" t="s">
        <v>139</v>
      </c>
      <c r="E90" s="72">
        <v>23</v>
      </c>
      <c r="F90" s="72">
        <v>10</v>
      </c>
      <c r="G90" s="73"/>
      <c r="H90" s="73"/>
      <c r="I90" s="73"/>
      <c r="J90" s="74"/>
      <c r="K90" s="72">
        <v>13</v>
      </c>
      <c r="L90" s="72">
        <v>17</v>
      </c>
      <c r="M90" s="72">
        <v>5</v>
      </c>
      <c r="N90" s="75"/>
      <c r="O90" s="76"/>
      <c r="P90" s="73"/>
      <c r="Q90" s="73"/>
      <c r="R90" s="72">
        <v>20</v>
      </c>
      <c r="S90" s="72">
        <v>29</v>
      </c>
      <c r="T90" s="72">
        <v>17</v>
      </c>
      <c r="U90" s="72">
        <v>17</v>
      </c>
      <c r="V90" s="72">
        <v>13</v>
      </c>
      <c r="W90" s="73"/>
      <c r="X90" s="73"/>
      <c r="Y90" s="73"/>
      <c r="Z90" s="73"/>
      <c r="AA90" s="72">
        <v>6</v>
      </c>
      <c r="AB90" s="72">
        <v>23</v>
      </c>
      <c r="AC90" s="72">
        <v>19</v>
      </c>
      <c r="AD90" s="81" t="s">
        <v>13</v>
      </c>
      <c r="AE90" s="78">
        <f t="shared" si="0"/>
        <v>60</v>
      </c>
      <c r="AF90" s="79">
        <f>100*(E90+J90+O90+T90+Y90)/'S1'!$I$12</f>
        <v>80</v>
      </c>
      <c r="AG90" s="79">
        <f>100*(F90+K90+P90+U90+Z90)/'S1'!$I$13</f>
        <v>80</v>
      </c>
      <c r="AH90" s="79">
        <f>100*(G90+L90+Q90+V90+AA90)/'S1'!$I$14</f>
        <v>72</v>
      </c>
      <c r="AI90" s="79">
        <f>100*(H90+M90+R90+W90+AB90)/'S1'!$I$15</f>
        <v>96</v>
      </c>
      <c r="AJ90" s="79">
        <f>100*(I90+N90+S90+X90+AC90)/'S1'!$I$16</f>
        <v>96</v>
      </c>
    </row>
    <row r="91" spans="1:36" ht="23.25" customHeight="1" x14ac:dyDescent="0.4">
      <c r="A91" s="64">
        <v>79</v>
      </c>
      <c r="B91" s="80">
        <v>921320104231</v>
      </c>
      <c r="C91" s="83" t="s">
        <v>123</v>
      </c>
      <c r="D91" s="84" t="s">
        <v>140</v>
      </c>
      <c r="E91" s="72">
        <v>30</v>
      </c>
      <c r="F91" s="72">
        <v>15</v>
      </c>
      <c r="G91" s="73"/>
      <c r="H91" s="73"/>
      <c r="I91" s="73"/>
      <c r="J91" s="74"/>
      <c r="K91" s="72">
        <v>14</v>
      </c>
      <c r="L91" s="72">
        <v>27</v>
      </c>
      <c r="M91" s="72">
        <v>4</v>
      </c>
      <c r="N91" s="75"/>
      <c r="O91" s="76"/>
      <c r="P91" s="73"/>
      <c r="Q91" s="73"/>
      <c r="R91" s="72">
        <v>16</v>
      </c>
      <c r="S91" s="72">
        <v>24</v>
      </c>
      <c r="T91" s="72">
        <v>17</v>
      </c>
      <c r="U91" s="72">
        <v>17</v>
      </c>
      <c r="V91" s="72">
        <v>13</v>
      </c>
      <c r="W91" s="73"/>
      <c r="X91" s="73"/>
      <c r="Y91" s="73"/>
      <c r="Z91" s="73"/>
      <c r="AA91" s="72">
        <v>6</v>
      </c>
      <c r="AB91" s="72">
        <v>23</v>
      </c>
      <c r="AC91" s="72">
        <v>19</v>
      </c>
      <c r="AD91" s="81" t="s">
        <v>13</v>
      </c>
      <c r="AE91" s="78">
        <f t="shared" si="0"/>
        <v>60</v>
      </c>
      <c r="AF91" s="79">
        <f>100*(E91+J91+O91+T91+Y91)/'S1'!$I$12</f>
        <v>94</v>
      </c>
      <c r="AG91" s="79">
        <f>100*(F91+K91+P91+U91+Z91)/'S1'!$I$13</f>
        <v>92</v>
      </c>
      <c r="AH91" s="79">
        <f>100*(G91+L91+Q91+V91+AA91)/'S1'!$I$14</f>
        <v>92</v>
      </c>
      <c r="AI91" s="79">
        <f>100*(H91+M91+R91+W91+AB91)/'S1'!$I$15</f>
        <v>86</v>
      </c>
      <c r="AJ91" s="79">
        <f>100*(I91+N91+S91+X91+AC91)/'S1'!$I$16</f>
        <v>86</v>
      </c>
    </row>
    <row r="92" spans="1:36" ht="23.25" customHeight="1" x14ac:dyDescent="0.4">
      <c r="A92" s="64">
        <v>80</v>
      </c>
      <c r="B92" s="80">
        <v>921320104232</v>
      </c>
      <c r="C92" s="83" t="s">
        <v>123</v>
      </c>
      <c r="D92" s="84" t="s">
        <v>141</v>
      </c>
      <c r="E92" s="72">
        <v>28</v>
      </c>
      <c r="F92" s="72">
        <v>12</v>
      </c>
      <c r="G92" s="73"/>
      <c r="H92" s="73"/>
      <c r="I92" s="73"/>
      <c r="J92" s="74"/>
      <c r="K92" s="72">
        <v>10</v>
      </c>
      <c r="L92" s="72">
        <v>23</v>
      </c>
      <c r="M92" s="72">
        <v>4</v>
      </c>
      <c r="N92" s="75"/>
      <c r="O92" s="76"/>
      <c r="P92" s="73"/>
      <c r="Q92" s="73"/>
      <c r="R92" s="72">
        <v>16</v>
      </c>
      <c r="S92" s="72">
        <v>25</v>
      </c>
      <c r="T92" s="72">
        <v>18</v>
      </c>
      <c r="U92" s="72">
        <v>18</v>
      </c>
      <c r="V92" s="72">
        <v>14</v>
      </c>
      <c r="W92" s="73"/>
      <c r="X92" s="73"/>
      <c r="Y92" s="73"/>
      <c r="Z92" s="73"/>
      <c r="AA92" s="72">
        <v>6</v>
      </c>
      <c r="AB92" s="72">
        <v>24</v>
      </c>
      <c r="AC92" s="72">
        <v>20</v>
      </c>
      <c r="AD92" s="81" t="s">
        <v>13</v>
      </c>
      <c r="AE92" s="78">
        <f t="shared" si="0"/>
        <v>60</v>
      </c>
      <c r="AF92" s="79">
        <f>100*(E92+J92+O92+T92+Y92)/'S1'!$I$12</f>
        <v>92</v>
      </c>
      <c r="AG92" s="79">
        <f>100*(F92+K92+P92+U92+Z92)/'S1'!$I$13</f>
        <v>80</v>
      </c>
      <c r="AH92" s="79">
        <f>100*(G92+L92+Q92+V92+AA92)/'S1'!$I$14</f>
        <v>86</v>
      </c>
      <c r="AI92" s="79">
        <f>100*(H92+M92+R92+W92+AB92)/'S1'!$I$15</f>
        <v>88</v>
      </c>
      <c r="AJ92" s="79">
        <f>100*(I92+N92+S92+X92+AC92)/'S1'!$I$16</f>
        <v>90</v>
      </c>
    </row>
    <row r="93" spans="1:36" ht="23.25" customHeight="1" x14ac:dyDescent="0.4">
      <c r="A93" s="64">
        <v>81</v>
      </c>
      <c r="B93" s="80">
        <v>921320104301</v>
      </c>
      <c r="C93" s="83" t="s">
        <v>123</v>
      </c>
      <c r="D93" s="84" t="s">
        <v>142</v>
      </c>
      <c r="E93" s="72">
        <v>30</v>
      </c>
      <c r="F93" s="72">
        <v>15</v>
      </c>
      <c r="G93" s="73"/>
      <c r="H93" s="73"/>
      <c r="I93" s="73"/>
      <c r="J93" s="74"/>
      <c r="K93" s="72">
        <v>14</v>
      </c>
      <c r="L93" s="72">
        <v>28</v>
      </c>
      <c r="M93" s="72">
        <v>4</v>
      </c>
      <c r="N93" s="75"/>
      <c r="O93" s="76"/>
      <c r="P93" s="73"/>
      <c r="Q93" s="73"/>
      <c r="R93" s="72">
        <v>18</v>
      </c>
      <c r="S93" s="72">
        <v>26</v>
      </c>
      <c r="T93" s="72">
        <v>16</v>
      </c>
      <c r="U93" s="72">
        <v>16</v>
      </c>
      <c r="V93" s="72">
        <v>13</v>
      </c>
      <c r="W93" s="73"/>
      <c r="X93" s="73"/>
      <c r="Y93" s="73"/>
      <c r="Z93" s="73"/>
      <c r="AA93" s="72">
        <v>6</v>
      </c>
      <c r="AB93" s="72">
        <v>22</v>
      </c>
      <c r="AC93" s="72">
        <v>19</v>
      </c>
      <c r="AD93" s="81" t="s">
        <v>66</v>
      </c>
      <c r="AE93" s="78">
        <f t="shared" si="0"/>
        <v>70</v>
      </c>
      <c r="AF93" s="79">
        <f>100*(E93+J93+O93+T93+Y93)/'S1'!$I$12</f>
        <v>92</v>
      </c>
      <c r="AG93" s="79">
        <f>100*(F93+K93+P93+U93+Z93)/'S1'!$I$13</f>
        <v>90</v>
      </c>
      <c r="AH93" s="79">
        <f>100*(G93+L93+Q93+V93+AA93)/'S1'!$I$14</f>
        <v>94</v>
      </c>
      <c r="AI93" s="79">
        <f>100*(H93+M93+R93+W93+AB93)/'S1'!$I$15</f>
        <v>88</v>
      </c>
      <c r="AJ93" s="79">
        <f>100*(I93+N93+S93+X93+AC93)/'S1'!$I$16</f>
        <v>90</v>
      </c>
    </row>
    <row r="94" spans="1:36" ht="23.25" customHeight="1" x14ac:dyDescent="0.4">
      <c r="A94" s="64">
        <v>82</v>
      </c>
      <c r="B94" s="80">
        <v>921320104306</v>
      </c>
      <c r="C94" s="83" t="s">
        <v>123</v>
      </c>
      <c r="D94" s="84" t="s">
        <v>143</v>
      </c>
      <c r="E94" s="72">
        <v>30</v>
      </c>
      <c r="F94" s="72">
        <v>13</v>
      </c>
      <c r="G94" s="73"/>
      <c r="H94" s="73"/>
      <c r="I94" s="73"/>
      <c r="J94" s="74"/>
      <c r="K94" s="72">
        <v>13</v>
      </c>
      <c r="L94" s="72">
        <v>28</v>
      </c>
      <c r="M94" s="72">
        <v>4</v>
      </c>
      <c r="N94" s="75"/>
      <c r="O94" s="76"/>
      <c r="P94" s="73"/>
      <c r="Q94" s="73"/>
      <c r="R94" s="72">
        <v>16</v>
      </c>
      <c r="S94" s="72">
        <v>24</v>
      </c>
      <c r="T94" s="72">
        <v>16</v>
      </c>
      <c r="U94" s="72">
        <v>16</v>
      </c>
      <c r="V94" s="72">
        <v>13</v>
      </c>
      <c r="W94" s="73"/>
      <c r="X94" s="73"/>
      <c r="Y94" s="73"/>
      <c r="Z94" s="73"/>
      <c r="AA94" s="72">
        <v>6</v>
      </c>
      <c r="AB94" s="72">
        <v>22</v>
      </c>
      <c r="AC94" s="72">
        <v>19</v>
      </c>
      <c r="AD94" s="81" t="s">
        <v>66</v>
      </c>
      <c r="AE94" s="78">
        <f t="shared" si="0"/>
        <v>70</v>
      </c>
      <c r="AF94" s="79">
        <f>100*(E94+J94+O94+T94+Y94)/'S1'!$I$12</f>
        <v>92</v>
      </c>
      <c r="AG94" s="79">
        <f>100*(F94+K94+P94+U94+Z94)/'S1'!$I$13</f>
        <v>84</v>
      </c>
      <c r="AH94" s="79">
        <f>100*(G94+L94+Q94+V94+AA94)/'S1'!$I$14</f>
        <v>94</v>
      </c>
      <c r="AI94" s="79">
        <f>100*(H94+M94+R94+W94+AB94)/'S1'!$I$15</f>
        <v>84</v>
      </c>
      <c r="AJ94" s="79">
        <f>100*(I94+N94+S94+X94+AC94)/'S1'!$I$16</f>
        <v>86</v>
      </c>
    </row>
    <row r="95" spans="1:36" ht="23.25" customHeight="1" x14ac:dyDescent="0.4">
      <c r="A95" s="64">
        <v>83</v>
      </c>
      <c r="B95" s="80">
        <v>921320104307</v>
      </c>
      <c r="C95" s="83" t="s">
        <v>123</v>
      </c>
      <c r="D95" s="84" t="s">
        <v>144</v>
      </c>
      <c r="E95" s="72">
        <v>27</v>
      </c>
      <c r="F95" s="72">
        <v>13</v>
      </c>
      <c r="G95" s="73"/>
      <c r="H95" s="73"/>
      <c r="I95" s="73"/>
      <c r="J95" s="74"/>
      <c r="K95" s="72">
        <v>10</v>
      </c>
      <c r="L95" s="72">
        <v>24</v>
      </c>
      <c r="M95" s="72">
        <v>4</v>
      </c>
      <c r="N95" s="75"/>
      <c r="O95" s="76"/>
      <c r="P95" s="73"/>
      <c r="Q95" s="73"/>
      <c r="R95" s="72">
        <v>17</v>
      </c>
      <c r="S95" s="72">
        <v>25</v>
      </c>
      <c r="T95" s="72">
        <v>17</v>
      </c>
      <c r="U95" s="72">
        <v>17</v>
      </c>
      <c r="V95" s="72">
        <v>13</v>
      </c>
      <c r="W95" s="73"/>
      <c r="X95" s="73"/>
      <c r="Y95" s="73"/>
      <c r="Z95" s="73"/>
      <c r="AA95" s="72">
        <v>6</v>
      </c>
      <c r="AB95" s="72">
        <v>23</v>
      </c>
      <c r="AC95" s="72">
        <v>19</v>
      </c>
      <c r="AD95" s="81" t="s">
        <v>13</v>
      </c>
      <c r="AE95" s="78">
        <f t="shared" si="0"/>
        <v>60</v>
      </c>
      <c r="AF95" s="79">
        <f>100*(E95+J95+O95+T95+Y95)/'S1'!$I$12</f>
        <v>88</v>
      </c>
      <c r="AG95" s="79">
        <f>100*(F95+K95+P95+U95+Z95)/'S1'!$I$13</f>
        <v>80</v>
      </c>
      <c r="AH95" s="79">
        <f>100*(G95+L95+Q95+V95+AA95)/'S1'!$I$14</f>
        <v>86</v>
      </c>
      <c r="AI95" s="79">
        <f>100*(H95+M95+R95+W95+AB95)/'S1'!$I$15</f>
        <v>88</v>
      </c>
      <c r="AJ95" s="79">
        <f>100*(I95+N95+S95+X95+AC95)/'S1'!$I$16</f>
        <v>88</v>
      </c>
    </row>
    <row r="96" spans="1:36" ht="23.25" customHeight="1" x14ac:dyDescent="0.3">
      <c r="A96" s="85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7"/>
      <c r="AD96" s="88"/>
      <c r="AE96" s="89">
        <f ca="1">COUNTIF(INDIRECT("AE3:AE"&amp;'S1'!$E$9+12),"&gt;="&amp;'S1'!$E$25)</f>
        <v>81</v>
      </c>
      <c r="AF96" s="89">
        <f ca="1">COUNTIF(INDIRECT("AF13:AF"&amp;'S1'!$E$9+12),"&gt;="&amp;'S1'!$E$19)</f>
        <v>83</v>
      </c>
      <c r="AG96" s="89">
        <f ca="1">COUNTIF(INDIRECT("AG13:AG"&amp;'S1'!$E$9+12),"&gt;="&amp;'S1'!$E$20)</f>
        <v>83</v>
      </c>
      <c r="AH96" s="89">
        <f ca="1">COUNTIF(INDIRECT("AH13:AH"&amp;'S1'!$E$9+12),"&gt;="&amp;'S1'!$E$21)</f>
        <v>83</v>
      </c>
      <c r="AI96" s="89">
        <f ca="1">COUNTIF(INDIRECT("AI13:AI"&amp;'S1'!$E$9+12),"&gt;="&amp;'S1'!$E$22)</f>
        <v>83</v>
      </c>
      <c r="AJ96" s="89">
        <f ca="1">COUNTIF(INDIRECT("AJ13:AJ"&amp;'S1'!$E$9+12),"&gt;="&amp;'S1'!$E$23)</f>
        <v>83</v>
      </c>
    </row>
    <row r="97" spans="1:36" ht="23.25" customHeight="1" x14ac:dyDescent="0.3">
      <c r="A97" s="85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/>
      <c r="AD97" s="90"/>
      <c r="AE97" s="89">
        <f ca="1">100*(AE96/'S1'!$E$9)</f>
        <v>97.590361445783131</v>
      </c>
      <c r="AF97" s="89">
        <f ca="1">100*(AF96/'S1'!$E$9)</f>
        <v>100</v>
      </c>
      <c r="AG97" s="89">
        <f ca="1">100*(AG96/'S1'!$E$9)</f>
        <v>100</v>
      </c>
      <c r="AH97" s="89">
        <f ca="1">100*(AH96/'S1'!$E$9)</f>
        <v>100</v>
      </c>
      <c r="AI97" s="89">
        <f ca="1">100*(AI96/'S1'!$E$9)</f>
        <v>100</v>
      </c>
      <c r="AJ97" s="89">
        <f ca="1">100*(AJ96/'S1'!$E$9)</f>
        <v>100</v>
      </c>
    </row>
    <row r="98" spans="1:36" ht="23.25" customHeight="1" x14ac:dyDescent="0.3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7"/>
      <c r="AD98" s="90"/>
      <c r="AE98" s="89">
        <f ca="1">IF(AE97&gt;='S1'!$B$26,3,IF(AE97&gt;='S1'!$B$25,2,IF(AE97&gt;='S1'!$B$24,1,0)))</f>
        <v>3</v>
      </c>
      <c r="AF98" s="89">
        <f ca="1">IF(AF97&gt;='S1'!$B$26,3,IF(AF97&gt;='S1'!$B$25,2,IF(AF97&gt;='S1'!$B$24,1,0)))</f>
        <v>3</v>
      </c>
      <c r="AG98" s="89">
        <f ca="1">IF(AG97&gt;='S1'!$B$26,3,IF(AG97&gt;='S1'!$B$25,2,IF(AG97&gt;='S1'!$B$24,1,0)))</f>
        <v>3</v>
      </c>
      <c r="AH98" s="89">
        <f ca="1">IF(AH97&gt;='S1'!$B$26,3,IF(AH97&gt;='S1'!$B$25,2,IF(AH97&gt;='S1'!$B$24,1,0)))</f>
        <v>3</v>
      </c>
      <c r="AI98" s="89">
        <f ca="1">IF(AI97&gt;='S1'!$B$26,3,IF(AI97&gt;='S1'!$B$25,2,IF(AI97&gt;='S1'!$B$24,1,0)))</f>
        <v>3</v>
      </c>
      <c r="AJ98" s="89">
        <f ca="1">IF(AJ97&gt;='S1'!$B$26,3,IF(AJ97&gt;='S1'!$B$25,2,IF(AJ97&gt;='S1'!$B$24,1,0)))</f>
        <v>3</v>
      </c>
    </row>
    <row r="99" spans="1:36" ht="23.25" customHeight="1" x14ac:dyDescent="0.3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7"/>
      <c r="AD99" s="90"/>
      <c r="AE99" s="89"/>
      <c r="AF99" s="89">
        <f ca="1">('S1'!$C$20*$AE$98/100)+('S1'!$C$19*AF98/100)</f>
        <v>3</v>
      </c>
      <c r="AG99" s="89">
        <f ca="1">('S1'!$C$20*$AE$98/100)+('S1'!$C$19*AG98/100)</f>
        <v>3</v>
      </c>
      <c r="AH99" s="89">
        <f ca="1">('S1'!$C$20*$AE$98/100)+('S1'!$C$19*AH98/100)</f>
        <v>3</v>
      </c>
      <c r="AI99" s="89">
        <f ca="1">('S1'!$C$20*$AE$98/100)+('S1'!$C$19*AI98/100)</f>
        <v>3</v>
      </c>
      <c r="AJ99" s="89">
        <f ca="1">('S1'!$C$20*$AE$98/100)+('S1'!$C$19*AJ98/100)</f>
        <v>3</v>
      </c>
    </row>
    <row r="100" spans="1:36" ht="23.25" customHeight="1" x14ac:dyDescent="0.3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2"/>
      <c r="AD100" s="93"/>
      <c r="AE100" s="94"/>
      <c r="AF100" s="94"/>
      <c r="AG100" s="94"/>
      <c r="AH100" s="94"/>
      <c r="AI100" s="94"/>
      <c r="AJ100" s="94"/>
    </row>
    <row r="101" spans="1:36" ht="23.25" customHeight="1" x14ac:dyDescent="0.35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2"/>
      <c r="AD101" s="93"/>
      <c r="AE101" s="95">
        <f ca="1">COUNTIF(INDIRECT(CONCATENATE("AJ",'S1'!$F7,":AJ",'S1'!$G7)),"&gt;="&amp;'S1'!$E25)</f>
        <v>42</v>
      </c>
      <c r="AF101" s="95">
        <f ca="1">COUNTIF(INDIRECT(CONCATENATE("AJ",'S1'!$F7,":AJ",'S1'!$G7)),"&gt;="&amp;'S1'!$E25)</f>
        <v>42</v>
      </c>
      <c r="AG101" s="95">
        <f ca="1">COUNTIF(INDIRECT(CONCATENATE("AJ",'S1'!$F7,":AJ",'S1'!$G7)),"&gt;="&amp;'S1'!$E25)</f>
        <v>42</v>
      </c>
      <c r="AH101" s="95">
        <f ca="1">COUNTIF(INDIRECT(CONCATENATE("AJ",'S1'!$F7,":AJ",'S1'!$G7)),"&gt;="&amp;'S1'!$E25)</f>
        <v>42</v>
      </c>
      <c r="AI101" s="95">
        <f ca="1">COUNTIF(INDIRECT(CONCATENATE("AJ",'S1'!$F7,":AJ",'S1'!$G7)),"&gt;="&amp;'S1'!$E25)</f>
        <v>42</v>
      </c>
      <c r="AJ101" s="95">
        <f ca="1">COUNTIF(INDIRECT(CONCATENATE("AJ",'S1'!$F7,":AJ",'S1'!$G7)),"&gt;="&amp;'S1'!$E25)</f>
        <v>42</v>
      </c>
    </row>
    <row r="102" spans="1:36" ht="23.25" customHeight="1" x14ac:dyDescent="0.3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2"/>
      <c r="AD102" s="93"/>
      <c r="AE102" s="89">
        <f ca="1">COUNTIF(INDIRECT(CONCATENATE("AJ",'S1'!$F8,":AJ",'S1'!$G8)),"&gt;="&amp;'S1'!$E$25)</f>
        <v>41</v>
      </c>
      <c r="AF102" s="89">
        <f ca="1">COUNTIF(INDIRECT(CONCATENATE("AJ",'S1'!$F8,":AJ",'S1'!$G8)),"&gt;="&amp;'S1'!$E$25)</f>
        <v>41</v>
      </c>
      <c r="AG102" s="89">
        <f ca="1">COUNTIF(INDIRECT(CONCATENATE("AJ",'S1'!$F8,":AJ",'S1'!$G8)),"&gt;="&amp;'S1'!$E$25)</f>
        <v>41</v>
      </c>
      <c r="AH102" s="89">
        <f ca="1">COUNTIF(INDIRECT(CONCATENATE("AJ",'S1'!$F8,":AJ",'S1'!$G8)),"&gt;="&amp;'S1'!$E$25)</f>
        <v>41</v>
      </c>
      <c r="AI102" s="89">
        <f ca="1">COUNTIF(INDIRECT(CONCATENATE("AJ",'S1'!$F8,":AJ",'S1'!$G8)),"&gt;="&amp;'S1'!$E$25)</f>
        <v>41</v>
      </c>
      <c r="AJ102" s="89">
        <f ca="1">COUNTIF(INDIRECT(CONCATENATE("AJ",'S1'!$F8,":AJ",'S1'!$G8)),"&gt;="&amp;'S1'!$E$25)</f>
        <v>41</v>
      </c>
    </row>
    <row r="103" spans="1:36" ht="23.25" customHeight="1" x14ac:dyDescent="0.3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2"/>
      <c r="AD103" s="96"/>
      <c r="AE103" s="89">
        <v>0</v>
      </c>
      <c r="AF103" s="89">
        <v>0</v>
      </c>
      <c r="AG103" s="89">
        <v>0</v>
      </c>
      <c r="AH103" s="89">
        <v>0</v>
      </c>
      <c r="AI103" s="89">
        <v>0</v>
      </c>
      <c r="AJ103" s="89">
        <v>0</v>
      </c>
    </row>
    <row r="104" spans="1:36" ht="23.25" customHeight="1" x14ac:dyDescent="0.3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2"/>
      <c r="AD104" s="96"/>
      <c r="AE104" s="89" t="e">
        <f ca="1">COUNTIF(INDIRECT(CONCATENATE("AJ",#REF!,":AJ",#REF!)),"&gt;="&amp;'S1'!$E$25)</f>
        <v>#REF!</v>
      </c>
      <c r="AF104" s="89" t="e">
        <f ca="1">COUNTIF(INDIRECT(CONCATENATE("AJ",#REF!,":AJ",#REF!)),"&gt;="&amp;'S1'!$E$25)</f>
        <v>#REF!</v>
      </c>
      <c r="AG104" s="89" t="e">
        <f ca="1">COUNTIF(INDIRECT(CONCATENATE("AJ",#REF!,":AJ",#REF!)),"&gt;="&amp;'S1'!$E$25)</f>
        <v>#REF!</v>
      </c>
      <c r="AH104" s="89" t="e">
        <f ca="1">COUNTIF(INDIRECT(CONCATENATE("AJ",#REF!,":AJ",#REF!)),"&gt;="&amp;'S1'!$E$25)</f>
        <v>#REF!</v>
      </c>
      <c r="AI104" s="89" t="e">
        <f ca="1">COUNTIF(INDIRECT(CONCATENATE("AJ",#REF!,":AJ",#REF!)),"&gt;="&amp;'S1'!$E$25)</f>
        <v>#REF!</v>
      </c>
      <c r="AJ104" s="89" t="e">
        <f ca="1">COUNTIF(INDIRECT(CONCATENATE("AJ",#REF!,":AJ",#REF!)),"&gt;="&amp;'S1'!$E$25)</f>
        <v>#REF!</v>
      </c>
    </row>
    <row r="105" spans="1:36" ht="23.25" customHeight="1" x14ac:dyDescent="0.3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2" t="s">
        <v>145</v>
      </c>
      <c r="AD105" s="96"/>
      <c r="AE105" s="89">
        <f ca="1">100*(AE101/'S1'!$E7)</f>
        <v>100</v>
      </c>
      <c r="AF105" s="89">
        <f ca="1">100*(AF101/'S1'!$E7)</f>
        <v>100</v>
      </c>
      <c r="AG105" s="89">
        <f ca="1">100*(AG101/'S1'!$E7)</f>
        <v>100</v>
      </c>
      <c r="AH105" s="89">
        <f ca="1">100*(AH101/'S1'!$E7)</f>
        <v>100</v>
      </c>
      <c r="AI105" s="89">
        <f ca="1">100*(AI101/'S1'!$E7)</f>
        <v>100</v>
      </c>
      <c r="AJ105" s="89">
        <f ca="1">100*(AJ101/'S1'!$E7)</f>
        <v>100</v>
      </c>
    </row>
    <row r="106" spans="1:36" ht="23.25" customHeight="1" x14ac:dyDescent="0.3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2" t="s">
        <v>11</v>
      </c>
      <c r="AD106" s="96"/>
      <c r="AE106" s="89">
        <f ca="1">100*(AE102/'S1'!$E8)</f>
        <v>100</v>
      </c>
      <c r="AF106" s="89">
        <f ca="1">100*(AF102/'S1'!$E8)</f>
        <v>100</v>
      </c>
      <c r="AG106" s="89">
        <f ca="1">100*(AG102/'S1'!$E8)</f>
        <v>100</v>
      </c>
      <c r="AH106" s="89">
        <f ca="1">100*(AH102/'S1'!$E8)</f>
        <v>100</v>
      </c>
      <c r="AI106" s="89">
        <f ca="1">100*(AI102/'S1'!$E8)</f>
        <v>100</v>
      </c>
      <c r="AJ106" s="89">
        <f ca="1">100*(AJ102/'S1'!$E8)</f>
        <v>100</v>
      </c>
    </row>
    <row r="107" spans="1:36" ht="23.25" customHeight="1" x14ac:dyDescent="0.3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2" t="s">
        <v>13</v>
      </c>
      <c r="AD107" s="96"/>
      <c r="AE107" s="89"/>
      <c r="AF107" s="89"/>
      <c r="AG107" s="89"/>
      <c r="AH107" s="89"/>
      <c r="AI107" s="89"/>
      <c r="AJ107" s="89"/>
    </row>
    <row r="108" spans="1:36" ht="23.25" customHeight="1" x14ac:dyDescent="0.3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2" t="s">
        <v>123</v>
      </c>
      <c r="AD108" s="96"/>
      <c r="AE108" s="89"/>
      <c r="AF108" s="89"/>
      <c r="AG108" s="89"/>
      <c r="AH108" s="89"/>
      <c r="AI108" s="89"/>
      <c r="AJ108" s="89"/>
    </row>
    <row r="109" spans="1:36" ht="23.25" customHeight="1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6"/>
      <c r="AE109" s="89">
        <f ca="1">IF(AE105&gt;='S1'!$B$27,3,IF(AE105&gt;='S1'!$B$26,2,IF(AE105&gt;='S1'!$B$25,1,0)))</f>
        <v>3</v>
      </c>
      <c r="AF109" s="89">
        <f ca="1">IF(AF105&gt;='S1'!$B$27,3,IF(AF105&gt;='S1'!$B$26,2,IF(AF105&gt;='S1'!$B$25,1,0)))</f>
        <v>3</v>
      </c>
      <c r="AG109" s="89">
        <f ca="1">IF(AG105&gt;='S1'!$B$27,3,IF(AG105&gt;='S1'!$B$26,2,IF(AG105&gt;='S1'!$B$25,1,0)))</f>
        <v>3</v>
      </c>
      <c r="AH109" s="89">
        <f ca="1">IF(AH105&gt;='S1'!$B$27,3,IF(AH105&gt;='S1'!$B$26,2,IF(AH105&gt;='S1'!$B$25,1,0)))</f>
        <v>3</v>
      </c>
      <c r="AI109" s="89">
        <f ca="1">IF(AI105&gt;='S1'!$B$27,3,IF(AI105&gt;='S1'!$B$26,2,IF(AI105&gt;='S1'!$B$25,1,0)))</f>
        <v>3</v>
      </c>
      <c r="AJ109" s="89">
        <f ca="1">IF(AJ105&gt;='S1'!$B$27,3,IF(AJ105&gt;='S1'!$B$26,2,IF(AJ105&gt;='S1'!$B$25,1,0)))</f>
        <v>3</v>
      </c>
    </row>
    <row r="110" spans="1:36" ht="23.25" customHeight="1" x14ac:dyDescent="0.3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6"/>
      <c r="AE110" s="89">
        <f ca="1">IF(AE106&gt;='S1'!$B$27,3,IF(AE106&gt;='S1'!$B$26,2,IF(AE106&gt;='S1'!$B$25,1,0)))</f>
        <v>3</v>
      </c>
      <c r="AF110" s="89">
        <f ca="1">IF(AF106&gt;='S1'!$B$27,3,IF(AF106&gt;='S1'!$B$26,2,IF(AF106&gt;='S1'!$B$25,1,0)))</f>
        <v>3</v>
      </c>
      <c r="AG110" s="89">
        <f ca="1">IF(AG106&gt;='S1'!$B$27,3,IF(AG106&gt;='S1'!$B$26,2,IF(AG106&gt;='S1'!$B$25,1,0)))</f>
        <v>3</v>
      </c>
      <c r="AH110" s="89">
        <f ca="1">IF(AH106&gt;='S1'!$B$27,3,IF(AH106&gt;='S1'!$B$26,2,IF(AH106&gt;='S1'!$B$25,1,0)))</f>
        <v>3</v>
      </c>
      <c r="AI110" s="89">
        <f ca="1">IF(AI106&gt;='S1'!$B$27,3,IF(AI106&gt;='S1'!$B$26,2,IF(AI106&gt;='S1'!$B$25,1,0)))</f>
        <v>3</v>
      </c>
      <c r="AJ110" s="89">
        <f ca="1">IF(AJ106&gt;='S1'!$B$27,3,IF(AJ106&gt;='S1'!$B$26,2,IF(AJ106&gt;='S1'!$B$25,1,0)))</f>
        <v>3</v>
      </c>
    </row>
    <row r="111" spans="1:36" ht="23.25" customHeight="1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6"/>
      <c r="AE111" s="89">
        <f>IF(AE107&gt;='S1'!$B$27,3,IF(AE107&gt;='S1'!$B$26,2,IF(AE107&gt;='S1'!$B$25,1,0)))</f>
        <v>3</v>
      </c>
      <c r="AF111" s="89">
        <f>IF(AF107&gt;='S1'!$B$27,3,IF(AF107&gt;='S1'!$B$26,2,IF(AF107&gt;='S1'!$B$25,1,0)))</f>
        <v>3</v>
      </c>
      <c r="AG111" s="89">
        <f>IF(AG107&gt;='S1'!$B$27,3,IF(AG107&gt;='S1'!$B$26,2,IF(AG107&gt;='S1'!$B$25,1,0)))</f>
        <v>3</v>
      </c>
      <c r="AH111" s="89">
        <f>IF(AH107&gt;='S1'!$B$27,3,IF(AH107&gt;='S1'!$B$26,2,IF(AH107&gt;='S1'!$B$25,1,0)))</f>
        <v>3</v>
      </c>
      <c r="AI111" s="89">
        <f>IF(AI107&gt;='S1'!$B$27,3,IF(AI107&gt;='S1'!$B$26,2,IF(AI107&gt;='S1'!$B$25,1,0)))</f>
        <v>3</v>
      </c>
      <c r="AJ111" s="89">
        <f>IF(AJ107&gt;='S1'!$B$27,3,IF(AJ107&gt;='S1'!$B$26,2,IF(AJ107&gt;='S1'!$B$25,1,0)))</f>
        <v>3</v>
      </c>
    </row>
    <row r="112" spans="1:36" ht="23.25" customHeight="1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6"/>
      <c r="AE112" s="89">
        <f>IF(AE108&gt;='S1'!$B$27,3,IF(AE108&gt;='S1'!$B$26,2,IF(AE108&gt;='S1'!$B$25,1,0)))</f>
        <v>3</v>
      </c>
      <c r="AF112" s="89">
        <f>IF(AF108&gt;='S1'!$B$27,3,IF(AF108&gt;='S1'!$B$26,2,IF(AF108&gt;='S1'!$B$25,1,0)))</f>
        <v>3</v>
      </c>
      <c r="AG112" s="89">
        <f>IF(AG108&gt;='S1'!$B$27,3,IF(AG108&gt;='S1'!$B$26,2,IF(AG108&gt;='S1'!$B$25,1,0)))</f>
        <v>3</v>
      </c>
      <c r="AH112" s="89">
        <f>IF(AH108&gt;='S1'!$B$27,3,IF(AH108&gt;='S1'!$B$26,2,IF(AH108&gt;='S1'!$B$25,1,0)))</f>
        <v>3</v>
      </c>
      <c r="AI112" s="89">
        <f>IF(AI108&gt;='S1'!$B$27,3,IF(AI108&gt;='S1'!$B$26,2,IF(AI108&gt;='S1'!$B$25,1,0)))</f>
        <v>3</v>
      </c>
      <c r="AJ112" s="89">
        <f>IF(AJ108&gt;='S1'!$B$27,3,IF(AJ108&gt;='S1'!$B$26,2,IF(AJ108&gt;='S1'!$B$25,1,0)))</f>
        <v>3</v>
      </c>
    </row>
    <row r="113" spans="1:36" ht="23.25" customHeight="1" x14ac:dyDescent="0.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6"/>
      <c r="AE113" s="89"/>
      <c r="AF113" s="89">
        <f ca="1">('S1'!$C$19*$AE$109/100)+('S1'!$C$20*AF109/100)</f>
        <v>3</v>
      </c>
      <c r="AG113" s="89">
        <f ca="1">('S1'!$C$19*$AE$109/100)+('S1'!$C$20*AG109/100)</f>
        <v>3</v>
      </c>
      <c r="AH113" s="89">
        <f ca="1">('S1'!$C$19*$AE$109/100)+('S1'!$C$20*AH109/100)</f>
        <v>3</v>
      </c>
      <c r="AI113" s="89">
        <f ca="1">('S1'!$C$19*$AE$109/100)+('S1'!$C$20*AI109/100)</f>
        <v>3</v>
      </c>
      <c r="AJ113" s="89">
        <f ca="1">('S1'!$C$19*$AE$109/100)+('S1'!$C$20*AJ109/100)</f>
        <v>3</v>
      </c>
    </row>
    <row r="114" spans="1:36" ht="23.25" customHeight="1" x14ac:dyDescent="0.3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6"/>
      <c r="AE114" s="89"/>
      <c r="AF114" s="89">
        <f ca="1">('S1'!$C$19*$AE$110/100)+('S1'!$C$20*AF110/100)</f>
        <v>3</v>
      </c>
      <c r="AG114" s="89">
        <f ca="1">('S1'!$C$19*$AE$110/100)+('S1'!$C$20*AG110/100)</f>
        <v>3</v>
      </c>
      <c r="AH114" s="89">
        <f ca="1">('S1'!$C$19*$AE$110/100)+('S1'!$C$20*AH110/100)</f>
        <v>3</v>
      </c>
      <c r="AI114" s="89">
        <f ca="1">('S1'!$C$19*$AE$110/100)+('S1'!$C$20*AI110/100)</f>
        <v>3</v>
      </c>
      <c r="AJ114" s="89">
        <f ca="1">('S1'!$C$19*$AE$110/100)+('S1'!$C$20*AJ110/100)</f>
        <v>3</v>
      </c>
    </row>
    <row r="115" spans="1:36" ht="23.25" customHeight="1" x14ac:dyDescent="0.3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6"/>
      <c r="AE115" s="89"/>
      <c r="AF115" s="89">
        <f>('S1'!$C$19*$AE$111/100)+('S1'!$C$20*AF111/100)</f>
        <v>3</v>
      </c>
      <c r="AG115" s="89">
        <f>('S1'!$C$19*$AE$111/100)+('S1'!$C$20*AG111/100)</f>
        <v>3</v>
      </c>
      <c r="AH115" s="89">
        <f>('S1'!$C$19*$AE$111/100)+('S1'!$C$20*AH111/100)</f>
        <v>3</v>
      </c>
      <c r="AI115" s="89">
        <f>('S1'!$C$19*$AE$111/100)+('S1'!$C$20*AI111/100)</f>
        <v>3</v>
      </c>
      <c r="AJ115" s="89">
        <f>('S1'!$C$19*$AE$111/100)+('S1'!$C$20*AJ111/100)</f>
        <v>3</v>
      </c>
    </row>
    <row r="116" spans="1:36" ht="23.25" customHeight="1" x14ac:dyDescent="0.3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6"/>
      <c r="AE116" s="89"/>
      <c r="AF116" s="89">
        <f>('S1'!$C$19*$AE$112/100)+('S1'!$C$20*AF112/100)</f>
        <v>3</v>
      </c>
      <c r="AG116" s="89">
        <f>('S1'!$C$19*$AE$112/100)+('S1'!$C$20*AG112/100)</f>
        <v>3</v>
      </c>
      <c r="AH116" s="89">
        <f>('S1'!$C$19*$AE$112/100)+('S1'!$C$20*AH112/100)</f>
        <v>3</v>
      </c>
      <c r="AI116" s="89">
        <f>('S1'!$C$19*$AE$112/100)+('S1'!$C$20*AI112/100)</f>
        <v>3</v>
      </c>
      <c r="AJ116" s="89">
        <f>('S1'!$C$19*$AE$112/100)+('S1'!$C$20*AJ112/100)</f>
        <v>3</v>
      </c>
    </row>
    <row r="117" spans="1:36" ht="23.25" customHeight="1" x14ac:dyDescent="0.3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6"/>
      <c r="AE117" s="91"/>
      <c r="AF117" s="91"/>
      <c r="AG117" s="91"/>
      <c r="AH117" s="91"/>
      <c r="AI117" s="91"/>
      <c r="AJ117" s="91"/>
    </row>
    <row r="118" spans="1:36" ht="23.25" customHeight="1" x14ac:dyDescent="0.3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6"/>
      <c r="AE118" s="91"/>
      <c r="AF118" s="91"/>
      <c r="AG118" s="91"/>
      <c r="AH118" s="91"/>
      <c r="AI118" s="91"/>
      <c r="AJ118" s="91"/>
    </row>
    <row r="119" spans="1:36" ht="23.25" customHeight="1" x14ac:dyDescent="0.3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6"/>
      <c r="AE119" s="91"/>
      <c r="AF119" s="91"/>
      <c r="AG119" s="91"/>
      <c r="AH119" s="91"/>
      <c r="AI119" s="91"/>
      <c r="AJ119" s="91"/>
    </row>
    <row r="120" spans="1:36" ht="23.25" customHeight="1" x14ac:dyDescent="0.3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6"/>
      <c r="AE120" s="91"/>
      <c r="AF120" s="91"/>
      <c r="AG120" s="91"/>
      <c r="AH120" s="91"/>
      <c r="AI120" s="91"/>
      <c r="AJ120" s="91"/>
    </row>
    <row r="121" spans="1:36" ht="23.25" customHeight="1" x14ac:dyDescent="0.3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6"/>
      <c r="AE121" s="91"/>
      <c r="AF121" s="91"/>
      <c r="AG121" s="91"/>
      <c r="AH121" s="91"/>
      <c r="AI121" s="91"/>
      <c r="AJ121" s="91"/>
    </row>
    <row r="122" spans="1:36" ht="23.25" customHeight="1" x14ac:dyDescent="0.3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6"/>
      <c r="AE122" s="91"/>
      <c r="AF122" s="91"/>
      <c r="AG122" s="91"/>
      <c r="AH122" s="91"/>
      <c r="AI122" s="91"/>
      <c r="AJ122" s="91"/>
    </row>
    <row r="123" spans="1:36" ht="23.25" customHeight="1" x14ac:dyDescent="0.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6"/>
      <c r="AE123" s="91"/>
      <c r="AF123" s="91"/>
      <c r="AG123" s="91"/>
      <c r="AH123" s="91"/>
      <c r="AI123" s="91"/>
      <c r="AJ123" s="91"/>
    </row>
    <row r="124" spans="1:36" ht="23.25" customHeight="1" x14ac:dyDescent="0.3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6"/>
      <c r="AE124" s="91"/>
      <c r="AF124" s="91"/>
      <c r="AG124" s="91"/>
      <c r="AH124" s="91"/>
      <c r="AI124" s="91"/>
      <c r="AJ124" s="91"/>
    </row>
    <row r="125" spans="1:36" ht="23.25" customHeight="1" x14ac:dyDescent="0.3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6"/>
      <c r="AE125" s="91"/>
      <c r="AF125" s="91"/>
      <c r="AG125" s="91"/>
      <c r="AH125" s="91"/>
      <c r="AI125" s="91"/>
      <c r="AJ125" s="91"/>
    </row>
    <row r="126" spans="1:36" ht="23.25" customHeight="1" x14ac:dyDescent="0.3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6"/>
      <c r="AE126" s="91"/>
      <c r="AF126" s="91"/>
      <c r="AG126" s="91"/>
      <c r="AH126" s="91"/>
      <c r="AI126" s="91"/>
      <c r="AJ126" s="91"/>
    </row>
    <row r="127" spans="1:36" ht="23.25" customHeight="1" x14ac:dyDescent="0.3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6"/>
      <c r="AE127" s="91"/>
      <c r="AF127" s="91"/>
      <c r="AG127" s="91"/>
      <c r="AH127" s="91"/>
      <c r="AI127" s="91"/>
      <c r="AJ127" s="91"/>
    </row>
    <row r="128" spans="1:36" ht="23.25" customHeight="1" x14ac:dyDescent="0.3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6"/>
      <c r="AE128" s="91"/>
      <c r="AF128" s="91"/>
      <c r="AG128" s="91"/>
      <c r="AH128" s="91"/>
      <c r="AI128" s="91"/>
      <c r="AJ128" s="91"/>
    </row>
    <row r="129" spans="1:36" ht="23.25" customHeight="1" x14ac:dyDescent="0.3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6"/>
      <c r="AE129" s="91"/>
      <c r="AF129" s="91"/>
      <c r="AG129" s="91"/>
      <c r="AH129" s="91"/>
      <c r="AI129" s="91"/>
      <c r="AJ129" s="91"/>
    </row>
    <row r="130" spans="1:36" ht="23.25" customHeight="1" x14ac:dyDescent="0.3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6"/>
      <c r="AE130" s="91"/>
      <c r="AF130" s="91"/>
      <c r="AG130" s="91"/>
      <c r="AH130" s="91"/>
      <c r="AI130" s="91"/>
      <c r="AJ130" s="91"/>
    </row>
    <row r="131" spans="1:36" ht="23.25" customHeight="1" x14ac:dyDescent="0.3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6"/>
      <c r="AE131" s="91"/>
      <c r="AF131" s="91"/>
      <c r="AG131" s="91"/>
      <c r="AH131" s="91"/>
      <c r="AI131" s="91"/>
      <c r="AJ131" s="91"/>
    </row>
    <row r="132" spans="1:36" ht="23.25" customHeight="1" x14ac:dyDescent="0.3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6"/>
      <c r="AE132" s="91"/>
      <c r="AF132" s="91"/>
      <c r="AG132" s="91"/>
      <c r="AH132" s="91"/>
      <c r="AI132" s="91"/>
      <c r="AJ132" s="91"/>
    </row>
    <row r="133" spans="1:36" ht="23.25" customHeight="1" x14ac:dyDescent="0.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6"/>
      <c r="AE133" s="91"/>
      <c r="AF133" s="91"/>
      <c r="AG133" s="91"/>
      <c r="AH133" s="91"/>
      <c r="AI133" s="91"/>
      <c r="AJ133" s="91"/>
    </row>
    <row r="134" spans="1:36" ht="23.25" customHeight="1" x14ac:dyDescent="0.3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6"/>
      <c r="AE134" s="91"/>
      <c r="AF134" s="91"/>
      <c r="AG134" s="91"/>
      <c r="AH134" s="91"/>
      <c r="AI134" s="91"/>
      <c r="AJ134" s="91"/>
    </row>
    <row r="135" spans="1:36" ht="23.25" customHeight="1" x14ac:dyDescent="0.3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6"/>
      <c r="AE135" s="91"/>
      <c r="AF135" s="91"/>
      <c r="AG135" s="91"/>
      <c r="AH135" s="91"/>
      <c r="AI135" s="91"/>
      <c r="AJ135" s="91"/>
    </row>
    <row r="136" spans="1:36" ht="23.25" customHeight="1" x14ac:dyDescent="0.3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6"/>
      <c r="AE136" s="91"/>
      <c r="AF136" s="91"/>
      <c r="AG136" s="91"/>
      <c r="AH136" s="91"/>
      <c r="AI136" s="91"/>
      <c r="AJ136" s="91"/>
    </row>
    <row r="137" spans="1:36" ht="23.25" customHeight="1" x14ac:dyDescent="0.3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6"/>
      <c r="AE137" s="91"/>
      <c r="AF137" s="91"/>
      <c r="AG137" s="91"/>
      <c r="AH137" s="91"/>
      <c r="AI137" s="91"/>
      <c r="AJ137" s="91"/>
    </row>
    <row r="138" spans="1:36" ht="23.25" customHeight="1" x14ac:dyDescent="0.3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6"/>
      <c r="AE138" s="91"/>
      <c r="AF138" s="91"/>
      <c r="AG138" s="91"/>
      <c r="AH138" s="91"/>
      <c r="AI138" s="91"/>
      <c r="AJ138" s="91"/>
    </row>
    <row r="139" spans="1:36" ht="23.25" customHeight="1" x14ac:dyDescent="0.3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6"/>
      <c r="AE139" s="91"/>
      <c r="AF139" s="91"/>
      <c r="AG139" s="91"/>
      <c r="AH139" s="91"/>
      <c r="AI139" s="91"/>
      <c r="AJ139" s="91"/>
    </row>
    <row r="140" spans="1:36" ht="23.25" customHeight="1" x14ac:dyDescent="0.3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6"/>
      <c r="AE140" s="91"/>
      <c r="AF140" s="91"/>
      <c r="AG140" s="91"/>
      <c r="AH140" s="91"/>
      <c r="AI140" s="91"/>
      <c r="AJ140" s="91"/>
    </row>
    <row r="141" spans="1:36" ht="23.25" customHeight="1" x14ac:dyDescent="0.3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6"/>
      <c r="AE141" s="91"/>
      <c r="AF141" s="91"/>
      <c r="AG141" s="91"/>
      <c r="AH141" s="91"/>
      <c r="AI141" s="91"/>
      <c r="AJ141" s="91"/>
    </row>
    <row r="142" spans="1:36" ht="23.25" customHeight="1" x14ac:dyDescent="0.3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6"/>
      <c r="AE142" s="91"/>
      <c r="AF142" s="91"/>
      <c r="AG142" s="91"/>
      <c r="AH142" s="91"/>
      <c r="AI142" s="91"/>
      <c r="AJ142" s="91"/>
    </row>
    <row r="143" spans="1:36" ht="23.25" customHeight="1" x14ac:dyDescent="0.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6"/>
      <c r="AE143" s="91"/>
      <c r="AF143" s="91"/>
      <c r="AG143" s="91"/>
      <c r="AH143" s="91"/>
      <c r="AI143" s="91"/>
      <c r="AJ143" s="91"/>
    </row>
    <row r="144" spans="1:36" ht="23.25" customHeight="1" x14ac:dyDescent="0.3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6"/>
      <c r="AE144" s="91"/>
      <c r="AF144" s="91"/>
      <c r="AG144" s="91"/>
      <c r="AH144" s="91"/>
      <c r="AI144" s="91"/>
      <c r="AJ144" s="91"/>
    </row>
    <row r="145" spans="1:36" ht="23.25" customHeight="1" x14ac:dyDescent="0.3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6"/>
      <c r="AE145" s="91"/>
      <c r="AF145" s="91"/>
      <c r="AG145" s="91"/>
      <c r="AH145" s="91"/>
      <c r="AI145" s="91"/>
      <c r="AJ145" s="91"/>
    </row>
    <row r="146" spans="1:36" ht="23.25" customHeight="1" x14ac:dyDescent="0.3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6"/>
      <c r="AE146" s="91"/>
      <c r="AF146" s="91"/>
      <c r="AG146" s="91"/>
      <c r="AH146" s="91"/>
      <c r="AI146" s="91"/>
      <c r="AJ146" s="91"/>
    </row>
    <row r="147" spans="1:36" ht="23.25" customHeight="1" x14ac:dyDescent="0.3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6"/>
      <c r="AE147" s="91"/>
      <c r="AF147" s="91"/>
      <c r="AG147" s="91"/>
      <c r="AH147" s="91"/>
      <c r="AI147" s="91"/>
      <c r="AJ147" s="91"/>
    </row>
    <row r="148" spans="1:36" ht="23.25" customHeight="1" x14ac:dyDescent="0.3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6"/>
      <c r="AE148" s="91"/>
      <c r="AF148" s="91"/>
      <c r="AG148" s="91"/>
      <c r="AH148" s="91"/>
      <c r="AI148" s="91"/>
      <c r="AJ148" s="91"/>
    </row>
    <row r="149" spans="1:36" ht="23.25" customHeight="1" x14ac:dyDescent="0.3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6"/>
      <c r="AE149" s="91"/>
      <c r="AF149" s="91"/>
      <c r="AG149" s="91"/>
      <c r="AH149" s="91"/>
      <c r="AI149" s="91"/>
      <c r="AJ149" s="91"/>
    </row>
    <row r="150" spans="1:36" ht="23.25" customHeight="1" x14ac:dyDescent="0.3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6"/>
      <c r="AE150" s="91"/>
      <c r="AF150" s="91"/>
      <c r="AG150" s="91"/>
      <c r="AH150" s="91"/>
      <c r="AI150" s="91"/>
      <c r="AJ150" s="91"/>
    </row>
    <row r="151" spans="1:36" ht="23.25" customHeight="1" x14ac:dyDescent="0.3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6"/>
      <c r="AE151" s="91"/>
      <c r="AF151" s="91"/>
      <c r="AG151" s="91"/>
      <c r="AH151" s="91"/>
      <c r="AI151" s="91"/>
      <c r="AJ151" s="91"/>
    </row>
    <row r="152" spans="1:36" ht="23.25" customHeight="1" x14ac:dyDescent="0.3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6"/>
      <c r="AE152" s="91"/>
      <c r="AF152" s="91"/>
      <c r="AG152" s="91"/>
      <c r="AH152" s="91"/>
      <c r="AI152" s="91"/>
      <c r="AJ152" s="91"/>
    </row>
    <row r="153" spans="1:36" ht="23.25" customHeight="1" x14ac:dyDescent="0.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6"/>
      <c r="AE153" s="91"/>
      <c r="AF153" s="91"/>
      <c r="AG153" s="91"/>
      <c r="AH153" s="91"/>
      <c r="AI153" s="91"/>
      <c r="AJ153" s="91"/>
    </row>
    <row r="154" spans="1:36" ht="23.25" customHeight="1" x14ac:dyDescent="0.3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6"/>
      <c r="AE154" s="91"/>
      <c r="AF154" s="91"/>
      <c r="AG154" s="91"/>
      <c r="AH154" s="91"/>
      <c r="AI154" s="91"/>
      <c r="AJ154" s="91"/>
    </row>
    <row r="155" spans="1:36" ht="23.25" customHeight="1" x14ac:dyDescent="0.3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6"/>
      <c r="AE155" s="91"/>
      <c r="AF155" s="91"/>
      <c r="AG155" s="91"/>
      <c r="AH155" s="91"/>
      <c r="AI155" s="91"/>
      <c r="AJ155" s="91"/>
    </row>
    <row r="156" spans="1:36" ht="23.25" customHeight="1" x14ac:dyDescent="0.3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6"/>
      <c r="AE156" s="91"/>
      <c r="AF156" s="91"/>
      <c r="AG156" s="91"/>
      <c r="AH156" s="91"/>
      <c r="AI156" s="91"/>
      <c r="AJ156" s="91"/>
    </row>
    <row r="157" spans="1:36" ht="23.25" customHeight="1" x14ac:dyDescent="0.3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6"/>
      <c r="AE157" s="91"/>
      <c r="AF157" s="91"/>
      <c r="AG157" s="91"/>
      <c r="AH157" s="91"/>
      <c r="AI157" s="91"/>
      <c r="AJ157" s="91"/>
    </row>
    <row r="158" spans="1:36" ht="23.25" customHeight="1" x14ac:dyDescent="0.3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6"/>
      <c r="AE158" s="91"/>
      <c r="AF158" s="91"/>
      <c r="AG158" s="91"/>
      <c r="AH158" s="91"/>
      <c r="AI158" s="91"/>
      <c r="AJ158" s="91"/>
    </row>
    <row r="159" spans="1:36" ht="23.25" customHeight="1" x14ac:dyDescent="0.3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6"/>
      <c r="AE159" s="91"/>
      <c r="AF159" s="91"/>
      <c r="AG159" s="91"/>
      <c r="AH159" s="91"/>
      <c r="AI159" s="91"/>
      <c r="AJ159" s="91"/>
    </row>
    <row r="160" spans="1:36" ht="23.25" customHeight="1" x14ac:dyDescent="0.3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6"/>
      <c r="AE160" s="91"/>
      <c r="AF160" s="91"/>
      <c r="AG160" s="91"/>
      <c r="AH160" s="91"/>
      <c r="AI160" s="91"/>
      <c r="AJ160" s="91"/>
    </row>
    <row r="161" spans="1:36" ht="23.25" customHeight="1" x14ac:dyDescent="0.3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6"/>
      <c r="AE161" s="91"/>
      <c r="AF161" s="91"/>
      <c r="AG161" s="91"/>
      <c r="AH161" s="91"/>
      <c r="AI161" s="91"/>
      <c r="AJ161" s="91"/>
    </row>
    <row r="162" spans="1:36" ht="23.25" customHeight="1" x14ac:dyDescent="0.3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6"/>
      <c r="AE162" s="91"/>
      <c r="AF162" s="91"/>
      <c r="AG162" s="91"/>
      <c r="AH162" s="91"/>
      <c r="AI162" s="91"/>
      <c r="AJ162" s="91"/>
    </row>
    <row r="163" spans="1:36" ht="23.25" customHeight="1" x14ac:dyDescent="0.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6"/>
      <c r="AE163" s="91"/>
      <c r="AF163" s="91"/>
      <c r="AG163" s="91"/>
      <c r="AH163" s="91"/>
      <c r="AI163" s="91"/>
      <c r="AJ163" s="91"/>
    </row>
    <row r="164" spans="1:36" ht="23.25" customHeight="1" x14ac:dyDescent="0.3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6"/>
      <c r="AE164" s="91"/>
      <c r="AF164" s="91"/>
      <c r="AG164" s="91"/>
      <c r="AH164" s="91"/>
      <c r="AI164" s="91"/>
      <c r="AJ164" s="91"/>
    </row>
    <row r="165" spans="1:36" ht="23.25" customHeight="1" x14ac:dyDescent="0.3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6"/>
      <c r="AE165" s="91"/>
      <c r="AF165" s="91"/>
      <c r="AG165" s="91"/>
      <c r="AH165" s="91"/>
      <c r="AI165" s="91"/>
      <c r="AJ165" s="91"/>
    </row>
    <row r="166" spans="1:36" ht="23.25" customHeight="1" x14ac:dyDescent="0.3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6"/>
      <c r="AE166" s="91"/>
      <c r="AF166" s="91"/>
      <c r="AG166" s="91"/>
      <c r="AH166" s="91"/>
      <c r="AI166" s="91"/>
      <c r="AJ166" s="91"/>
    </row>
    <row r="167" spans="1:36" ht="23.25" customHeight="1" x14ac:dyDescent="0.3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6"/>
      <c r="AE167" s="91"/>
      <c r="AF167" s="91"/>
      <c r="AG167" s="91"/>
      <c r="AH167" s="91"/>
      <c r="AI167" s="91"/>
      <c r="AJ167" s="91"/>
    </row>
    <row r="168" spans="1:36" ht="23.25" customHeight="1" x14ac:dyDescent="0.3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6"/>
      <c r="AE168" s="91"/>
      <c r="AF168" s="91"/>
      <c r="AG168" s="91"/>
      <c r="AH168" s="91"/>
      <c r="AI168" s="91"/>
      <c r="AJ168" s="91"/>
    </row>
    <row r="169" spans="1:36" ht="23.25" customHeight="1" x14ac:dyDescent="0.3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6"/>
      <c r="AE169" s="91"/>
      <c r="AF169" s="91"/>
      <c r="AG169" s="91"/>
      <c r="AH169" s="91"/>
      <c r="AI169" s="91"/>
      <c r="AJ169" s="91"/>
    </row>
    <row r="170" spans="1:36" ht="23.25" customHeight="1" x14ac:dyDescent="0.3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6"/>
      <c r="AE170" s="91"/>
      <c r="AF170" s="91"/>
      <c r="AG170" s="91"/>
      <c r="AH170" s="91"/>
      <c r="AI170" s="91"/>
      <c r="AJ170" s="91"/>
    </row>
    <row r="171" spans="1:36" ht="23.25" customHeight="1" x14ac:dyDescent="0.3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6"/>
      <c r="AE171" s="91"/>
      <c r="AF171" s="91"/>
      <c r="AG171" s="91"/>
      <c r="AH171" s="91"/>
      <c r="AI171" s="91"/>
      <c r="AJ171" s="91"/>
    </row>
    <row r="172" spans="1:36" ht="23.25" customHeight="1" x14ac:dyDescent="0.3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6"/>
      <c r="AE172" s="91"/>
      <c r="AF172" s="91"/>
      <c r="AG172" s="91"/>
      <c r="AH172" s="91"/>
      <c r="AI172" s="91"/>
      <c r="AJ172" s="91"/>
    </row>
    <row r="173" spans="1:36" ht="23.25" customHeight="1" x14ac:dyDescent="0.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6"/>
      <c r="AE173" s="91"/>
      <c r="AF173" s="91"/>
      <c r="AG173" s="91"/>
      <c r="AH173" s="91"/>
      <c r="AI173" s="91"/>
      <c r="AJ173" s="91"/>
    </row>
    <row r="174" spans="1:36" ht="23.25" customHeight="1" x14ac:dyDescent="0.3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6"/>
      <c r="AE174" s="91"/>
      <c r="AF174" s="91"/>
      <c r="AG174" s="91"/>
      <c r="AH174" s="91"/>
      <c r="AI174" s="91"/>
      <c r="AJ174" s="91"/>
    </row>
    <row r="175" spans="1:36" ht="23.25" customHeight="1" x14ac:dyDescent="0.3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6"/>
      <c r="AE175" s="91"/>
      <c r="AF175" s="91"/>
      <c r="AG175" s="91"/>
      <c r="AH175" s="91"/>
      <c r="AI175" s="91"/>
      <c r="AJ175" s="91"/>
    </row>
    <row r="176" spans="1:36" ht="23.25" customHeight="1" x14ac:dyDescent="0.3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6"/>
      <c r="AE176" s="91"/>
      <c r="AF176" s="91"/>
      <c r="AG176" s="91"/>
      <c r="AH176" s="91"/>
      <c r="AI176" s="91"/>
      <c r="AJ176" s="91"/>
    </row>
    <row r="177" spans="1:36" ht="23.25" customHeight="1" x14ac:dyDescent="0.3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6"/>
      <c r="AE177" s="91"/>
      <c r="AF177" s="91"/>
      <c r="AG177" s="91"/>
      <c r="AH177" s="91"/>
      <c r="AI177" s="91"/>
      <c r="AJ177" s="91"/>
    </row>
    <row r="178" spans="1:36" ht="23.25" customHeight="1" x14ac:dyDescent="0.3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6"/>
      <c r="AE178" s="91"/>
      <c r="AF178" s="91"/>
      <c r="AG178" s="91"/>
      <c r="AH178" s="91"/>
      <c r="AI178" s="91"/>
      <c r="AJ178" s="91"/>
    </row>
    <row r="179" spans="1:36" ht="23.25" customHeight="1" x14ac:dyDescent="0.3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6"/>
      <c r="AE179" s="91"/>
      <c r="AF179" s="91"/>
      <c r="AG179" s="91"/>
      <c r="AH179" s="91"/>
      <c r="AI179" s="91"/>
      <c r="AJ179" s="91"/>
    </row>
    <row r="180" spans="1:36" ht="23.25" customHeight="1" x14ac:dyDescent="0.3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6"/>
      <c r="AE180" s="91"/>
      <c r="AF180" s="91"/>
      <c r="AG180" s="91"/>
      <c r="AH180" s="91"/>
      <c r="AI180" s="91"/>
      <c r="AJ180" s="91"/>
    </row>
    <row r="181" spans="1:36" ht="23.25" customHeight="1" x14ac:dyDescent="0.3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6"/>
      <c r="AE181" s="91"/>
      <c r="AF181" s="91"/>
      <c r="AG181" s="91"/>
      <c r="AH181" s="91"/>
      <c r="AI181" s="91"/>
      <c r="AJ181" s="91"/>
    </row>
    <row r="182" spans="1:36" ht="23.25" customHeight="1" x14ac:dyDescent="0.3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6"/>
      <c r="AE182" s="91"/>
      <c r="AF182" s="91"/>
      <c r="AG182" s="91"/>
      <c r="AH182" s="91"/>
      <c r="AI182" s="91"/>
      <c r="AJ182" s="91"/>
    </row>
    <row r="183" spans="1:36" ht="23.25" customHeight="1" x14ac:dyDescent="0.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6"/>
      <c r="AE183" s="91"/>
      <c r="AF183" s="91"/>
      <c r="AG183" s="91"/>
      <c r="AH183" s="91"/>
      <c r="AI183" s="91"/>
      <c r="AJ183" s="91"/>
    </row>
    <row r="184" spans="1:36" ht="23.25" customHeight="1" x14ac:dyDescent="0.3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6"/>
      <c r="AE184" s="91"/>
      <c r="AF184" s="91"/>
      <c r="AG184" s="91"/>
      <c r="AH184" s="91"/>
      <c r="AI184" s="91"/>
      <c r="AJ184" s="91"/>
    </row>
    <row r="185" spans="1:36" ht="23.25" customHeight="1" x14ac:dyDescent="0.3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6"/>
      <c r="AE185" s="91"/>
      <c r="AF185" s="91"/>
      <c r="AG185" s="91"/>
      <c r="AH185" s="91"/>
      <c r="AI185" s="91"/>
      <c r="AJ185" s="91"/>
    </row>
    <row r="186" spans="1:36" ht="23.25" customHeight="1" x14ac:dyDescent="0.3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6"/>
      <c r="AE186" s="91"/>
      <c r="AF186" s="91"/>
      <c r="AG186" s="91"/>
      <c r="AH186" s="91"/>
      <c r="AI186" s="91"/>
      <c r="AJ186" s="91"/>
    </row>
    <row r="187" spans="1:36" ht="23.25" customHeight="1" x14ac:dyDescent="0.3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6"/>
      <c r="AE187" s="91"/>
      <c r="AF187" s="91"/>
      <c r="AG187" s="91"/>
      <c r="AH187" s="91"/>
      <c r="AI187" s="91"/>
      <c r="AJ187" s="91"/>
    </row>
    <row r="188" spans="1:36" ht="23.25" customHeight="1" x14ac:dyDescent="0.3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6"/>
      <c r="AE188" s="91"/>
      <c r="AF188" s="91"/>
      <c r="AG188" s="91"/>
      <c r="AH188" s="91"/>
      <c r="AI188" s="91"/>
      <c r="AJ188" s="91"/>
    </row>
    <row r="189" spans="1:36" ht="23.25" customHeight="1" x14ac:dyDescent="0.3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6"/>
      <c r="AE189" s="91"/>
      <c r="AF189" s="91"/>
      <c r="AG189" s="91"/>
      <c r="AH189" s="91"/>
      <c r="AI189" s="91"/>
      <c r="AJ189" s="91"/>
    </row>
    <row r="190" spans="1:36" ht="23.25" customHeight="1" x14ac:dyDescent="0.3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6"/>
      <c r="AE190" s="91"/>
      <c r="AF190" s="91"/>
      <c r="AG190" s="91"/>
      <c r="AH190" s="91"/>
      <c r="AI190" s="91"/>
      <c r="AJ190" s="91"/>
    </row>
    <row r="191" spans="1:36" ht="23.25" customHeight="1" x14ac:dyDescent="0.3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6"/>
      <c r="AE191" s="91"/>
      <c r="AF191" s="91"/>
      <c r="AG191" s="91"/>
      <c r="AH191" s="91"/>
      <c r="AI191" s="91"/>
      <c r="AJ191" s="91"/>
    </row>
    <row r="192" spans="1:36" ht="23.25" customHeight="1" x14ac:dyDescent="0.3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6"/>
      <c r="AE192" s="91"/>
      <c r="AF192" s="91"/>
      <c r="AG192" s="91"/>
      <c r="AH192" s="91"/>
      <c r="AI192" s="91"/>
      <c r="AJ192" s="91"/>
    </row>
    <row r="193" spans="1:36" ht="23.25" customHeight="1" x14ac:dyDescent="0.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6"/>
      <c r="AE193" s="91"/>
      <c r="AF193" s="91"/>
      <c r="AG193" s="91"/>
      <c r="AH193" s="91"/>
      <c r="AI193" s="91"/>
      <c r="AJ193" s="91"/>
    </row>
    <row r="194" spans="1:36" ht="23.25" customHeight="1" x14ac:dyDescent="0.3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6"/>
      <c r="AE194" s="91"/>
      <c r="AF194" s="91"/>
      <c r="AG194" s="91"/>
      <c r="AH194" s="91"/>
      <c r="AI194" s="91"/>
      <c r="AJ194" s="91"/>
    </row>
    <row r="195" spans="1:36" ht="23.25" customHeight="1" x14ac:dyDescent="0.3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6"/>
      <c r="AE195" s="91"/>
      <c r="AF195" s="91"/>
      <c r="AG195" s="91"/>
      <c r="AH195" s="91"/>
      <c r="AI195" s="91"/>
      <c r="AJ195" s="91"/>
    </row>
    <row r="196" spans="1:36" ht="23.25" customHeight="1" x14ac:dyDescent="0.3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6"/>
      <c r="AE196" s="91"/>
      <c r="AF196" s="91"/>
      <c r="AG196" s="91"/>
      <c r="AH196" s="91"/>
      <c r="AI196" s="91"/>
      <c r="AJ196" s="91"/>
    </row>
    <row r="197" spans="1:36" ht="23.25" customHeight="1" x14ac:dyDescent="0.3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6"/>
      <c r="AE197" s="91"/>
      <c r="AF197" s="91"/>
      <c r="AG197" s="91"/>
      <c r="AH197" s="91"/>
      <c r="AI197" s="91"/>
      <c r="AJ197" s="91"/>
    </row>
    <row r="198" spans="1:36" ht="23.25" customHeight="1" x14ac:dyDescent="0.3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6"/>
      <c r="AE198" s="91"/>
      <c r="AF198" s="91"/>
      <c r="AG198" s="91"/>
      <c r="AH198" s="91"/>
      <c r="AI198" s="91"/>
      <c r="AJ198" s="91"/>
    </row>
    <row r="199" spans="1:36" ht="23.25" customHeight="1" x14ac:dyDescent="0.3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6"/>
      <c r="AE199" s="91"/>
      <c r="AF199" s="91"/>
      <c r="AG199" s="91"/>
      <c r="AH199" s="91"/>
      <c r="AI199" s="91"/>
      <c r="AJ199" s="91"/>
    </row>
    <row r="200" spans="1:36" ht="23.25" customHeight="1" x14ac:dyDescent="0.3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6"/>
      <c r="AE200" s="91"/>
      <c r="AF200" s="91"/>
      <c r="AG200" s="91"/>
      <c r="AH200" s="91"/>
      <c r="AI200" s="91"/>
      <c r="AJ200" s="91"/>
    </row>
    <row r="201" spans="1:36" ht="23.25" customHeight="1" x14ac:dyDescent="0.3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6"/>
      <c r="AE201" s="91"/>
      <c r="AF201" s="91"/>
      <c r="AG201" s="91"/>
      <c r="AH201" s="91"/>
      <c r="AI201" s="91"/>
      <c r="AJ201" s="91"/>
    </row>
    <row r="202" spans="1:36" ht="23.25" customHeight="1" x14ac:dyDescent="0.3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6"/>
      <c r="AE202" s="91"/>
      <c r="AF202" s="91"/>
      <c r="AG202" s="91"/>
      <c r="AH202" s="91"/>
      <c r="AI202" s="91"/>
      <c r="AJ202" s="91"/>
    </row>
    <row r="203" spans="1:36" ht="23.25" customHeight="1" x14ac:dyDescent="0.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6"/>
      <c r="AE203" s="91"/>
      <c r="AF203" s="91"/>
      <c r="AG203" s="91"/>
      <c r="AH203" s="91"/>
      <c r="AI203" s="91"/>
      <c r="AJ203" s="91"/>
    </row>
    <row r="204" spans="1:36" ht="23.25" customHeight="1" x14ac:dyDescent="0.3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6"/>
      <c r="AE204" s="91"/>
      <c r="AF204" s="91"/>
      <c r="AG204" s="91"/>
      <c r="AH204" s="91"/>
      <c r="AI204" s="91"/>
      <c r="AJ204" s="91"/>
    </row>
    <row r="205" spans="1:36" ht="23.25" customHeight="1" x14ac:dyDescent="0.3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6"/>
      <c r="AE205" s="91"/>
      <c r="AF205" s="91"/>
      <c r="AG205" s="91"/>
      <c r="AH205" s="91"/>
      <c r="AI205" s="91"/>
      <c r="AJ205" s="91"/>
    </row>
    <row r="206" spans="1:36" ht="23.25" customHeight="1" x14ac:dyDescent="0.3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6"/>
      <c r="AE206" s="91"/>
      <c r="AF206" s="91"/>
      <c r="AG206" s="91"/>
      <c r="AH206" s="91"/>
      <c r="AI206" s="91"/>
      <c r="AJ206" s="91"/>
    </row>
    <row r="207" spans="1:36" ht="23.25" customHeight="1" x14ac:dyDescent="0.3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6"/>
      <c r="AE207" s="91"/>
      <c r="AF207" s="91"/>
      <c r="AG207" s="91"/>
      <c r="AH207" s="91"/>
      <c r="AI207" s="91"/>
      <c r="AJ207" s="91"/>
    </row>
    <row r="208" spans="1:36" ht="23.25" customHeight="1" x14ac:dyDescent="0.3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6"/>
      <c r="AE208" s="91"/>
      <c r="AF208" s="91"/>
      <c r="AG208" s="91"/>
      <c r="AH208" s="91"/>
      <c r="AI208" s="91"/>
      <c r="AJ208" s="91"/>
    </row>
    <row r="209" spans="1:36" ht="23.25" customHeight="1" x14ac:dyDescent="0.3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6"/>
      <c r="AE209" s="91"/>
      <c r="AF209" s="91"/>
      <c r="AG209" s="91"/>
      <c r="AH209" s="91"/>
      <c r="AI209" s="91"/>
      <c r="AJ209" s="91"/>
    </row>
    <row r="210" spans="1:36" ht="23.25" customHeight="1" x14ac:dyDescent="0.3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6"/>
      <c r="AE210" s="91"/>
      <c r="AF210" s="91"/>
      <c r="AG210" s="91"/>
      <c r="AH210" s="91"/>
      <c r="AI210" s="91"/>
      <c r="AJ210" s="91"/>
    </row>
    <row r="211" spans="1:36" ht="23.25" customHeight="1" x14ac:dyDescent="0.3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6"/>
      <c r="AE211" s="91"/>
      <c r="AF211" s="91"/>
      <c r="AG211" s="91"/>
      <c r="AH211" s="91"/>
      <c r="AI211" s="91"/>
      <c r="AJ211" s="91"/>
    </row>
    <row r="212" spans="1:36" ht="23.25" customHeight="1" x14ac:dyDescent="0.3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6"/>
      <c r="AE212" s="91"/>
      <c r="AF212" s="91"/>
      <c r="AG212" s="91"/>
      <c r="AH212" s="91"/>
      <c r="AI212" s="91"/>
      <c r="AJ212" s="91"/>
    </row>
    <row r="213" spans="1:36" ht="23.25" customHeight="1" x14ac:dyDescent="0.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6"/>
      <c r="AE213" s="91"/>
      <c r="AF213" s="91"/>
      <c r="AG213" s="91"/>
      <c r="AH213" s="91"/>
      <c r="AI213" s="91"/>
      <c r="AJ213" s="91"/>
    </row>
    <row r="214" spans="1:36" ht="23.25" customHeight="1" x14ac:dyDescent="0.3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6"/>
      <c r="AE214" s="91"/>
      <c r="AF214" s="91"/>
      <c r="AG214" s="91"/>
      <c r="AH214" s="91"/>
      <c r="AI214" s="91"/>
      <c r="AJ214" s="91"/>
    </row>
    <row r="215" spans="1:36" ht="23.25" customHeight="1" x14ac:dyDescent="0.3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6"/>
      <c r="AE215" s="91"/>
      <c r="AF215" s="91"/>
      <c r="AG215" s="91"/>
      <c r="AH215" s="91"/>
      <c r="AI215" s="91"/>
      <c r="AJ215" s="91"/>
    </row>
    <row r="216" spans="1:36" ht="23.25" customHeight="1" x14ac:dyDescent="0.3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6"/>
      <c r="AE216" s="91"/>
      <c r="AF216" s="91"/>
      <c r="AG216" s="91"/>
      <c r="AH216" s="91"/>
      <c r="AI216" s="91"/>
      <c r="AJ216" s="91"/>
    </row>
    <row r="217" spans="1:36" ht="23.25" customHeight="1" x14ac:dyDescent="0.3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6"/>
      <c r="AE217" s="91"/>
      <c r="AF217" s="91"/>
      <c r="AG217" s="91"/>
      <c r="AH217" s="91"/>
      <c r="AI217" s="91"/>
      <c r="AJ217" s="91"/>
    </row>
    <row r="218" spans="1:36" ht="23.25" customHeight="1" x14ac:dyDescent="0.3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6"/>
      <c r="AE218" s="91"/>
      <c r="AF218" s="91"/>
      <c r="AG218" s="91"/>
      <c r="AH218" s="91"/>
      <c r="AI218" s="91"/>
      <c r="AJ218" s="91"/>
    </row>
    <row r="219" spans="1:36" ht="23.25" customHeight="1" x14ac:dyDescent="0.3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6"/>
      <c r="AE219" s="91"/>
      <c r="AF219" s="91"/>
      <c r="AG219" s="91"/>
      <c r="AH219" s="91"/>
      <c r="AI219" s="91"/>
      <c r="AJ219" s="91"/>
    </row>
    <row r="220" spans="1:36" ht="23.25" customHeight="1" x14ac:dyDescent="0.3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6"/>
      <c r="AE220" s="91"/>
      <c r="AF220" s="91"/>
      <c r="AG220" s="91"/>
      <c r="AH220" s="91"/>
      <c r="AI220" s="91"/>
      <c r="AJ220" s="91"/>
    </row>
    <row r="221" spans="1:36" ht="23.25" customHeight="1" x14ac:dyDescent="0.3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6"/>
      <c r="AE221" s="91"/>
      <c r="AF221" s="91"/>
      <c r="AG221" s="91"/>
      <c r="AH221" s="91"/>
      <c r="AI221" s="91"/>
      <c r="AJ221" s="91"/>
    </row>
    <row r="222" spans="1:36" ht="23.25" customHeight="1" x14ac:dyDescent="0.3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6"/>
      <c r="AE222" s="91"/>
      <c r="AF222" s="91"/>
      <c r="AG222" s="91"/>
      <c r="AH222" s="91"/>
      <c r="AI222" s="91"/>
      <c r="AJ222" s="91"/>
    </row>
    <row r="223" spans="1:36" ht="23.25" customHeight="1" x14ac:dyDescent="0.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6"/>
      <c r="AE223" s="91"/>
      <c r="AF223" s="91"/>
      <c r="AG223" s="91"/>
      <c r="AH223" s="91"/>
      <c r="AI223" s="91"/>
      <c r="AJ223" s="91"/>
    </row>
    <row r="224" spans="1:36" ht="23.25" customHeight="1" x14ac:dyDescent="0.3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6"/>
      <c r="AE224" s="91"/>
      <c r="AF224" s="91"/>
      <c r="AG224" s="91"/>
      <c r="AH224" s="91"/>
      <c r="AI224" s="91"/>
      <c r="AJ224" s="91"/>
    </row>
    <row r="225" spans="1:36" ht="23.25" customHeight="1" x14ac:dyDescent="0.3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6"/>
      <c r="AE225" s="91"/>
      <c r="AF225" s="91"/>
      <c r="AG225" s="91"/>
      <c r="AH225" s="91"/>
      <c r="AI225" s="91"/>
      <c r="AJ225" s="91"/>
    </row>
    <row r="226" spans="1:36" ht="23.25" customHeight="1" x14ac:dyDescent="0.3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6"/>
      <c r="AE226" s="91"/>
      <c r="AF226" s="91"/>
      <c r="AG226" s="91"/>
      <c r="AH226" s="91"/>
      <c r="AI226" s="91"/>
      <c r="AJ226" s="91"/>
    </row>
    <row r="227" spans="1:36" ht="23.25" customHeight="1" x14ac:dyDescent="0.3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6"/>
      <c r="AE227" s="91"/>
      <c r="AF227" s="91"/>
      <c r="AG227" s="91"/>
      <c r="AH227" s="91"/>
      <c r="AI227" s="91"/>
      <c r="AJ227" s="91"/>
    </row>
    <row r="228" spans="1:36" ht="23.25" customHeight="1" x14ac:dyDescent="0.3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6"/>
      <c r="AE228" s="91"/>
      <c r="AF228" s="91"/>
      <c r="AG228" s="91"/>
      <c r="AH228" s="91"/>
      <c r="AI228" s="91"/>
      <c r="AJ228" s="91"/>
    </row>
    <row r="229" spans="1:36" ht="23.25" customHeight="1" x14ac:dyDescent="0.3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6"/>
      <c r="AE229" s="91"/>
      <c r="AF229" s="91"/>
      <c r="AG229" s="91"/>
      <c r="AH229" s="91"/>
      <c r="AI229" s="91"/>
      <c r="AJ229" s="91"/>
    </row>
    <row r="230" spans="1:36" ht="23.25" customHeight="1" x14ac:dyDescent="0.3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6"/>
      <c r="AE230" s="91"/>
      <c r="AF230" s="91"/>
      <c r="AG230" s="91"/>
      <c r="AH230" s="91"/>
      <c r="AI230" s="91"/>
      <c r="AJ230" s="91"/>
    </row>
    <row r="231" spans="1:36" ht="23.25" customHeight="1" x14ac:dyDescent="0.3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6"/>
      <c r="AE231" s="91"/>
      <c r="AF231" s="91"/>
      <c r="AG231" s="91"/>
      <c r="AH231" s="91"/>
      <c r="AI231" s="91"/>
      <c r="AJ231" s="91"/>
    </row>
    <row r="232" spans="1:36" ht="23.25" customHeight="1" x14ac:dyDescent="0.3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6"/>
      <c r="AE232" s="91"/>
      <c r="AF232" s="91"/>
      <c r="AG232" s="91"/>
      <c r="AH232" s="91"/>
      <c r="AI232" s="91"/>
      <c r="AJ232" s="91"/>
    </row>
    <row r="233" spans="1:36" ht="23.25" customHeight="1" x14ac:dyDescent="0.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6"/>
      <c r="AE233" s="91"/>
      <c r="AF233" s="91"/>
      <c r="AG233" s="91"/>
      <c r="AH233" s="91"/>
      <c r="AI233" s="91"/>
      <c r="AJ233" s="91"/>
    </row>
    <row r="234" spans="1:36" ht="23.25" customHeight="1" x14ac:dyDescent="0.3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6"/>
      <c r="AE234" s="91"/>
      <c r="AF234" s="91"/>
      <c r="AG234" s="91"/>
      <c r="AH234" s="91"/>
      <c r="AI234" s="91"/>
      <c r="AJ234" s="91"/>
    </row>
    <row r="235" spans="1:36" ht="23.25" customHeight="1" x14ac:dyDescent="0.3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6"/>
      <c r="AE235" s="91"/>
      <c r="AF235" s="91"/>
      <c r="AG235" s="91"/>
      <c r="AH235" s="91"/>
      <c r="AI235" s="91"/>
      <c r="AJ235" s="91"/>
    </row>
    <row r="236" spans="1:36" ht="23.25" customHeight="1" x14ac:dyDescent="0.3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6"/>
      <c r="AE236" s="91"/>
      <c r="AF236" s="91"/>
      <c r="AG236" s="91"/>
      <c r="AH236" s="91"/>
      <c r="AI236" s="91"/>
      <c r="AJ236" s="91"/>
    </row>
    <row r="237" spans="1:36" ht="23.25" customHeight="1" x14ac:dyDescent="0.3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6"/>
      <c r="AE237" s="91"/>
      <c r="AF237" s="91"/>
      <c r="AG237" s="91"/>
      <c r="AH237" s="91"/>
      <c r="AI237" s="91"/>
      <c r="AJ237" s="91"/>
    </row>
    <row r="238" spans="1:36" ht="23.25" customHeight="1" x14ac:dyDescent="0.3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6"/>
      <c r="AE238" s="91"/>
      <c r="AF238" s="91"/>
      <c r="AG238" s="91"/>
      <c r="AH238" s="91"/>
      <c r="AI238" s="91"/>
      <c r="AJ238" s="91"/>
    </row>
    <row r="239" spans="1:36" ht="23.25" customHeight="1" x14ac:dyDescent="0.3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6"/>
      <c r="AE239" s="91"/>
      <c r="AF239" s="91"/>
      <c r="AG239" s="91"/>
      <c r="AH239" s="91"/>
      <c r="AI239" s="91"/>
      <c r="AJ239" s="91"/>
    </row>
    <row r="240" spans="1:36" ht="23.25" customHeight="1" x14ac:dyDescent="0.3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6"/>
      <c r="AE240" s="91"/>
      <c r="AF240" s="91"/>
      <c r="AG240" s="91"/>
      <c r="AH240" s="91"/>
      <c r="AI240" s="91"/>
      <c r="AJ240" s="91"/>
    </row>
    <row r="241" spans="1:36" ht="23.25" customHeight="1" x14ac:dyDescent="0.3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6"/>
      <c r="AE241" s="91"/>
      <c r="AF241" s="91"/>
      <c r="AG241" s="91"/>
      <c r="AH241" s="91"/>
      <c r="AI241" s="91"/>
      <c r="AJ241" s="91"/>
    </row>
    <row r="242" spans="1:36" ht="23.25" customHeight="1" x14ac:dyDescent="0.3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6"/>
      <c r="AE242" s="91"/>
      <c r="AF242" s="91"/>
      <c r="AG242" s="91"/>
      <c r="AH242" s="91"/>
      <c r="AI242" s="91"/>
      <c r="AJ242" s="91"/>
    </row>
    <row r="243" spans="1:36" ht="23.25" customHeight="1" x14ac:dyDescent="0.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6"/>
      <c r="AE243" s="91"/>
      <c r="AF243" s="91"/>
      <c r="AG243" s="91"/>
      <c r="AH243" s="91"/>
      <c r="AI243" s="91"/>
      <c r="AJ243" s="91"/>
    </row>
    <row r="244" spans="1:36" ht="23.25" customHeight="1" x14ac:dyDescent="0.3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6"/>
      <c r="AE244" s="91"/>
      <c r="AF244" s="91"/>
      <c r="AG244" s="91"/>
      <c r="AH244" s="91"/>
      <c r="AI244" s="91"/>
      <c r="AJ244" s="91"/>
    </row>
    <row r="245" spans="1:36" ht="23.25" customHeight="1" x14ac:dyDescent="0.3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6"/>
      <c r="AE245" s="91"/>
      <c r="AF245" s="91"/>
      <c r="AG245" s="91"/>
      <c r="AH245" s="91"/>
      <c r="AI245" s="91"/>
      <c r="AJ245" s="91"/>
    </row>
    <row r="246" spans="1:36" ht="23.25" customHeight="1" x14ac:dyDescent="0.3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6"/>
      <c r="AE246" s="91"/>
      <c r="AF246" s="91"/>
      <c r="AG246" s="91"/>
      <c r="AH246" s="91"/>
      <c r="AI246" s="91"/>
      <c r="AJ246" s="91"/>
    </row>
    <row r="247" spans="1:36" ht="23.25" customHeight="1" x14ac:dyDescent="0.3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6"/>
      <c r="AE247" s="91"/>
      <c r="AF247" s="91"/>
      <c r="AG247" s="91"/>
      <c r="AH247" s="91"/>
      <c r="AI247" s="91"/>
      <c r="AJ247" s="91"/>
    </row>
    <row r="248" spans="1:36" ht="23.25" customHeight="1" x14ac:dyDescent="0.3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6"/>
      <c r="AE248" s="91"/>
      <c r="AF248" s="91"/>
      <c r="AG248" s="91"/>
      <c r="AH248" s="91"/>
      <c r="AI248" s="91"/>
      <c r="AJ248" s="91"/>
    </row>
    <row r="249" spans="1:36" ht="23.25" customHeight="1" x14ac:dyDescent="0.3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6"/>
      <c r="AE249" s="91"/>
      <c r="AF249" s="91"/>
      <c r="AG249" s="91"/>
      <c r="AH249" s="91"/>
      <c r="AI249" s="91"/>
      <c r="AJ249" s="91"/>
    </row>
    <row r="250" spans="1:36" ht="23.25" customHeight="1" x14ac:dyDescent="0.3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6"/>
      <c r="AE250" s="91"/>
      <c r="AF250" s="91"/>
      <c r="AG250" s="91"/>
      <c r="AH250" s="91"/>
      <c r="AI250" s="91"/>
      <c r="AJ250" s="91"/>
    </row>
    <row r="251" spans="1:36" ht="23.25" customHeight="1" x14ac:dyDescent="0.3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6"/>
      <c r="AE251" s="91"/>
      <c r="AF251" s="91"/>
      <c r="AG251" s="91"/>
      <c r="AH251" s="91"/>
      <c r="AI251" s="91"/>
      <c r="AJ251" s="91"/>
    </row>
    <row r="252" spans="1:36" ht="23.25" customHeight="1" x14ac:dyDescent="0.3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6"/>
      <c r="AE252" s="91"/>
      <c r="AF252" s="91"/>
      <c r="AG252" s="91"/>
      <c r="AH252" s="91"/>
      <c r="AI252" s="91"/>
      <c r="AJ252" s="91"/>
    </row>
    <row r="253" spans="1:36" ht="23.25" customHeight="1" x14ac:dyDescent="0.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6"/>
      <c r="AE253" s="91"/>
      <c r="AF253" s="91"/>
      <c r="AG253" s="91"/>
      <c r="AH253" s="91"/>
      <c r="AI253" s="91"/>
      <c r="AJ253" s="91"/>
    </row>
    <row r="254" spans="1:36" ht="23.25" customHeight="1" x14ac:dyDescent="0.3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6"/>
      <c r="AE254" s="91"/>
      <c r="AF254" s="91"/>
      <c r="AG254" s="91"/>
      <c r="AH254" s="91"/>
      <c r="AI254" s="91"/>
      <c r="AJ254" s="91"/>
    </row>
    <row r="255" spans="1:36" ht="23.25" customHeight="1" x14ac:dyDescent="0.3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6"/>
      <c r="AE255" s="91"/>
      <c r="AF255" s="91"/>
      <c r="AG255" s="91"/>
      <c r="AH255" s="91"/>
      <c r="AI255" s="91"/>
      <c r="AJ255" s="91"/>
    </row>
    <row r="256" spans="1:36" ht="23.25" customHeight="1" x14ac:dyDescent="0.3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6"/>
      <c r="AE256" s="91"/>
      <c r="AF256" s="91"/>
      <c r="AG256" s="91"/>
      <c r="AH256" s="91"/>
      <c r="AI256" s="91"/>
      <c r="AJ256" s="91"/>
    </row>
    <row r="257" spans="1:36" ht="23.25" customHeight="1" x14ac:dyDescent="0.3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6"/>
      <c r="AE257" s="91"/>
      <c r="AF257" s="91"/>
      <c r="AG257" s="91"/>
      <c r="AH257" s="91"/>
      <c r="AI257" s="91"/>
      <c r="AJ257" s="91"/>
    </row>
    <row r="258" spans="1:36" ht="23.25" customHeight="1" x14ac:dyDescent="0.3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6"/>
      <c r="AE258" s="91"/>
      <c r="AF258" s="91"/>
      <c r="AG258" s="91"/>
      <c r="AH258" s="91"/>
      <c r="AI258" s="91"/>
      <c r="AJ258" s="91"/>
    </row>
    <row r="259" spans="1:36" ht="23.25" customHeight="1" x14ac:dyDescent="0.3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6"/>
      <c r="AE259" s="91"/>
      <c r="AF259" s="91"/>
      <c r="AG259" s="91"/>
      <c r="AH259" s="91"/>
      <c r="AI259" s="91"/>
      <c r="AJ259" s="91"/>
    </row>
    <row r="260" spans="1:36" ht="23.25" customHeight="1" x14ac:dyDescent="0.3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6"/>
      <c r="AE260" s="91"/>
      <c r="AF260" s="91"/>
      <c r="AG260" s="91"/>
      <c r="AH260" s="91"/>
      <c r="AI260" s="91"/>
      <c r="AJ260" s="91"/>
    </row>
    <row r="261" spans="1:36" ht="23.25" customHeight="1" x14ac:dyDescent="0.3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6"/>
      <c r="AE261" s="91"/>
      <c r="AF261" s="91"/>
      <c r="AG261" s="91"/>
      <c r="AH261" s="91"/>
      <c r="AI261" s="91"/>
      <c r="AJ261" s="91"/>
    </row>
    <row r="262" spans="1:36" ht="23.25" customHeight="1" x14ac:dyDescent="0.3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6"/>
      <c r="AE262" s="91"/>
      <c r="AF262" s="91"/>
      <c r="AG262" s="91"/>
      <c r="AH262" s="91"/>
      <c r="AI262" s="91"/>
      <c r="AJ262" s="91"/>
    </row>
    <row r="263" spans="1:36" ht="23.25" customHeight="1" x14ac:dyDescent="0.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6"/>
      <c r="AE263" s="91"/>
      <c r="AF263" s="91"/>
      <c r="AG263" s="91"/>
      <c r="AH263" s="91"/>
      <c r="AI263" s="91"/>
      <c r="AJ263" s="91"/>
    </row>
    <row r="264" spans="1:36" ht="23.25" customHeight="1" x14ac:dyDescent="0.3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6"/>
      <c r="AE264" s="91"/>
      <c r="AF264" s="91"/>
      <c r="AG264" s="91"/>
      <c r="AH264" s="91"/>
      <c r="AI264" s="91"/>
      <c r="AJ264" s="91"/>
    </row>
    <row r="265" spans="1:36" ht="23.25" customHeight="1" x14ac:dyDescent="0.3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6"/>
      <c r="AE265" s="91"/>
      <c r="AF265" s="91"/>
      <c r="AG265" s="91"/>
      <c r="AH265" s="91"/>
      <c r="AI265" s="91"/>
      <c r="AJ265" s="91"/>
    </row>
    <row r="266" spans="1:36" ht="23.25" customHeight="1" x14ac:dyDescent="0.3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6"/>
      <c r="AE266" s="91"/>
      <c r="AF266" s="91"/>
      <c r="AG266" s="91"/>
      <c r="AH266" s="91"/>
      <c r="AI266" s="91"/>
      <c r="AJ266" s="91"/>
    </row>
    <row r="267" spans="1:36" ht="23.25" customHeight="1" x14ac:dyDescent="0.3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6"/>
      <c r="AE267" s="91"/>
      <c r="AF267" s="91"/>
      <c r="AG267" s="91"/>
      <c r="AH267" s="91"/>
      <c r="AI267" s="91"/>
      <c r="AJ267" s="91"/>
    </row>
    <row r="268" spans="1:36" ht="23.25" customHeight="1" x14ac:dyDescent="0.3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6"/>
      <c r="AE268" s="91"/>
      <c r="AF268" s="91"/>
      <c r="AG268" s="91"/>
      <c r="AH268" s="91"/>
      <c r="AI268" s="91"/>
      <c r="AJ268" s="91"/>
    </row>
    <row r="269" spans="1:36" ht="23.25" customHeight="1" x14ac:dyDescent="0.3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6"/>
      <c r="AE269" s="91"/>
      <c r="AF269" s="91"/>
      <c r="AG269" s="91"/>
      <c r="AH269" s="91"/>
      <c r="AI269" s="91"/>
      <c r="AJ269" s="91"/>
    </row>
    <row r="270" spans="1:36" ht="23.25" customHeight="1" x14ac:dyDescent="0.3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6"/>
      <c r="AE270" s="91"/>
      <c r="AF270" s="91"/>
      <c r="AG270" s="91"/>
      <c r="AH270" s="91"/>
      <c r="AI270" s="91"/>
      <c r="AJ270" s="91"/>
    </row>
    <row r="271" spans="1:36" ht="23.25" customHeight="1" x14ac:dyDescent="0.3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6"/>
      <c r="AE271" s="91"/>
      <c r="AF271" s="91"/>
      <c r="AG271" s="91"/>
      <c r="AH271" s="91"/>
      <c r="AI271" s="91"/>
      <c r="AJ271" s="91"/>
    </row>
    <row r="272" spans="1:36" ht="23.25" customHeight="1" x14ac:dyDescent="0.3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6"/>
      <c r="AE272" s="91"/>
      <c r="AF272" s="91"/>
      <c r="AG272" s="91"/>
      <c r="AH272" s="91"/>
      <c r="AI272" s="91"/>
      <c r="AJ272" s="91"/>
    </row>
    <row r="273" spans="1:36" ht="23.25" customHeight="1" x14ac:dyDescent="0.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6"/>
      <c r="AE273" s="91"/>
      <c r="AF273" s="91"/>
      <c r="AG273" s="91"/>
      <c r="AH273" s="91"/>
      <c r="AI273" s="91"/>
      <c r="AJ273" s="91"/>
    </row>
    <row r="274" spans="1:36" ht="23.25" customHeight="1" x14ac:dyDescent="0.3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6"/>
      <c r="AE274" s="91"/>
      <c r="AF274" s="91"/>
      <c r="AG274" s="91"/>
      <c r="AH274" s="91"/>
      <c r="AI274" s="91"/>
      <c r="AJ274" s="91"/>
    </row>
    <row r="275" spans="1:36" ht="23.25" customHeight="1" x14ac:dyDescent="0.3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6"/>
      <c r="AE275" s="91"/>
      <c r="AF275" s="91"/>
      <c r="AG275" s="91"/>
      <c r="AH275" s="91"/>
      <c r="AI275" s="91"/>
      <c r="AJ275" s="91"/>
    </row>
    <row r="276" spans="1:36" ht="23.25" customHeight="1" x14ac:dyDescent="0.3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6"/>
      <c r="AE276" s="91"/>
      <c r="AF276" s="91"/>
      <c r="AG276" s="91"/>
      <c r="AH276" s="91"/>
      <c r="AI276" s="91"/>
      <c r="AJ276" s="91"/>
    </row>
    <row r="277" spans="1:36" ht="23.25" customHeight="1" x14ac:dyDescent="0.3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6"/>
      <c r="AE277" s="91"/>
      <c r="AF277" s="91"/>
      <c r="AG277" s="91"/>
      <c r="AH277" s="91"/>
      <c r="AI277" s="91"/>
      <c r="AJ277" s="91"/>
    </row>
    <row r="278" spans="1:36" ht="23.25" customHeight="1" x14ac:dyDescent="0.3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6"/>
      <c r="AE278" s="91"/>
      <c r="AF278" s="91"/>
      <c r="AG278" s="91"/>
      <c r="AH278" s="91"/>
      <c r="AI278" s="91"/>
      <c r="AJ278" s="91"/>
    </row>
    <row r="279" spans="1:36" ht="23.25" customHeight="1" x14ac:dyDescent="0.3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6"/>
      <c r="AE279" s="91"/>
      <c r="AF279" s="91"/>
      <c r="AG279" s="91"/>
      <c r="AH279" s="91"/>
      <c r="AI279" s="91"/>
      <c r="AJ279" s="91"/>
    </row>
    <row r="280" spans="1:36" ht="23.25" customHeight="1" x14ac:dyDescent="0.3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6"/>
      <c r="AE280" s="91"/>
      <c r="AF280" s="91"/>
      <c r="AG280" s="91"/>
      <c r="AH280" s="91"/>
      <c r="AI280" s="91"/>
      <c r="AJ280" s="91"/>
    </row>
    <row r="281" spans="1:36" ht="23.25" customHeight="1" x14ac:dyDescent="0.3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6"/>
      <c r="AE281" s="91"/>
      <c r="AF281" s="91"/>
      <c r="AG281" s="91"/>
      <c r="AH281" s="91"/>
      <c r="AI281" s="91"/>
      <c r="AJ281" s="91"/>
    </row>
    <row r="282" spans="1:36" ht="23.25" customHeight="1" x14ac:dyDescent="0.3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6"/>
      <c r="AE282" s="91"/>
      <c r="AF282" s="91"/>
      <c r="AG282" s="91"/>
      <c r="AH282" s="91"/>
      <c r="AI282" s="91"/>
      <c r="AJ282" s="91"/>
    </row>
    <row r="283" spans="1:36" ht="23.25" customHeight="1" x14ac:dyDescent="0.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6"/>
      <c r="AE283" s="91"/>
      <c r="AF283" s="91"/>
      <c r="AG283" s="91"/>
      <c r="AH283" s="91"/>
      <c r="AI283" s="91"/>
      <c r="AJ283" s="91"/>
    </row>
    <row r="284" spans="1:36" ht="23.25" customHeight="1" x14ac:dyDescent="0.3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6"/>
      <c r="AE284" s="91"/>
      <c r="AF284" s="91"/>
      <c r="AG284" s="91"/>
      <c r="AH284" s="91"/>
      <c r="AI284" s="91"/>
      <c r="AJ284" s="91"/>
    </row>
    <row r="285" spans="1:36" ht="23.25" customHeight="1" x14ac:dyDescent="0.3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6"/>
      <c r="AE285" s="91"/>
      <c r="AF285" s="91"/>
      <c r="AG285" s="91"/>
      <c r="AH285" s="91"/>
      <c r="AI285" s="91"/>
      <c r="AJ285" s="91"/>
    </row>
    <row r="286" spans="1:36" ht="23.25" customHeight="1" x14ac:dyDescent="0.3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6"/>
      <c r="AE286" s="91"/>
      <c r="AF286" s="91"/>
      <c r="AG286" s="91"/>
      <c r="AH286" s="91"/>
      <c r="AI286" s="91"/>
      <c r="AJ286" s="91"/>
    </row>
    <row r="287" spans="1:36" ht="23.25" customHeight="1" x14ac:dyDescent="0.3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6"/>
      <c r="AE287" s="91"/>
      <c r="AF287" s="91"/>
      <c r="AG287" s="91"/>
      <c r="AH287" s="91"/>
      <c r="AI287" s="91"/>
      <c r="AJ287" s="91"/>
    </row>
    <row r="288" spans="1:36" ht="23.25" customHeight="1" x14ac:dyDescent="0.3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6"/>
      <c r="AE288" s="91"/>
      <c r="AF288" s="91"/>
      <c r="AG288" s="91"/>
      <c r="AH288" s="91"/>
      <c r="AI288" s="91"/>
      <c r="AJ288" s="91"/>
    </row>
    <row r="289" spans="1:36" ht="23.25" customHeight="1" x14ac:dyDescent="0.3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6"/>
      <c r="AE289" s="91"/>
      <c r="AF289" s="91"/>
      <c r="AG289" s="91"/>
      <c r="AH289" s="91"/>
      <c r="AI289" s="91"/>
      <c r="AJ289" s="91"/>
    </row>
    <row r="290" spans="1:36" ht="23.25" customHeight="1" x14ac:dyDescent="0.3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6"/>
      <c r="AE290" s="91"/>
      <c r="AF290" s="91"/>
      <c r="AG290" s="91"/>
      <c r="AH290" s="91"/>
      <c r="AI290" s="91"/>
      <c r="AJ290" s="91"/>
    </row>
    <row r="291" spans="1:36" ht="23.25" customHeight="1" x14ac:dyDescent="0.3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6"/>
      <c r="AE291" s="91"/>
      <c r="AF291" s="91"/>
      <c r="AG291" s="91"/>
      <c r="AH291" s="91"/>
      <c r="AI291" s="91"/>
      <c r="AJ291" s="91"/>
    </row>
    <row r="292" spans="1:36" ht="23.25" customHeight="1" x14ac:dyDescent="0.3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6"/>
      <c r="AE292" s="91"/>
      <c r="AF292" s="91"/>
      <c r="AG292" s="91"/>
      <c r="AH292" s="91"/>
      <c r="AI292" s="91"/>
      <c r="AJ292" s="91"/>
    </row>
    <row r="293" spans="1:36" ht="23.25" customHeight="1" x14ac:dyDescent="0.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6"/>
      <c r="AE293" s="91"/>
      <c r="AF293" s="91"/>
      <c r="AG293" s="91"/>
      <c r="AH293" s="91"/>
      <c r="AI293" s="91"/>
      <c r="AJ293" s="91"/>
    </row>
    <row r="294" spans="1:36" ht="23.25" customHeight="1" x14ac:dyDescent="0.3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6"/>
      <c r="AE294" s="91"/>
      <c r="AF294" s="91"/>
      <c r="AG294" s="91"/>
      <c r="AH294" s="91"/>
      <c r="AI294" s="91"/>
      <c r="AJ294" s="91"/>
    </row>
    <row r="295" spans="1:36" ht="23.25" customHeight="1" x14ac:dyDescent="0.3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6"/>
      <c r="AE295" s="91"/>
      <c r="AF295" s="91"/>
      <c r="AG295" s="91"/>
      <c r="AH295" s="91"/>
      <c r="AI295" s="91"/>
      <c r="AJ295" s="91"/>
    </row>
    <row r="296" spans="1:36" ht="23.25" customHeight="1" x14ac:dyDescent="0.3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6"/>
      <c r="AE296" s="91"/>
      <c r="AF296" s="91"/>
      <c r="AG296" s="91"/>
      <c r="AH296" s="91"/>
      <c r="AI296" s="91"/>
      <c r="AJ296" s="91"/>
    </row>
    <row r="297" spans="1:36" ht="23.25" customHeight="1" x14ac:dyDescent="0.3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6"/>
      <c r="AE297" s="91"/>
      <c r="AF297" s="91"/>
      <c r="AG297" s="91"/>
      <c r="AH297" s="91"/>
      <c r="AI297" s="91"/>
      <c r="AJ297" s="91"/>
    </row>
    <row r="298" spans="1:36" ht="23.25" customHeight="1" x14ac:dyDescent="0.3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6"/>
      <c r="AE298" s="91"/>
      <c r="AF298" s="91"/>
      <c r="AG298" s="91"/>
      <c r="AH298" s="91"/>
      <c r="AI298" s="91"/>
      <c r="AJ298" s="91"/>
    </row>
    <row r="299" spans="1:36" ht="23.25" customHeight="1" x14ac:dyDescent="0.3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6"/>
      <c r="AE299" s="91"/>
      <c r="AF299" s="91"/>
      <c r="AG299" s="91"/>
      <c r="AH299" s="91"/>
      <c r="AI299" s="91"/>
      <c r="AJ299" s="91"/>
    </row>
    <row r="300" spans="1:36" ht="23.25" customHeight="1" x14ac:dyDescent="0.3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6"/>
      <c r="AE300" s="91"/>
      <c r="AF300" s="91"/>
      <c r="AG300" s="91"/>
      <c r="AH300" s="91"/>
      <c r="AI300" s="91"/>
      <c r="AJ300" s="91"/>
    </row>
    <row r="301" spans="1:36" ht="23.25" customHeight="1" x14ac:dyDescent="0.3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6"/>
      <c r="AE301" s="91"/>
      <c r="AF301" s="91"/>
      <c r="AG301" s="91"/>
      <c r="AH301" s="91"/>
      <c r="AI301" s="91"/>
      <c r="AJ301" s="91"/>
    </row>
    <row r="302" spans="1:36" ht="23.25" customHeight="1" x14ac:dyDescent="0.3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6"/>
      <c r="AE302" s="91"/>
      <c r="AF302" s="91"/>
      <c r="AG302" s="91"/>
      <c r="AH302" s="91"/>
      <c r="AI302" s="91"/>
      <c r="AJ302" s="91"/>
    </row>
    <row r="303" spans="1:36" ht="23.25" customHeight="1" x14ac:dyDescent="0.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6"/>
      <c r="AE303" s="91"/>
      <c r="AF303" s="91"/>
      <c r="AG303" s="91"/>
      <c r="AH303" s="91"/>
      <c r="AI303" s="91"/>
      <c r="AJ303" s="91"/>
    </row>
    <row r="304" spans="1:36" ht="23.25" customHeight="1" x14ac:dyDescent="0.3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6"/>
      <c r="AE304" s="91"/>
      <c r="AF304" s="91"/>
      <c r="AG304" s="91"/>
      <c r="AH304" s="91"/>
      <c r="AI304" s="91"/>
      <c r="AJ304" s="91"/>
    </row>
    <row r="305" spans="1:36" ht="23.25" customHeight="1" x14ac:dyDescent="0.3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6"/>
      <c r="AE305" s="91"/>
      <c r="AF305" s="91"/>
      <c r="AG305" s="91"/>
      <c r="AH305" s="91"/>
      <c r="AI305" s="91"/>
      <c r="AJ305" s="91"/>
    </row>
    <row r="306" spans="1:36" ht="23.25" customHeight="1" x14ac:dyDescent="0.3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6"/>
      <c r="AE306" s="91"/>
      <c r="AF306" s="91"/>
      <c r="AG306" s="91"/>
      <c r="AH306" s="91"/>
      <c r="AI306" s="91"/>
      <c r="AJ306" s="91"/>
    </row>
    <row r="307" spans="1:36" ht="23.25" customHeight="1" x14ac:dyDescent="0.3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6"/>
      <c r="AE307" s="91"/>
      <c r="AF307" s="91"/>
      <c r="AG307" s="91"/>
      <c r="AH307" s="91"/>
      <c r="AI307" s="91"/>
      <c r="AJ307" s="91"/>
    </row>
    <row r="308" spans="1:36" ht="23.25" customHeight="1" x14ac:dyDescent="0.3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6"/>
      <c r="AE308" s="91"/>
      <c r="AF308" s="91"/>
      <c r="AG308" s="91"/>
      <c r="AH308" s="91"/>
      <c r="AI308" s="91"/>
      <c r="AJ308" s="91"/>
    </row>
    <row r="309" spans="1:36" ht="23.25" customHeight="1" x14ac:dyDescent="0.3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6"/>
      <c r="AE309" s="91"/>
      <c r="AF309" s="91"/>
      <c r="AG309" s="91"/>
      <c r="AH309" s="91"/>
      <c r="AI309" s="91"/>
      <c r="AJ309" s="91"/>
    </row>
    <row r="310" spans="1:36" ht="23.25" customHeight="1" x14ac:dyDescent="0.3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6"/>
      <c r="AE310" s="91"/>
      <c r="AF310" s="91"/>
      <c r="AG310" s="91"/>
      <c r="AH310" s="91"/>
      <c r="AI310" s="91"/>
      <c r="AJ310" s="91"/>
    </row>
    <row r="311" spans="1:36" ht="23.25" customHeight="1" x14ac:dyDescent="0.3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6"/>
      <c r="AE311" s="91"/>
      <c r="AF311" s="91"/>
      <c r="AG311" s="91"/>
      <c r="AH311" s="91"/>
      <c r="AI311" s="91"/>
      <c r="AJ311" s="91"/>
    </row>
    <row r="312" spans="1:36" ht="23.25" customHeight="1" x14ac:dyDescent="0.3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6"/>
      <c r="AE312" s="91"/>
      <c r="AF312" s="91"/>
      <c r="AG312" s="91"/>
      <c r="AH312" s="91"/>
      <c r="AI312" s="91"/>
      <c r="AJ312" s="91"/>
    </row>
    <row r="313" spans="1:36" ht="23.25" customHeight="1" x14ac:dyDescent="0.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6"/>
      <c r="AE313" s="91"/>
      <c r="AF313" s="91"/>
      <c r="AG313" s="91"/>
      <c r="AH313" s="91"/>
      <c r="AI313" s="91"/>
      <c r="AJ313" s="91"/>
    </row>
    <row r="314" spans="1:36" ht="23.25" customHeight="1" x14ac:dyDescent="0.3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6"/>
      <c r="AE314" s="91"/>
      <c r="AF314" s="91"/>
      <c r="AG314" s="91"/>
      <c r="AH314" s="91"/>
      <c r="AI314" s="91"/>
      <c r="AJ314" s="91"/>
    </row>
    <row r="315" spans="1:36" ht="23.25" customHeight="1" x14ac:dyDescent="0.3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6"/>
      <c r="AE315" s="91"/>
      <c r="AF315" s="91"/>
      <c r="AG315" s="91"/>
      <c r="AH315" s="91"/>
      <c r="AI315" s="91"/>
      <c r="AJ315" s="91"/>
    </row>
    <row r="316" spans="1:36" ht="23.25" customHeight="1" x14ac:dyDescent="0.3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6"/>
      <c r="AE316" s="91"/>
      <c r="AF316" s="91"/>
      <c r="AG316" s="91"/>
      <c r="AH316" s="91"/>
      <c r="AI316" s="91"/>
      <c r="AJ316" s="91"/>
    </row>
    <row r="317" spans="1:36" ht="15.75" customHeight="1" x14ac:dyDescent="0.25"/>
    <row r="318" spans="1:36" ht="15.75" customHeight="1" x14ac:dyDescent="0.25"/>
    <row r="319" spans="1:36" ht="15.75" customHeight="1" x14ac:dyDescent="0.25"/>
    <row r="320" spans="1:3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5:AJ5"/>
    <mergeCell ref="C6:AJ6"/>
    <mergeCell ref="Y10:AC10"/>
    <mergeCell ref="AD10:AE12"/>
    <mergeCell ref="C7:AJ7"/>
    <mergeCell ref="C8:AJ8"/>
    <mergeCell ref="C9:AJ9"/>
    <mergeCell ref="E10:I10"/>
    <mergeCell ref="J10:N10"/>
    <mergeCell ref="O10:S10"/>
    <mergeCell ref="T10:X10"/>
    <mergeCell ref="AF10:AJ10"/>
    <mergeCell ref="C1:AI1"/>
    <mergeCell ref="A2:B2"/>
    <mergeCell ref="L2:O2"/>
    <mergeCell ref="T2:AJ2"/>
    <mergeCell ref="C4:AJ4"/>
  </mergeCells>
  <conditionalFormatting sqref="B13:B70">
    <cfRule type="cellIs" dxfId="34" priority="4" operator="equal">
      <formula>"U"</formula>
    </cfRule>
  </conditionalFormatting>
  <conditionalFormatting sqref="C13:C95">
    <cfRule type="cellIs" dxfId="33" priority="5" operator="equal">
      <formula>"U"</formula>
    </cfRule>
  </conditionalFormatting>
  <conditionalFormatting sqref="D13:D74">
    <cfRule type="cellIs" dxfId="32" priority="3" operator="equal">
      <formula>"U"</formula>
    </cfRule>
  </conditionalFormatting>
  <conditionalFormatting sqref="E13:AC95">
    <cfRule type="cellIs" dxfId="31" priority="1" operator="greaterThan">
      <formula>E12</formula>
    </cfRule>
  </conditionalFormatting>
  <conditionalFormatting sqref="Z13:Z60">
    <cfRule type="cellIs" dxfId="30" priority="2" operator="greaterThan">
      <formula>Z12</formula>
    </cfRule>
  </conditionalFormatting>
  <conditionalFormatting sqref="AD13:AD34 AD38 AD40 AD44:AD47 AD49:AD53 AD55:AD60 AD62 AD73 AD78 AD88 AD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D34 AD38:AD40 AD44:AD47 AD49:AD53 AD55:AD60 AD62 AD72:AD83 AD88 AD94">
    <cfRule type="cellIs" dxfId="29" priority="7" operator="equal">
      <formula>"U"</formula>
    </cfRule>
  </conditionalFormatting>
  <conditionalFormatting sqref="AD13:AD95">
    <cfRule type="cellIs" dxfId="28" priority="9" operator="equal">
      <formula>"WHL"</formula>
    </cfRule>
    <cfRule type="cellIs" dxfId="27" priority="10" operator="equal">
      <formula>"WH1"</formula>
    </cfRule>
    <cfRule type="cellIs" dxfId="26" priority="31" operator="equal">
      <formula>"UA"</formula>
    </cfRule>
    <cfRule type="cellIs" dxfId="25" priority="33" operator="equal">
      <formula>"U"</formula>
    </cfRule>
    <cfRule type="cellIs" dxfId="24" priority="35" operator="equal">
      <formula>"WHL"</formula>
    </cfRule>
  </conditionalFormatting>
  <conditionalFormatting sqref="AD32 AD45">
    <cfRule type="containsText" dxfId="23" priority="11" operator="containsText" text="WH">
      <formula>NOT(ISERROR(SEARCH(("WH"),(AD32))))</formula>
    </cfRule>
    <cfRule type="containsText" dxfId="22" priority="12" operator="containsText" text="U">
      <formula>NOT(ISERROR(SEARCH(("U"),(AD32))))</formula>
    </cfRule>
  </conditionalFormatting>
  <conditionalFormatting sqref="AD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D70">
    <cfRule type="cellIs" dxfId="21" priority="15" operator="equal">
      <formula>"UA"</formula>
    </cfRule>
    <cfRule type="cellIs" dxfId="20" priority="16" operator="equal">
      <formula>"U"</formula>
    </cfRule>
  </conditionalFormatting>
  <conditionalFormatting sqref="AD74:AD77 AD72 AD79:AD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">
    <cfRule type="containsText" dxfId="19" priority="29" operator="containsText" text="WH">
      <formula>NOT(ISERROR(SEARCH(("WH"),(AD93))))</formula>
    </cfRule>
    <cfRule type="containsText" dxfId="18" priority="30" operator="containsText" text="U">
      <formula>NOT(ISERROR(SEARCH(("U"),(AD93))))</formula>
    </cfRule>
  </conditionalFormatting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2.59765625" defaultRowHeight="15" customHeight="1" x14ac:dyDescent="0.25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 x14ac:dyDescent="0.3">
      <c r="B1" s="97"/>
      <c r="C1" s="208" t="s">
        <v>43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</row>
    <row r="2" spans="1:41" ht="14.4" x14ac:dyDescent="0.3">
      <c r="A2" s="210" t="s">
        <v>44</v>
      </c>
      <c r="B2" s="20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11" t="e">
        <f>#REF!</f>
        <v>#REF!</v>
      </c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</row>
    <row r="3" spans="1:41" ht="15" customHeight="1" x14ac:dyDescent="0.3">
      <c r="B3" s="97"/>
      <c r="P3" s="212" t="s">
        <v>147</v>
      </c>
      <c r="Q3" s="209"/>
      <c r="R3" s="209"/>
      <c r="S3" s="98" t="e">
        <f>#REF!</f>
        <v>#REF!</v>
      </c>
      <c r="T3" s="98" t="s">
        <v>6</v>
      </c>
      <c r="Y3" s="216" t="s">
        <v>148</v>
      </c>
      <c r="Z3" s="173"/>
      <c r="AA3" s="173"/>
      <c r="AB3" s="173"/>
      <c r="AC3" s="98" t="s">
        <v>11</v>
      </c>
      <c r="AE3" s="98" t="s">
        <v>10</v>
      </c>
      <c r="AH3" s="213" t="e">
        <f>#REF!</f>
        <v>#REF!</v>
      </c>
      <c r="AI3" s="173"/>
      <c r="AK3" s="214" t="s">
        <v>149</v>
      </c>
      <c r="AL3" s="168"/>
      <c r="AM3" s="184"/>
      <c r="AN3" s="215" t="s">
        <v>150</v>
      </c>
      <c r="AO3" s="184"/>
    </row>
    <row r="4" spans="1:41" ht="14.4" x14ac:dyDescent="0.3">
      <c r="B4" s="101" t="s">
        <v>22</v>
      </c>
      <c r="C4" s="217" t="e">
        <f t="shared" ref="C4:C9" si="0">#REF!</f>
        <v>#REF!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84"/>
      <c r="AL4" s="214" t="e">
        <f t="shared" ref="AL4:AL9" si="1">#REF!</f>
        <v>#REF!</v>
      </c>
      <c r="AM4" s="184"/>
      <c r="AN4" s="215" t="e">
        <f t="shared" ref="AN4:AN9" si="2">#REF!</f>
        <v>#REF!</v>
      </c>
      <c r="AO4" s="184"/>
    </row>
    <row r="5" spans="1:41" ht="14.4" x14ac:dyDescent="0.3">
      <c r="B5" s="101" t="s">
        <v>24</v>
      </c>
      <c r="C5" s="217" t="e">
        <f t="shared" si="0"/>
        <v>#REF!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84"/>
      <c r="AL5" s="214" t="e">
        <f t="shared" si="1"/>
        <v>#REF!</v>
      </c>
      <c r="AM5" s="184"/>
      <c r="AN5" s="215" t="e">
        <f t="shared" si="2"/>
        <v>#REF!</v>
      </c>
      <c r="AO5" s="184"/>
    </row>
    <row r="6" spans="1:41" ht="14.4" x14ac:dyDescent="0.3">
      <c r="B6" s="101" t="s">
        <v>26</v>
      </c>
      <c r="C6" s="217" t="e">
        <f t="shared" si="0"/>
        <v>#REF!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84"/>
      <c r="AL6" s="214" t="e">
        <f t="shared" si="1"/>
        <v>#REF!</v>
      </c>
      <c r="AM6" s="184"/>
      <c r="AN6" s="215" t="e">
        <f t="shared" si="2"/>
        <v>#REF!</v>
      </c>
      <c r="AO6" s="184"/>
    </row>
    <row r="7" spans="1:41" ht="14.4" x14ac:dyDescent="0.3">
      <c r="B7" s="101" t="s">
        <v>28</v>
      </c>
      <c r="C7" s="217" t="e">
        <f t="shared" si="0"/>
        <v>#REF!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84"/>
      <c r="AL7" s="214" t="e">
        <f t="shared" si="1"/>
        <v>#REF!</v>
      </c>
      <c r="AM7" s="184"/>
      <c r="AN7" s="215" t="e">
        <f t="shared" si="2"/>
        <v>#REF!</v>
      </c>
      <c r="AO7" s="184"/>
    </row>
    <row r="8" spans="1:41" ht="14.4" x14ac:dyDescent="0.3">
      <c r="B8" s="101" t="s">
        <v>30</v>
      </c>
      <c r="C8" s="217" t="e">
        <f t="shared" si="0"/>
        <v>#REF!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84"/>
      <c r="AL8" s="214" t="e">
        <f t="shared" si="1"/>
        <v>#REF!</v>
      </c>
      <c r="AM8" s="184"/>
      <c r="AN8" s="215" t="e">
        <f t="shared" si="2"/>
        <v>#REF!</v>
      </c>
      <c r="AO8" s="184"/>
    </row>
    <row r="9" spans="1:41" ht="14.4" x14ac:dyDescent="0.3">
      <c r="B9" s="101" t="s">
        <v>151</v>
      </c>
      <c r="C9" s="217" t="e">
        <f t="shared" si="0"/>
        <v>#REF!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84"/>
      <c r="AL9" s="214" t="e">
        <f t="shared" si="1"/>
        <v>#REF!</v>
      </c>
      <c r="AM9" s="184"/>
      <c r="AN9" s="215" t="e">
        <f t="shared" si="2"/>
        <v>#REF!</v>
      </c>
      <c r="AO9" s="184"/>
    </row>
    <row r="10" spans="1:41" ht="14.4" x14ac:dyDescent="0.3">
      <c r="A10" s="102"/>
      <c r="B10" s="103"/>
      <c r="C10" s="102"/>
      <c r="D10" s="222" t="s">
        <v>17</v>
      </c>
      <c r="E10" s="168"/>
      <c r="F10" s="168"/>
      <c r="G10" s="168"/>
      <c r="H10" s="168"/>
      <c r="I10" s="184"/>
      <c r="J10" s="223" t="s">
        <v>18</v>
      </c>
      <c r="K10" s="168"/>
      <c r="L10" s="168"/>
      <c r="M10" s="168"/>
      <c r="N10" s="168"/>
      <c r="O10" s="184"/>
      <c r="P10" s="222" t="s">
        <v>152</v>
      </c>
      <c r="Q10" s="168"/>
      <c r="R10" s="168"/>
      <c r="S10" s="168"/>
      <c r="T10" s="168"/>
      <c r="U10" s="184"/>
      <c r="V10" s="224" t="s">
        <v>20</v>
      </c>
      <c r="W10" s="168"/>
      <c r="X10" s="168"/>
      <c r="Y10" s="168"/>
      <c r="Z10" s="168"/>
      <c r="AA10" s="184"/>
      <c r="AB10" s="219" t="s">
        <v>21</v>
      </c>
      <c r="AC10" s="168"/>
      <c r="AD10" s="168"/>
      <c r="AE10" s="168"/>
      <c r="AF10" s="168"/>
      <c r="AG10" s="184"/>
      <c r="AH10" s="31" t="s">
        <v>40</v>
      </c>
      <c r="AI10" s="4"/>
      <c r="AJ10" s="220" t="s">
        <v>48</v>
      </c>
      <c r="AK10" s="168"/>
      <c r="AL10" s="168"/>
      <c r="AM10" s="168"/>
      <c r="AN10" s="168"/>
      <c r="AO10" s="184"/>
    </row>
    <row r="11" spans="1:41" ht="14.4" x14ac:dyDescent="0.3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 x14ac:dyDescent="0.3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21" t="e">
        <f t="shared" si="3"/>
        <v>#REF!</v>
      </c>
      <c r="AI12" s="184"/>
      <c r="AJ12" s="109"/>
      <c r="AK12" s="109"/>
      <c r="AL12" s="109"/>
      <c r="AM12" s="109"/>
      <c r="AN12" s="109"/>
      <c r="AO12" s="109"/>
    </row>
    <row r="13" spans="1:41" ht="15.6" x14ac:dyDescent="0.3">
      <c r="A13" s="111">
        <v>1</v>
      </c>
      <c r="B13" s="112" t="s">
        <v>157</v>
      </c>
      <c r="C13" s="113" t="s">
        <v>158</v>
      </c>
      <c r="D13" s="114">
        <v>28.7</v>
      </c>
      <c r="E13" s="114">
        <v>12.299999999999999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7.1999999999999993</v>
      </c>
      <c r="T13" s="114">
        <v>14.399999999999999</v>
      </c>
      <c r="U13" s="114">
        <v>14.399999999999999</v>
      </c>
      <c r="V13" s="115">
        <v>9.6</v>
      </c>
      <c r="W13" s="115">
        <v>14.399999999999999</v>
      </c>
      <c r="X13" s="115">
        <v>24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20</v>
      </c>
      <c r="AE13" s="116">
        <v>24.5</v>
      </c>
      <c r="AF13" s="116">
        <v>14.7</v>
      </c>
      <c r="AG13" s="116">
        <v>9.8000000000000007</v>
      </c>
      <c r="AH13" s="4" t="s">
        <v>145</v>
      </c>
      <c r="AI13" s="4">
        <f t="shared" ref="AI13:AI71" si="4">IF(AH13="S",100,IF(AH13="A",90,IF(AH13="B",80,IF(AH13="C",70,IF(AH13="D",60,IF(AH13="E",56,0))))))</f>
        <v>56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 x14ac:dyDescent="0.3">
      <c r="A14" s="111">
        <v>2</v>
      </c>
      <c r="B14" s="112" t="s">
        <v>159</v>
      </c>
      <c r="C14" s="113" t="s">
        <v>160</v>
      </c>
      <c r="D14" s="114">
        <v>35</v>
      </c>
      <c r="E14" s="114">
        <v>15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25</v>
      </c>
      <c r="L14" s="52">
        <v>25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9.3999999999999986</v>
      </c>
      <c r="T14" s="114">
        <v>18.799999999999997</v>
      </c>
      <c r="U14" s="114">
        <v>18.799999999999997</v>
      </c>
      <c r="V14" s="115">
        <v>9.6</v>
      </c>
      <c r="W14" s="115">
        <v>14.399999999999999</v>
      </c>
      <c r="X14" s="115">
        <v>24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22.5</v>
      </c>
      <c r="AF14" s="116">
        <v>13.5</v>
      </c>
      <c r="AG14" s="116">
        <v>9</v>
      </c>
      <c r="AH14" s="4" t="s">
        <v>13</v>
      </c>
      <c r="AI14" s="4">
        <f t="shared" si="4"/>
        <v>80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 x14ac:dyDescent="0.3">
      <c r="A15" s="111">
        <v>3</v>
      </c>
      <c r="B15" s="112" t="s">
        <v>161</v>
      </c>
      <c r="C15" s="113" t="s">
        <v>162</v>
      </c>
      <c r="D15" s="114">
        <v>28</v>
      </c>
      <c r="E15" s="114">
        <v>12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8.1999999999999993</v>
      </c>
      <c r="T15" s="114">
        <v>16.399999999999999</v>
      </c>
      <c r="U15" s="114">
        <v>16.399999999999999</v>
      </c>
      <c r="V15" s="115">
        <v>9.2000000000000011</v>
      </c>
      <c r="W15" s="115">
        <v>13.8</v>
      </c>
      <c r="X15" s="115">
        <v>23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20</v>
      </c>
      <c r="AE15" s="116">
        <v>24.5</v>
      </c>
      <c r="AF15" s="116">
        <v>14.7</v>
      </c>
      <c r="AG15" s="116">
        <v>9.8000000000000007</v>
      </c>
      <c r="AH15" s="4" t="s">
        <v>145</v>
      </c>
      <c r="AI15" s="4">
        <f t="shared" si="4"/>
        <v>56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 x14ac:dyDescent="0.3">
      <c r="A16" s="111">
        <v>4</v>
      </c>
      <c r="B16" s="112" t="s">
        <v>163</v>
      </c>
      <c r="C16" s="113" t="s">
        <v>164</v>
      </c>
      <c r="D16" s="114">
        <v>30.8</v>
      </c>
      <c r="E16" s="114">
        <v>13.2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24.5</v>
      </c>
      <c r="L16" s="52">
        <v>24.5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8.6</v>
      </c>
      <c r="T16" s="114">
        <v>17.2</v>
      </c>
      <c r="U16" s="114">
        <v>17.2</v>
      </c>
      <c r="V16" s="115">
        <v>9.8000000000000007</v>
      </c>
      <c r="W16" s="115">
        <v>14.7</v>
      </c>
      <c r="X16" s="115">
        <v>24.5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24</v>
      </c>
      <c r="AF16" s="116">
        <v>14.399999999999999</v>
      </c>
      <c r="AG16" s="116">
        <v>9.6</v>
      </c>
      <c r="AH16" s="4" t="s">
        <v>95</v>
      </c>
      <c r="AI16" s="4">
        <f t="shared" si="4"/>
        <v>70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 x14ac:dyDescent="0.3">
      <c r="A17" s="111">
        <v>5</v>
      </c>
      <c r="B17" s="112" t="s">
        <v>165</v>
      </c>
      <c r="C17" s="113" t="s">
        <v>166</v>
      </c>
      <c r="D17" s="114">
        <v>19.600000000000001</v>
      </c>
      <c r="E17" s="114">
        <v>8.4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20</v>
      </c>
      <c r="L17" s="52">
        <v>20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7</v>
      </c>
      <c r="T17" s="114">
        <v>14</v>
      </c>
      <c r="U17" s="114">
        <v>14</v>
      </c>
      <c r="V17" s="115">
        <v>9.2000000000000011</v>
      </c>
      <c r="W17" s="115">
        <v>13.8</v>
      </c>
      <c r="X17" s="115">
        <v>23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23.5</v>
      </c>
      <c r="AF17" s="116">
        <v>14.1</v>
      </c>
      <c r="AG17" s="116">
        <v>9.3999999999999986</v>
      </c>
      <c r="AH17" s="4" t="s">
        <v>145</v>
      </c>
      <c r="AI17" s="4">
        <f t="shared" si="4"/>
        <v>56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 x14ac:dyDescent="0.3">
      <c r="A18" s="111">
        <v>6</v>
      </c>
      <c r="B18" s="112" t="s">
        <v>167</v>
      </c>
      <c r="C18" s="113" t="s">
        <v>168</v>
      </c>
      <c r="D18" s="114">
        <v>32.200000000000003</v>
      </c>
      <c r="E18" s="114">
        <v>13.8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8</v>
      </c>
      <c r="T18" s="114">
        <v>16</v>
      </c>
      <c r="U18" s="114">
        <v>16</v>
      </c>
      <c r="V18" s="115">
        <v>9.6</v>
      </c>
      <c r="W18" s="115">
        <v>14.399999999999999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25</v>
      </c>
      <c r="AF18" s="116">
        <v>15</v>
      </c>
      <c r="AG18" s="116">
        <v>10</v>
      </c>
      <c r="AH18" s="4" t="s">
        <v>123</v>
      </c>
      <c r="AI18" s="4">
        <f t="shared" si="4"/>
        <v>60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 x14ac:dyDescent="0.3">
      <c r="A19" s="111">
        <v>7</v>
      </c>
      <c r="B19" s="112" t="s">
        <v>169</v>
      </c>
      <c r="C19" s="113" t="s">
        <v>170</v>
      </c>
      <c r="D19" s="114">
        <v>24.5</v>
      </c>
      <c r="E19" s="114">
        <v>10.5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21</v>
      </c>
      <c r="L19" s="52">
        <v>21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7</v>
      </c>
      <c r="T19" s="114">
        <v>14</v>
      </c>
      <c r="U19" s="114">
        <v>14</v>
      </c>
      <c r="V19" s="115">
        <v>8.1999999999999993</v>
      </c>
      <c r="W19" s="115">
        <v>12.299999999999999</v>
      </c>
      <c r="X19" s="115">
        <v>20.5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25</v>
      </c>
      <c r="AF19" s="116">
        <v>15</v>
      </c>
      <c r="AG19" s="116">
        <v>10</v>
      </c>
      <c r="AH19" s="4" t="s">
        <v>145</v>
      </c>
      <c r="AI19" s="4">
        <f t="shared" si="4"/>
        <v>56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 x14ac:dyDescent="0.3">
      <c r="A20" s="111">
        <v>8</v>
      </c>
      <c r="B20" s="112" t="s">
        <v>171</v>
      </c>
      <c r="C20" s="113" t="s">
        <v>172</v>
      </c>
      <c r="D20" s="114">
        <v>17.5</v>
      </c>
      <c r="E20" s="114">
        <v>7.5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17.5</v>
      </c>
      <c r="L20" s="52">
        <v>17.5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5</v>
      </c>
      <c r="T20" s="114">
        <v>10</v>
      </c>
      <c r="U20" s="114">
        <v>10</v>
      </c>
      <c r="V20" s="115">
        <v>9.2000000000000011</v>
      </c>
      <c r="W20" s="115">
        <v>13.8</v>
      </c>
      <c r="X20" s="115">
        <v>23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22.5</v>
      </c>
      <c r="AF20" s="116">
        <v>13.5</v>
      </c>
      <c r="AG20" s="116">
        <v>9</v>
      </c>
      <c r="AH20" s="4" t="s">
        <v>145</v>
      </c>
      <c r="AI20" s="4">
        <f t="shared" si="4"/>
        <v>56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 x14ac:dyDescent="0.3">
      <c r="A21" s="111">
        <v>9</v>
      </c>
      <c r="B21" s="112" t="s">
        <v>173</v>
      </c>
      <c r="C21" s="113" t="s">
        <v>174</v>
      </c>
      <c r="D21" s="114">
        <v>24.5</v>
      </c>
      <c r="E21" s="114">
        <v>10.5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22.5</v>
      </c>
      <c r="L21" s="52">
        <v>22.5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8.6</v>
      </c>
      <c r="T21" s="114">
        <v>17.2</v>
      </c>
      <c r="U21" s="114">
        <v>17.2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23.5</v>
      </c>
      <c r="AF21" s="116">
        <v>14.1</v>
      </c>
      <c r="AG21" s="116">
        <v>9.3999999999999986</v>
      </c>
      <c r="AH21" s="4" t="s">
        <v>13</v>
      </c>
      <c r="AI21" s="4">
        <f t="shared" si="4"/>
        <v>80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 x14ac:dyDescent="0.3">
      <c r="A22" s="111">
        <v>10</v>
      </c>
      <c r="B22" s="112" t="s">
        <v>175</v>
      </c>
      <c r="C22" s="113" t="s">
        <v>176</v>
      </c>
      <c r="D22" s="114">
        <v>25.9</v>
      </c>
      <c r="E22" s="114">
        <v>11.1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6</v>
      </c>
      <c r="T22" s="114">
        <v>12</v>
      </c>
      <c r="U22" s="114">
        <v>12</v>
      </c>
      <c r="V22" s="115">
        <v>9.2000000000000011</v>
      </c>
      <c r="W22" s="115">
        <v>13.8</v>
      </c>
      <c r="X22" s="115">
        <v>23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23.5</v>
      </c>
      <c r="AF22" s="116">
        <v>14.1</v>
      </c>
      <c r="AG22" s="116">
        <v>9.3999999999999986</v>
      </c>
      <c r="AH22" s="4" t="s">
        <v>145</v>
      </c>
      <c r="AI22" s="4">
        <f t="shared" si="4"/>
        <v>56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 x14ac:dyDescent="0.3">
      <c r="A23" s="111">
        <v>11</v>
      </c>
      <c r="B23" s="112" t="s">
        <v>177</v>
      </c>
      <c r="C23" s="113" t="s">
        <v>178</v>
      </c>
      <c r="D23" s="114">
        <v>24.5</v>
      </c>
      <c r="E23" s="114">
        <v>10.5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19</v>
      </c>
      <c r="L23" s="52">
        <v>19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7</v>
      </c>
      <c r="T23" s="114">
        <v>14</v>
      </c>
      <c r="U23" s="114">
        <v>14</v>
      </c>
      <c r="V23" s="115">
        <v>8.8000000000000007</v>
      </c>
      <c r="W23" s="115">
        <v>13.2</v>
      </c>
      <c r="X23" s="115">
        <v>22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25</v>
      </c>
      <c r="AF23" s="116">
        <v>15</v>
      </c>
      <c r="AG23" s="116">
        <v>10</v>
      </c>
      <c r="AH23" s="4" t="s">
        <v>145</v>
      </c>
      <c r="AI23" s="4">
        <f t="shared" si="4"/>
        <v>56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 x14ac:dyDescent="0.3">
      <c r="A24" s="111">
        <v>12</v>
      </c>
      <c r="B24" s="112" t="s">
        <v>179</v>
      </c>
      <c r="C24" s="113" t="s">
        <v>180</v>
      </c>
      <c r="D24" s="114">
        <v>31.5</v>
      </c>
      <c r="E24" s="114">
        <v>13.5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8</v>
      </c>
      <c r="T24" s="114">
        <v>16</v>
      </c>
      <c r="U24" s="114">
        <v>16</v>
      </c>
      <c r="V24" s="115">
        <v>9.6</v>
      </c>
      <c r="W24" s="115">
        <v>14.399999999999999</v>
      </c>
      <c r="X24" s="115">
        <v>24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23</v>
      </c>
      <c r="AF24" s="116">
        <v>13.8</v>
      </c>
      <c r="AG24" s="116">
        <v>9.2000000000000011</v>
      </c>
      <c r="AH24" s="4" t="s">
        <v>123</v>
      </c>
      <c r="AI24" s="4">
        <f t="shared" si="4"/>
        <v>60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 x14ac:dyDescent="0.3">
      <c r="A25" s="111">
        <v>13</v>
      </c>
      <c r="B25" s="112" t="s">
        <v>181</v>
      </c>
      <c r="C25" s="113" t="s">
        <v>182</v>
      </c>
      <c r="D25" s="114">
        <v>28.7</v>
      </c>
      <c r="E25" s="114">
        <v>12.299999999999999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8.6</v>
      </c>
      <c r="T25" s="114">
        <v>17.2</v>
      </c>
      <c r="U25" s="114">
        <v>17.2</v>
      </c>
      <c r="V25" s="115">
        <v>9.6</v>
      </c>
      <c r="W25" s="115">
        <v>14.399999999999999</v>
      </c>
      <c r="X25" s="115">
        <v>24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25</v>
      </c>
      <c r="AF25" s="116">
        <v>15</v>
      </c>
      <c r="AG25" s="116">
        <v>10</v>
      </c>
      <c r="AH25" s="4" t="s">
        <v>95</v>
      </c>
      <c r="AI25" s="4">
        <f t="shared" si="4"/>
        <v>70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 x14ac:dyDescent="0.3">
      <c r="A26" s="111">
        <v>14</v>
      </c>
      <c r="B26" s="112" t="s">
        <v>183</v>
      </c>
      <c r="C26" s="113" t="s">
        <v>184</v>
      </c>
      <c r="D26" s="114">
        <v>33.6</v>
      </c>
      <c r="E26" s="114">
        <v>14.399999999999999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20.5</v>
      </c>
      <c r="L26" s="52">
        <v>20.5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7.6</v>
      </c>
      <c r="T26" s="114">
        <v>15.2</v>
      </c>
      <c r="U26" s="114">
        <v>15.2</v>
      </c>
      <c r="V26" s="115">
        <v>9.6</v>
      </c>
      <c r="W26" s="115">
        <v>14.399999999999999</v>
      </c>
      <c r="X26" s="115">
        <v>24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25</v>
      </c>
      <c r="AF26" s="116">
        <v>15</v>
      </c>
      <c r="AG26" s="116">
        <v>10</v>
      </c>
      <c r="AH26" s="4" t="s">
        <v>145</v>
      </c>
      <c r="AI26" s="4">
        <f t="shared" si="4"/>
        <v>56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 x14ac:dyDescent="0.3">
      <c r="A27" s="111">
        <v>15</v>
      </c>
      <c r="B27" s="112" t="s">
        <v>185</v>
      </c>
      <c r="C27" s="113" t="s">
        <v>186</v>
      </c>
      <c r="D27" s="114">
        <v>24.5</v>
      </c>
      <c r="E27" s="114">
        <v>10.5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22.5</v>
      </c>
      <c r="L27" s="52">
        <v>22.5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8</v>
      </c>
      <c r="T27" s="114">
        <v>16</v>
      </c>
      <c r="U27" s="114">
        <v>16</v>
      </c>
      <c r="V27" s="115">
        <v>8.1999999999999993</v>
      </c>
      <c r="W27" s="115">
        <v>12.299999999999999</v>
      </c>
      <c r="X27" s="115">
        <v>20.5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22.5</v>
      </c>
      <c r="AF27" s="116">
        <v>13.5</v>
      </c>
      <c r="AG27" s="116">
        <v>9</v>
      </c>
      <c r="AH27" s="4" t="s">
        <v>145</v>
      </c>
      <c r="AI27" s="4">
        <f t="shared" si="4"/>
        <v>56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 x14ac:dyDescent="0.3">
      <c r="A28" s="111">
        <v>16</v>
      </c>
      <c r="B28" s="112" t="s">
        <v>187</v>
      </c>
      <c r="C28" s="113" t="s">
        <v>188</v>
      </c>
      <c r="D28" s="114">
        <v>32.200000000000003</v>
      </c>
      <c r="E28" s="114">
        <v>13.8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24</v>
      </c>
      <c r="L28" s="52">
        <v>24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9.6</v>
      </c>
      <c r="T28" s="114">
        <v>19.2</v>
      </c>
      <c r="U28" s="114">
        <v>19.2</v>
      </c>
      <c r="V28" s="115">
        <v>8.1999999999999993</v>
      </c>
      <c r="W28" s="115">
        <v>12.299999999999999</v>
      </c>
      <c r="X28" s="115">
        <v>20.5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24</v>
      </c>
      <c r="AF28" s="116">
        <v>14.399999999999999</v>
      </c>
      <c r="AG28" s="116">
        <v>9.6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 x14ac:dyDescent="0.3">
      <c r="A29" s="111">
        <v>17</v>
      </c>
      <c r="B29" s="112" t="s">
        <v>189</v>
      </c>
      <c r="C29" s="113" t="s">
        <v>190</v>
      </c>
      <c r="D29" s="114">
        <v>32.9</v>
      </c>
      <c r="E29" s="114">
        <v>14.1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25</v>
      </c>
      <c r="L29" s="52">
        <v>25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10</v>
      </c>
      <c r="T29" s="114">
        <v>20</v>
      </c>
      <c r="U29" s="114">
        <v>20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23</v>
      </c>
      <c r="AF29" s="116">
        <v>13.8</v>
      </c>
      <c r="AG29" s="116">
        <v>9.2000000000000011</v>
      </c>
      <c r="AH29" s="4" t="s">
        <v>145</v>
      </c>
      <c r="AI29" s="4">
        <f t="shared" si="4"/>
        <v>56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 x14ac:dyDescent="0.3">
      <c r="A30" s="111">
        <v>18</v>
      </c>
      <c r="B30" s="112" t="s">
        <v>191</v>
      </c>
      <c r="C30" s="113" t="s">
        <v>192</v>
      </c>
      <c r="D30" s="114">
        <v>30.099999999999998</v>
      </c>
      <c r="E30" s="114">
        <v>12.9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23</v>
      </c>
      <c r="L30" s="52">
        <v>23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10</v>
      </c>
      <c r="T30" s="114">
        <v>20</v>
      </c>
      <c r="U30" s="114">
        <v>20</v>
      </c>
      <c r="V30" s="115">
        <v>9.6</v>
      </c>
      <c r="W30" s="115">
        <v>14.399999999999999</v>
      </c>
      <c r="X30" s="115">
        <v>24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22.5</v>
      </c>
      <c r="AF30" s="116">
        <v>13.5</v>
      </c>
      <c r="AG30" s="116">
        <v>9</v>
      </c>
      <c r="AH30" s="4" t="s">
        <v>11</v>
      </c>
      <c r="AI30" s="4">
        <f t="shared" si="4"/>
        <v>90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 x14ac:dyDescent="0.3">
      <c r="A31" s="111">
        <v>19</v>
      </c>
      <c r="B31" s="112" t="s">
        <v>193</v>
      </c>
      <c r="C31" s="113" t="s">
        <v>194</v>
      </c>
      <c r="D31" s="114">
        <v>34.299999999999997</v>
      </c>
      <c r="E31" s="114">
        <v>14.7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25</v>
      </c>
      <c r="L31" s="52">
        <v>25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8.4</v>
      </c>
      <c r="T31" s="114">
        <v>16.8</v>
      </c>
      <c r="U31" s="114">
        <v>16.8</v>
      </c>
      <c r="V31" s="115">
        <v>9.6</v>
      </c>
      <c r="W31" s="115">
        <v>14.399999999999999</v>
      </c>
      <c r="X31" s="115">
        <v>24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22.5</v>
      </c>
      <c r="AF31" s="116">
        <v>13.5</v>
      </c>
      <c r="AG31" s="116">
        <v>9</v>
      </c>
      <c r="AH31" s="4" t="s">
        <v>11</v>
      </c>
      <c r="AI31" s="4">
        <f t="shared" si="4"/>
        <v>90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 x14ac:dyDescent="0.3">
      <c r="A32" s="111">
        <v>20</v>
      </c>
      <c r="B32" s="112" t="s">
        <v>195</v>
      </c>
      <c r="C32" s="113" t="s">
        <v>196</v>
      </c>
      <c r="D32" s="114">
        <v>30.099999999999998</v>
      </c>
      <c r="E32" s="114">
        <v>12.9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21.5</v>
      </c>
      <c r="L32" s="52">
        <v>21.5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8.8000000000000007</v>
      </c>
      <c r="T32" s="114">
        <v>17.600000000000001</v>
      </c>
      <c r="U32" s="114">
        <v>17.600000000000001</v>
      </c>
      <c r="V32" s="115">
        <v>9.2000000000000011</v>
      </c>
      <c r="W32" s="115">
        <v>13.8</v>
      </c>
      <c r="X32" s="115">
        <v>23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23.5</v>
      </c>
      <c r="AF32" s="116">
        <v>14.1</v>
      </c>
      <c r="AG32" s="116">
        <v>9.3999999999999986</v>
      </c>
      <c r="AH32" s="4" t="s">
        <v>13</v>
      </c>
      <c r="AI32" s="4">
        <f t="shared" si="4"/>
        <v>80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 x14ac:dyDescent="0.3">
      <c r="A33" s="111">
        <v>21</v>
      </c>
      <c r="B33" s="112" t="s">
        <v>197</v>
      </c>
      <c r="C33" s="113" t="s">
        <v>198</v>
      </c>
      <c r="D33" s="114">
        <v>35</v>
      </c>
      <c r="E33" s="114">
        <v>15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10</v>
      </c>
      <c r="T33" s="114">
        <v>20</v>
      </c>
      <c r="U33" s="114">
        <v>20</v>
      </c>
      <c r="V33" s="115">
        <v>8.1999999999999993</v>
      </c>
      <c r="W33" s="115">
        <v>12.299999999999999</v>
      </c>
      <c r="X33" s="115">
        <v>20.5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24.5</v>
      </c>
      <c r="AF33" s="116">
        <v>14.7</v>
      </c>
      <c r="AG33" s="116">
        <v>9.8000000000000007</v>
      </c>
      <c r="AH33" s="4" t="s">
        <v>11</v>
      </c>
      <c r="AI33" s="4">
        <f t="shared" si="4"/>
        <v>90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 x14ac:dyDescent="0.3">
      <c r="A34" s="111">
        <v>22</v>
      </c>
      <c r="B34" s="112" t="s">
        <v>199</v>
      </c>
      <c r="C34" s="113" t="s">
        <v>200</v>
      </c>
      <c r="D34" s="114">
        <v>26.6</v>
      </c>
      <c r="E34" s="114">
        <v>11.4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22.5</v>
      </c>
      <c r="L34" s="52">
        <v>22.5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8</v>
      </c>
      <c r="T34" s="114">
        <v>16</v>
      </c>
      <c r="U34" s="114">
        <v>16</v>
      </c>
      <c r="V34" s="115">
        <v>8</v>
      </c>
      <c r="W34" s="115">
        <v>12</v>
      </c>
      <c r="X34" s="115">
        <v>20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24.5</v>
      </c>
      <c r="AF34" s="116">
        <v>14.7</v>
      </c>
      <c r="AG34" s="116">
        <v>9.8000000000000007</v>
      </c>
      <c r="AH34" s="4" t="s">
        <v>95</v>
      </c>
      <c r="AI34" s="4">
        <f t="shared" si="4"/>
        <v>70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 x14ac:dyDescent="0.3">
      <c r="A35" s="111">
        <v>23</v>
      </c>
      <c r="B35" s="112" t="s">
        <v>201</v>
      </c>
      <c r="C35" s="113" t="s">
        <v>202</v>
      </c>
      <c r="D35" s="114">
        <v>30.099999999999998</v>
      </c>
      <c r="E35" s="114">
        <v>12.9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22.5</v>
      </c>
      <c r="L35" s="52">
        <v>22.5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8.6</v>
      </c>
      <c r="T35" s="114">
        <v>17.2</v>
      </c>
      <c r="U35" s="114">
        <v>17.2</v>
      </c>
      <c r="V35" s="115">
        <v>9.6</v>
      </c>
      <c r="W35" s="115">
        <v>14.399999999999999</v>
      </c>
      <c r="X35" s="115">
        <v>24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24.5</v>
      </c>
      <c r="AF35" s="116">
        <v>14.7</v>
      </c>
      <c r="AG35" s="116">
        <v>9.8000000000000007</v>
      </c>
      <c r="AH35" s="4" t="s">
        <v>95</v>
      </c>
      <c r="AI35" s="4">
        <f t="shared" si="4"/>
        <v>70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 x14ac:dyDescent="0.3">
      <c r="A36" s="111">
        <v>24</v>
      </c>
      <c r="B36" s="112" t="s">
        <v>203</v>
      </c>
      <c r="C36" s="113" t="s">
        <v>204</v>
      </c>
      <c r="D36" s="114">
        <v>35</v>
      </c>
      <c r="E36" s="114">
        <v>15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24</v>
      </c>
      <c r="L36" s="52">
        <v>24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9</v>
      </c>
      <c r="T36" s="114">
        <v>18</v>
      </c>
      <c r="U36" s="114">
        <v>18</v>
      </c>
      <c r="V36" s="115">
        <v>9</v>
      </c>
      <c r="W36" s="115">
        <v>13.5</v>
      </c>
      <c r="X36" s="115">
        <v>22.5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24</v>
      </c>
      <c r="AF36" s="116">
        <v>14.399999999999999</v>
      </c>
      <c r="AG36" s="116">
        <v>9.6</v>
      </c>
      <c r="AH36" s="4" t="s">
        <v>11</v>
      </c>
      <c r="AI36" s="4">
        <f t="shared" si="4"/>
        <v>90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 x14ac:dyDescent="0.3">
      <c r="A37" s="111">
        <v>25</v>
      </c>
      <c r="B37" s="112" t="s">
        <v>205</v>
      </c>
      <c r="C37" s="113" t="s">
        <v>206</v>
      </c>
      <c r="D37" s="114">
        <v>30.099999999999998</v>
      </c>
      <c r="E37" s="114">
        <v>12.9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24</v>
      </c>
      <c r="L37" s="52">
        <v>24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8.1999999999999993</v>
      </c>
      <c r="T37" s="114">
        <v>16.399999999999999</v>
      </c>
      <c r="U37" s="114">
        <v>16.399999999999999</v>
      </c>
      <c r="V37" s="115">
        <v>8.6</v>
      </c>
      <c r="W37" s="115">
        <v>12.9</v>
      </c>
      <c r="X37" s="115">
        <v>21.5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23.5</v>
      </c>
      <c r="AF37" s="116">
        <v>14.1</v>
      </c>
      <c r="AG37" s="116">
        <v>9.3999999999999986</v>
      </c>
      <c r="AH37" s="4" t="s">
        <v>145</v>
      </c>
      <c r="AI37" s="4">
        <f t="shared" si="4"/>
        <v>56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 x14ac:dyDescent="0.3">
      <c r="A38" s="111">
        <v>26</v>
      </c>
      <c r="B38" s="112" t="s">
        <v>207</v>
      </c>
      <c r="C38" s="113" t="s">
        <v>208</v>
      </c>
      <c r="D38" s="114">
        <v>30.8</v>
      </c>
      <c r="E38" s="114">
        <v>13.2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24</v>
      </c>
      <c r="L38" s="52">
        <v>24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8.4</v>
      </c>
      <c r="T38" s="114">
        <v>16.8</v>
      </c>
      <c r="U38" s="114">
        <v>16.8</v>
      </c>
      <c r="V38" s="115">
        <v>9.8000000000000007</v>
      </c>
      <c r="W38" s="115">
        <v>14.7</v>
      </c>
      <c r="X38" s="115">
        <v>24.5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24</v>
      </c>
      <c r="AF38" s="116">
        <v>14.399999999999999</v>
      </c>
      <c r="AG38" s="116">
        <v>9.6</v>
      </c>
      <c r="AH38" s="4" t="s">
        <v>13</v>
      </c>
      <c r="AI38" s="4">
        <f t="shared" si="4"/>
        <v>80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 x14ac:dyDescent="0.3">
      <c r="A39" s="111">
        <v>27</v>
      </c>
      <c r="B39" s="112" t="s">
        <v>209</v>
      </c>
      <c r="C39" s="113" t="s">
        <v>210</v>
      </c>
      <c r="D39" s="114">
        <v>34.299999999999997</v>
      </c>
      <c r="E39" s="114">
        <v>14.7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8.8000000000000007</v>
      </c>
      <c r="T39" s="114">
        <v>17.600000000000001</v>
      </c>
      <c r="U39" s="114">
        <v>17.600000000000001</v>
      </c>
      <c r="V39" s="115">
        <v>9</v>
      </c>
      <c r="W39" s="115">
        <v>13.5</v>
      </c>
      <c r="X39" s="115">
        <v>22.5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24</v>
      </c>
      <c r="AF39" s="116">
        <v>14.399999999999999</v>
      </c>
      <c r="AG39" s="116">
        <v>9.6</v>
      </c>
      <c r="AH39" s="4" t="s">
        <v>95</v>
      </c>
      <c r="AI39" s="4">
        <f t="shared" si="4"/>
        <v>70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 x14ac:dyDescent="0.3">
      <c r="A40" s="111">
        <v>28</v>
      </c>
      <c r="B40" s="112" t="s">
        <v>211</v>
      </c>
      <c r="C40" s="113" t="s">
        <v>212</v>
      </c>
      <c r="D40" s="114">
        <v>32.9</v>
      </c>
      <c r="E40" s="114">
        <v>14.1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22</v>
      </c>
      <c r="L40" s="52">
        <v>22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8.6</v>
      </c>
      <c r="T40" s="114">
        <v>17.2</v>
      </c>
      <c r="U40" s="114">
        <v>17.2</v>
      </c>
      <c r="V40" s="115">
        <v>10</v>
      </c>
      <c r="W40" s="115">
        <v>15</v>
      </c>
      <c r="X40" s="115">
        <v>25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22.5</v>
      </c>
      <c r="AF40" s="116">
        <v>13.5</v>
      </c>
      <c r="AG40" s="116">
        <v>9</v>
      </c>
      <c r="AH40" s="4" t="s">
        <v>123</v>
      </c>
      <c r="AI40" s="4">
        <f t="shared" si="4"/>
        <v>60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 x14ac:dyDescent="0.3">
      <c r="A41" s="111">
        <v>29</v>
      </c>
      <c r="B41" s="112" t="s">
        <v>213</v>
      </c>
      <c r="C41" s="113" t="s">
        <v>214</v>
      </c>
      <c r="D41" s="114">
        <v>35</v>
      </c>
      <c r="E41" s="114">
        <v>15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25</v>
      </c>
      <c r="L41" s="52">
        <v>25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9.3999999999999986</v>
      </c>
      <c r="T41" s="114">
        <v>18.799999999999997</v>
      </c>
      <c r="U41" s="114">
        <v>18.799999999999997</v>
      </c>
      <c r="V41" s="115">
        <v>8.6</v>
      </c>
      <c r="W41" s="115">
        <v>12.9</v>
      </c>
      <c r="X41" s="115">
        <v>21.5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24</v>
      </c>
      <c r="AF41" s="116">
        <v>14.399999999999999</v>
      </c>
      <c r="AG41" s="116">
        <v>9.6</v>
      </c>
      <c r="AH41" s="4" t="s">
        <v>95</v>
      </c>
      <c r="AI41" s="4">
        <f t="shared" si="4"/>
        <v>70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 x14ac:dyDescent="0.3">
      <c r="A42" s="111">
        <v>30</v>
      </c>
      <c r="B42" s="112" t="s">
        <v>215</v>
      </c>
      <c r="C42" s="113" t="s">
        <v>216</v>
      </c>
      <c r="D42" s="114">
        <v>35</v>
      </c>
      <c r="E42" s="114">
        <v>15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7</v>
      </c>
      <c r="T42" s="114">
        <v>14</v>
      </c>
      <c r="U42" s="114">
        <v>14</v>
      </c>
      <c r="V42" s="115">
        <v>8.6</v>
      </c>
      <c r="W42" s="115">
        <v>12.9</v>
      </c>
      <c r="X42" s="115">
        <v>21.5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25</v>
      </c>
      <c r="AF42" s="116">
        <v>15</v>
      </c>
      <c r="AG42" s="116">
        <v>10</v>
      </c>
      <c r="AH42" s="4" t="s">
        <v>145</v>
      </c>
      <c r="AI42" s="4">
        <f t="shared" si="4"/>
        <v>56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 x14ac:dyDescent="0.3">
      <c r="A43" s="111">
        <v>31</v>
      </c>
      <c r="B43" s="112" t="s">
        <v>217</v>
      </c>
      <c r="C43" s="113" t="s">
        <v>218</v>
      </c>
      <c r="D43" s="114">
        <v>30.099999999999998</v>
      </c>
      <c r="E43" s="114">
        <v>12.9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21.5</v>
      </c>
      <c r="L43" s="52">
        <v>21.5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8</v>
      </c>
      <c r="T43" s="114">
        <v>16</v>
      </c>
      <c r="U43" s="114">
        <v>16</v>
      </c>
      <c r="V43" s="115">
        <v>8.6</v>
      </c>
      <c r="W43" s="115">
        <v>12.9</v>
      </c>
      <c r="X43" s="115">
        <v>21.5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23.5</v>
      </c>
      <c r="AF43" s="116">
        <v>14.1</v>
      </c>
      <c r="AG43" s="116">
        <v>9.3999999999999986</v>
      </c>
      <c r="AH43" s="4" t="s">
        <v>145</v>
      </c>
      <c r="AI43" s="4">
        <f t="shared" si="4"/>
        <v>56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 x14ac:dyDescent="0.3">
      <c r="A44" s="111">
        <v>32</v>
      </c>
      <c r="B44" s="112" t="s">
        <v>219</v>
      </c>
      <c r="C44" s="113" t="s">
        <v>220</v>
      </c>
      <c r="D44" s="114">
        <v>29.4</v>
      </c>
      <c r="E44" s="114">
        <v>12.6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23</v>
      </c>
      <c r="L44" s="52">
        <v>23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8</v>
      </c>
      <c r="T44" s="114">
        <v>16</v>
      </c>
      <c r="U44" s="114">
        <v>16</v>
      </c>
      <c r="V44" s="115">
        <v>9.8000000000000007</v>
      </c>
      <c r="W44" s="115">
        <v>14.7</v>
      </c>
      <c r="X44" s="115">
        <v>24.5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22.5</v>
      </c>
      <c r="AF44" s="116">
        <v>13.5</v>
      </c>
      <c r="AG44" s="116">
        <v>9</v>
      </c>
      <c r="AH44" s="4" t="s">
        <v>95</v>
      </c>
      <c r="AI44" s="4">
        <f t="shared" si="4"/>
        <v>70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 x14ac:dyDescent="0.3">
      <c r="A45" s="111">
        <v>33</v>
      </c>
      <c r="B45" s="112" t="s">
        <v>221</v>
      </c>
      <c r="C45" s="113" t="s">
        <v>222</v>
      </c>
      <c r="D45" s="114">
        <v>33.6</v>
      </c>
      <c r="E45" s="114">
        <v>14.399999999999999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24</v>
      </c>
      <c r="L45" s="52">
        <v>24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8.8000000000000007</v>
      </c>
      <c r="T45" s="114">
        <v>17.600000000000001</v>
      </c>
      <c r="U45" s="114">
        <v>17.600000000000001</v>
      </c>
      <c r="V45" s="115">
        <v>8.6</v>
      </c>
      <c r="W45" s="115">
        <v>12.9</v>
      </c>
      <c r="X45" s="115">
        <v>21.5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23.5</v>
      </c>
      <c r="AF45" s="116">
        <v>14.1</v>
      </c>
      <c r="AG45" s="116">
        <v>9.3999999999999986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 x14ac:dyDescent="0.3">
      <c r="A46" s="111">
        <v>34</v>
      </c>
      <c r="B46" s="112" t="s">
        <v>223</v>
      </c>
      <c r="C46" s="113" t="s">
        <v>224</v>
      </c>
      <c r="D46" s="114">
        <v>32.200000000000003</v>
      </c>
      <c r="E46" s="114">
        <v>13.8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8.8000000000000007</v>
      </c>
      <c r="T46" s="114">
        <v>17.600000000000001</v>
      </c>
      <c r="U46" s="114">
        <v>17.600000000000001</v>
      </c>
      <c r="V46" s="115">
        <v>8.8000000000000007</v>
      </c>
      <c r="W46" s="115">
        <v>13.2</v>
      </c>
      <c r="X46" s="115">
        <v>22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23</v>
      </c>
      <c r="AF46" s="116">
        <v>13.8</v>
      </c>
      <c r="AG46" s="116">
        <v>9.2000000000000011</v>
      </c>
      <c r="AH46" s="4" t="s">
        <v>95</v>
      </c>
      <c r="AI46" s="4">
        <f t="shared" si="4"/>
        <v>70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 x14ac:dyDescent="0.3">
      <c r="A47" s="111">
        <v>35</v>
      </c>
      <c r="B47" s="112" t="s">
        <v>225</v>
      </c>
      <c r="C47" s="113" t="s">
        <v>226</v>
      </c>
      <c r="D47" s="114">
        <v>33.6</v>
      </c>
      <c r="E47" s="114">
        <v>14.399999999999999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25</v>
      </c>
      <c r="L47" s="52">
        <v>25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9.8000000000000007</v>
      </c>
      <c r="T47" s="114">
        <v>19.600000000000001</v>
      </c>
      <c r="U47" s="114">
        <v>19.600000000000001</v>
      </c>
      <c r="V47" s="115">
        <v>9.6</v>
      </c>
      <c r="W47" s="115">
        <v>14.399999999999999</v>
      </c>
      <c r="X47" s="115">
        <v>24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22.5</v>
      </c>
      <c r="AF47" s="116">
        <v>13.5</v>
      </c>
      <c r="AG47" s="116">
        <v>9</v>
      </c>
      <c r="AH47" s="4" t="s">
        <v>95</v>
      </c>
      <c r="AI47" s="4">
        <f t="shared" si="4"/>
        <v>70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 x14ac:dyDescent="0.3">
      <c r="A48" s="111">
        <v>36</v>
      </c>
      <c r="B48" s="112" t="s">
        <v>227</v>
      </c>
      <c r="C48" s="113" t="s">
        <v>228</v>
      </c>
      <c r="D48" s="114">
        <v>25.2</v>
      </c>
      <c r="E48" s="114">
        <v>10.799999999999999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23</v>
      </c>
      <c r="L48" s="52">
        <v>23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7.6</v>
      </c>
      <c r="T48" s="114">
        <v>15.2</v>
      </c>
      <c r="U48" s="114">
        <v>15.2</v>
      </c>
      <c r="V48" s="115">
        <v>8.1999999999999993</v>
      </c>
      <c r="W48" s="115">
        <v>12.299999999999999</v>
      </c>
      <c r="X48" s="115">
        <v>20.5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24.5</v>
      </c>
      <c r="AF48" s="116">
        <v>14.7</v>
      </c>
      <c r="AG48" s="116">
        <v>9.8000000000000007</v>
      </c>
      <c r="AH48" s="4" t="s">
        <v>123</v>
      </c>
      <c r="AI48" s="4">
        <f t="shared" si="4"/>
        <v>60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 x14ac:dyDescent="0.3">
      <c r="A49" s="111">
        <v>37</v>
      </c>
      <c r="B49" s="112" t="s">
        <v>229</v>
      </c>
      <c r="C49" s="113" t="s">
        <v>230</v>
      </c>
      <c r="D49" s="114">
        <v>18.900000000000002</v>
      </c>
      <c r="E49" s="114">
        <v>8.1000000000000014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17.5</v>
      </c>
      <c r="L49" s="52">
        <v>17.5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8</v>
      </c>
      <c r="T49" s="114">
        <v>16</v>
      </c>
      <c r="U49" s="114">
        <v>16</v>
      </c>
      <c r="V49" s="115">
        <v>8.6</v>
      </c>
      <c r="W49" s="115">
        <v>12.9</v>
      </c>
      <c r="X49" s="115">
        <v>21.5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24.5</v>
      </c>
      <c r="AF49" s="116">
        <v>14.7</v>
      </c>
      <c r="AG49" s="116">
        <v>9.8000000000000007</v>
      </c>
      <c r="AH49" s="4" t="s">
        <v>40</v>
      </c>
      <c r="AI49" s="4">
        <f t="shared" si="4"/>
        <v>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 x14ac:dyDescent="0.3">
      <c r="A50" s="111">
        <v>38</v>
      </c>
      <c r="B50" s="112" t="s">
        <v>231</v>
      </c>
      <c r="C50" s="113" t="s">
        <v>232</v>
      </c>
      <c r="D50" s="114">
        <v>35</v>
      </c>
      <c r="E50" s="114">
        <v>15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25</v>
      </c>
      <c r="L50" s="52">
        <v>25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9.3999999999999986</v>
      </c>
      <c r="T50" s="114">
        <v>18.799999999999997</v>
      </c>
      <c r="U50" s="114">
        <v>18.799999999999997</v>
      </c>
      <c r="V50" s="115">
        <v>9.8000000000000007</v>
      </c>
      <c r="W50" s="115">
        <v>14.7</v>
      </c>
      <c r="X50" s="115">
        <v>24.5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24.5</v>
      </c>
      <c r="AF50" s="116">
        <v>14.7</v>
      </c>
      <c r="AG50" s="116">
        <v>9.8000000000000007</v>
      </c>
      <c r="AH50" s="4" t="s">
        <v>11</v>
      </c>
      <c r="AI50" s="4">
        <f t="shared" si="4"/>
        <v>90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 x14ac:dyDescent="0.3">
      <c r="A51" s="111">
        <v>39</v>
      </c>
      <c r="B51" s="112" t="s">
        <v>233</v>
      </c>
      <c r="C51" s="113" t="s">
        <v>234</v>
      </c>
      <c r="D51" s="114">
        <v>35</v>
      </c>
      <c r="E51" s="114">
        <v>15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25</v>
      </c>
      <c r="L51" s="52">
        <v>25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9.3999999999999986</v>
      </c>
      <c r="T51" s="114">
        <v>18.799999999999997</v>
      </c>
      <c r="U51" s="114">
        <v>18.799999999999997</v>
      </c>
      <c r="V51" s="115">
        <v>9.6</v>
      </c>
      <c r="W51" s="115">
        <v>14.399999999999999</v>
      </c>
      <c r="X51" s="115">
        <v>24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23</v>
      </c>
      <c r="AF51" s="116">
        <v>13.8</v>
      </c>
      <c r="AG51" s="116">
        <v>9.2000000000000011</v>
      </c>
      <c r="AH51" s="4" t="s">
        <v>235</v>
      </c>
      <c r="AI51" s="4">
        <f t="shared" si="4"/>
        <v>100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 x14ac:dyDescent="0.3">
      <c r="A52" s="111">
        <v>40</v>
      </c>
      <c r="B52" s="112" t="s">
        <v>236</v>
      </c>
      <c r="C52" s="113" t="s">
        <v>237</v>
      </c>
      <c r="D52" s="114">
        <v>35</v>
      </c>
      <c r="E52" s="114">
        <v>15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9.3999999999999986</v>
      </c>
      <c r="T52" s="114">
        <v>18.799999999999997</v>
      </c>
      <c r="U52" s="114">
        <v>18.799999999999997</v>
      </c>
      <c r="V52" s="115">
        <v>8.6</v>
      </c>
      <c r="W52" s="115">
        <v>12.9</v>
      </c>
      <c r="X52" s="115">
        <v>21.5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13</v>
      </c>
      <c r="AI52" s="4">
        <f t="shared" si="4"/>
        <v>80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 x14ac:dyDescent="0.3">
      <c r="A53" s="111">
        <v>41</v>
      </c>
      <c r="B53" s="112" t="s">
        <v>238</v>
      </c>
      <c r="C53" s="113" t="s">
        <v>239</v>
      </c>
      <c r="D53" s="114">
        <v>28.7</v>
      </c>
      <c r="E53" s="114">
        <v>12.299999999999999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17.5</v>
      </c>
      <c r="L53" s="52">
        <v>17.5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6</v>
      </c>
      <c r="T53" s="114">
        <v>12</v>
      </c>
      <c r="U53" s="114">
        <v>12</v>
      </c>
      <c r="V53" s="115">
        <v>8.6</v>
      </c>
      <c r="W53" s="115">
        <v>12.9</v>
      </c>
      <c r="X53" s="115">
        <v>21.5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22.5</v>
      </c>
      <c r="AF53" s="116">
        <v>13.5</v>
      </c>
      <c r="AG53" s="116">
        <v>9</v>
      </c>
      <c r="AH53" s="4" t="s">
        <v>13</v>
      </c>
      <c r="AI53" s="4">
        <f t="shared" si="4"/>
        <v>80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 x14ac:dyDescent="0.3">
      <c r="A54" s="111">
        <v>42</v>
      </c>
      <c r="B54" s="112" t="s">
        <v>240</v>
      </c>
      <c r="C54" s="113" t="s">
        <v>241</v>
      </c>
      <c r="D54" s="114">
        <v>17.5</v>
      </c>
      <c r="E54" s="114">
        <v>7.5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15</v>
      </c>
      <c r="L54" s="52">
        <v>15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6</v>
      </c>
      <c r="T54" s="114">
        <v>12</v>
      </c>
      <c r="U54" s="114">
        <v>12</v>
      </c>
      <c r="V54" s="115">
        <v>8.8000000000000007</v>
      </c>
      <c r="W54" s="115">
        <v>13.2</v>
      </c>
      <c r="X54" s="115">
        <v>22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25</v>
      </c>
      <c r="AF54" s="116">
        <v>15</v>
      </c>
      <c r="AG54" s="116">
        <v>10</v>
      </c>
      <c r="AH54" s="4" t="s">
        <v>40</v>
      </c>
      <c r="AI54" s="4">
        <f t="shared" si="4"/>
        <v>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 x14ac:dyDescent="0.3">
      <c r="A55" s="111">
        <v>43</v>
      </c>
      <c r="B55" s="112" t="s">
        <v>242</v>
      </c>
      <c r="C55" s="113" t="s">
        <v>243</v>
      </c>
      <c r="D55" s="114">
        <v>25.2</v>
      </c>
      <c r="E55" s="114">
        <v>10.799999999999999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21</v>
      </c>
      <c r="L55" s="52">
        <v>21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7</v>
      </c>
      <c r="T55" s="114">
        <v>14</v>
      </c>
      <c r="U55" s="114">
        <v>14</v>
      </c>
      <c r="V55" s="115">
        <v>8.8000000000000007</v>
      </c>
      <c r="W55" s="115">
        <v>13.2</v>
      </c>
      <c r="X55" s="115">
        <v>22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22.5</v>
      </c>
      <c r="AF55" s="116">
        <v>13.5</v>
      </c>
      <c r="AG55" s="116">
        <v>9</v>
      </c>
      <c r="AH55" s="4" t="s">
        <v>95</v>
      </c>
      <c r="AI55" s="4">
        <f t="shared" si="4"/>
        <v>70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 x14ac:dyDescent="0.3">
      <c r="A56" s="111">
        <v>44</v>
      </c>
      <c r="B56" s="112" t="s">
        <v>244</v>
      </c>
      <c r="C56" s="113" t="s">
        <v>245</v>
      </c>
      <c r="D56" s="114">
        <v>33.6</v>
      </c>
      <c r="E56" s="114">
        <v>14.399999999999999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23</v>
      </c>
      <c r="L56" s="52">
        <v>23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9.2000000000000011</v>
      </c>
      <c r="T56" s="114">
        <v>18.400000000000002</v>
      </c>
      <c r="U56" s="114">
        <v>18.400000000000002</v>
      </c>
      <c r="V56" s="115">
        <v>9</v>
      </c>
      <c r="W56" s="115">
        <v>13.5</v>
      </c>
      <c r="X56" s="115">
        <v>22.5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24.5</v>
      </c>
      <c r="AF56" s="116">
        <v>14.7</v>
      </c>
      <c r="AG56" s="116">
        <v>9.8000000000000007</v>
      </c>
      <c r="AH56" s="4" t="s">
        <v>11</v>
      </c>
      <c r="AI56" s="4">
        <f t="shared" si="4"/>
        <v>90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 x14ac:dyDescent="0.3">
      <c r="A57" s="111">
        <v>45</v>
      </c>
      <c r="B57" s="112" t="s">
        <v>246</v>
      </c>
      <c r="C57" s="113" t="s">
        <v>247</v>
      </c>
      <c r="D57" s="114">
        <v>31.5</v>
      </c>
      <c r="E57" s="114">
        <v>13.5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23</v>
      </c>
      <c r="L57" s="52">
        <v>23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8</v>
      </c>
      <c r="T57" s="114">
        <v>16</v>
      </c>
      <c r="U57" s="114">
        <v>16</v>
      </c>
      <c r="V57" s="115">
        <v>8.6</v>
      </c>
      <c r="W57" s="115">
        <v>12.9</v>
      </c>
      <c r="X57" s="115">
        <v>21.5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25</v>
      </c>
      <c r="AF57" s="116">
        <v>15</v>
      </c>
      <c r="AG57" s="116">
        <v>10</v>
      </c>
      <c r="AH57" s="4" t="s">
        <v>13</v>
      </c>
      <c r="AI57" s="4">
        <f t="shared" si="4"/>
        <v>80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 x14ac:dyDescent="0.3">
      <c r="A58" s="111">
        <v>46</v>
      </c>
      <c r="B58" s="112" t="s">
        <v>248</v>
      </c>
      <c r="C58" s="113" t="s">
        <v>249</v>
      </c>
      <c r="D58" s="114">
        <v>35</v>
      </c>
      <c r="E58" s="114">
        <v>15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25</v>
      </c>
      <c r="L58" s="52">
        <v>25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9.3999999999999986</v>
      </c>
      <c r="T58" s="114">
        <v>18.799999999999997</v>
      </c>
      <c r="U58" s="114">
        <v>18.799999999999997</v>
      </c>
      <c r="V58" s="115">
        <v>8</v>
      </c>
      <c r="W58" s="115">
        <v>12</v>
      </c>
      <c r="X58" s="115">
        <v>20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24.5</v>
      </c>
      <c r="AF58" s="116">
        <v>14.7</v>
      </c>
      <c r="AG58" s="116">
        <v>9.8000000000000007</v>
      </c>
      <c r="AH58" s="4" t="s">
        <v>13</v>
      </c>
      <c r="AI58" s="4">
        <f t="shared" si="4"/>
        <v>80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 x14ac:dyDescent="0.3">
      <c r="A59" s="111">
        <v>47</v>
      </c>
      <c r="B59" s="112" t="s">
        <v>250</v>
      </c>
      <c r="C59" s="113" t="s">
        <v>251</v>
      </c>
      <c r="D59" s="114">
        <v>34.299999999999997</v>
      </c>
      <c r="E59" s="114">
        <v>14.7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25</v>
      </c>
      <c r="L59" s="52">
        <v>25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9</v>
      </c>
      <c r="T59" s="114">
        <v>18</v>
      </c>
      <c r="U59" s="114">
        <v>18</v>
      </c>
      <c r="V59" s="115">
        <v>8.8000000000000007</v>
      </c>
      <c r="W59" s="115">
        <v>13.2</v>
      </c>
      <c r="X59" s="115">
        <v>22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23.5</v>
      </c>
      <c r="AF59" s="116">
        <v>14.1</v>
      </c>
      <c r="AG59" s="116">
        <v>9.3999999999999986</v>
      </c>
      <c r="AH59" s="4" t="s">
        <v>95</v>
      </c>
      <c r="AI59" s="4">
        <f t="shared" si="4"/>
        <v>70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 x14ac:dyDescent="0.3">
      <c r="A60" s="111">
        <v>48</v>
      </c>
      <c r="B60" s="112" t="s">
        <v>252</v>
      </c>
      <c r="C60" s="113" t="s">
        <v>253</v>
      </c>
      <c r="D60" s="114">
        <v>33.6</v>
      </c>
      <c r="E60" s="114">
        <v>14.399999999999999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20.5</v>
      </c>
      <c r="L60" s="52">
        <v>20.5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9.2000000000000011</v>
      </c>
      <c r="T60" s="114">
        <v>18.400000000000002</v>
      </c>
      <c r="U60" s="114">
        <v>18.400000000000002</v>
      </c>
      <c r="V60" s="115">
        <v>9.3999999999999986</v>
      </c>
      <c r="W60" s="115">
        <v>14.1</v>
      </c>
      <c r="X60" s="115">
        <v>23.5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25</v>
      </c>
      <c r="AF60" s="116">
        <v>15</v>
      </c>
      <c r="AG60" s="116">
        <v>10</v>
      </c>
      <c r="AH60" s="4" t="s">
        <v>95</v>
      </c>
      <c r="AI60" s="4">
        <f t="shared" si="4"/>
        <v>70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 x14ac:dyDescent="0.3">
      <c r="A61" s="111">
        <v>49</v>
      </c>
      <c r="B61" s="112" t="s">
        <v>254</v>
      </c>
      <c r="C61" s="113" t="s">
        <v>255</v>
      </c>
      <c r="D61" s="114">
        <v>35</v>
      </c>
      <c r="E61" s="114">
        <v>15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25</v>
      </c>
      <c r="L61" s="52">
        <v>25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8.8000000000000007</v>
      </c>
      <c r="T61" s="114">
        <v>17.600000000000001</v>
      </c>
      <c r="U61" s="114">
        <v>17.600000000000001</v>
      </c>
      <c r="V61" s="115">
        <v>8.6</v>
      </c>
      <c r="W61" s="115">
        <v>12.9</v>
      </c>
      <c r="X61" s="115">
        <v>21.5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25</v>
      </c>
      <c r="AF61" s="116">
        <v>15</v>
      </c>
      <c r="AG61" s="116">
        <v>10</v>
      </c>
      <c r="AH61" s="4" t="s">
        <v>13</v>
      </c>
      <c r="AI61" s="4">
        <f t="shared" si="4"/>
        <v>80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 x14ac:dyDescent="0.3">
      <c r="A62" s="111">
        <v>50</v>
      </c>
      <c r="B62" s="112" t="s">
        <v>256</v>
      </c>
      <c r="C62" s="113" t="s">
        <v>257</v>
      </c>
      <c r="D62" s="114">
        <v>21</v>
      </c>
      <c r="E62" s="114">
        <v>9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17.5</v>
      </c>
      <c r="L62" s="52">
        <v>17.5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7.4</v>
      </c>
      <c r="T62" s="114">
        <v>14.8</v>
      </c>
      <c r="U62" s="114">
        <v>14.8</v>
      </c>
      <c r="V62" s="115">
        <v>9.8000000000000007</v>
      </c>
      <c r="W62" s="115">
        <v>14.7</v>
      </c>
      <c r="X62" s="115">
        <v>24.5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25</v>
      </c>
      <c r="AF62" s="116">
        <v>15</v>
      </c>
      <c r="AG62" s="116">
        <v>10</v>
      </c>
      <c r="AH62" s="4" t="s">
        <v>40</v>
      </c>
      <c r="AI62" s="4">
        <f t="shared" si="4"/>
        <v>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 x14ac:dyDescent="0.3">
      <c r="A63" s="111">
        <v>51</v>
      </c>
      <c r="B63" s="112" t="s">
        <v>258</v>
      </c>
      <c r="C63" s="113" t="s">
        <v>259</v>
      </c>
      <c r="D63" s="114">
        <v>29.4</v>
      </c>
      <c r="E63" s="114">
        <v>12.6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22.5</v>
      </c>
      <c r="L63" s="52">
        <v>22.5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9</v>
      </c>
      <c r="T63" s="114">
        <v>18</v>
      </c>
      <c r="U63" s="114">
        <v>18</v>
      </c>
      <c r="V63" s="115">
        <v>9.3999999999999986</v>
      </c>
      <c r="W63" s="115">
        <v>14.1</v>
      </c>
      <c r="X63" s="115">
        <v>23.5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24</v>
      </c>
      <c r="AF63" s="116">
        <v>14.399999999999999</v>
      </c>
      <c r="AG63" s="116">
        <v>9.6</v>
      </c>
      <c r="AH63" s="4" t="s">
        <v>145</v>
      </c>
      <c r="AI63" s="4">
        <f t="shared" si="4"/>
        <v>56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 x14ac:dyDescent="0.3">
      <c r="A64" s="111">
        <v>52</v>
      </c>
      <c r="B64" s="112" t="s">
        <v>260</v>
      </c>
      <c r="C64" s="113" t="s">
        <v>261</v>
      </c>
      <c r="D64" s="114">
        <v>24.5</v>
      </c>
      <c r="E64" s="114">
        <v>10.5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6.4</v>
      </c>
      <c r="T64" s="114">
        <v>12.8</v>
      </c>
      <c r="U64" s="114">
        <v>12.8</v>
      </c>
      <c r="V64" s="115">
        <v>8.8000000000000007</v>
      </c>
      <c r="W64" s="115">
        <v>13.2</v>
      </c>
      <c r="X64" s="115">
        <v>22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22.5</v>
      </c>
      <c r="AF64" s="116">
        <v>13.5</v>
      </c>
      <c r="AG64" s="116">
        <v>9</v>
      </c>
      <c r="AH64" s="4" t="s">
        <v>145</v>
      </c>
      <c r="AI64" s="4">
        <f t="shared" si="4"/>
        <v>56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 x14ac:dyDescent="0.3">
      <c r="A65" s="111">
        <v>53</v>
      </c>
      <c r="B65" s="112" t="s">
        <v>262</v>
      </c>
      <c r="C65" s="113" t="s">
        <v>263</v>
      </c>
      <c r="D65" s="114">
        <v>24.5</v>
      </c>
      <c r="E65" s="114">
        <v>10.5</v>
      </c>
      <c r="F65" s="114">
        <v>0</v>
      </c>
      <c r="G65" s="114">
        <v>0</v>
      </c>
      <c r="H65" s="114">
        <v>0</v>
      </c>
      <c r="I65" s="114"/>
      <c r="J65" s="52">
        <v>0</v>
      </c>
      <c r="K65" s="52">
        <v>19</v>
      </c>
      <c r="L65" s="52">
        <v>19</v>
      </c>
      <c r="M65" s="52">
        <v>0</v>
      </c>
      <c r="N65" s="52">
        <v>0</v>
      </c>
      <c r="O65" s="52"/>
      <c r="P65" s="114">
        <v>0</v>
      </c>
      <c r="Q65" s="114">
        <v>0</v>
      </c>
      <c r="R65" s="114">
        <v>0</v>
      </c>
      <c r="S65" s="114">
        <v>7</v>
      </c>
      <c r="T65" s="114">
        <v>14</v>
      </c>
      <c r="U65" s="114">
        <v>14</v>
      </c>
      <c r="V65" s="115">
        <v>9.8000000000000007</v>
      </c>
      <c r="W65" s="115">
        <v>14.7</v>
      </c>
      <c r="X65" s="115">
        <v>24.5</v>
      </c>
      <c r="Y65" s="115">
        <v>0</v>
      </c>
      <c r="Z65" s="115">
        <v>0</v>
      </c>
      <c r="AA65" s="115"/>
      <c r="AB65" s="116">
        <v>0</v>
      </c>
      <c r="AC65" s="116">
        <v>0</v>
      </c>
      <c r="AD65" s="116">
        <v>0</v>
      </c>
      <c r="AE65" s="116">
        <v>22.5</v>
      </c>
      <c r="AF65" s="116">
        <v>13.5</v>
      </c>
      <c r="AG65" s="116">
        <v>9</v>
      </c>
      <c r="AH65" s="4" t="s">
        <v>145</v>
      </c>
      <c r="AI65" s="4">
        <f t="shared" si="4"/>
        <v>56</v>
      </c>
      <c r="AJ65" s="117" t="e">
        <f t="shared" ref="AJ65:AO65" si="57">100*(D65+J65+P65+V65+AB65)/#REF!</f>
        <v>#REF!</v>
      </c>
      <c r="AK65" s="117" t="e">
        <f t="shared" si="57"/>
        <v>#REF!</v>
      </c>
      <c r="AL65" s="117" t="e">
        <f t="shared" si="57"/>
        <v>#REF!</v>
      </c>
      <c r="AM65" s="117" t="e">
        <f t="shared" si="57"/>
        <v>#REF!</v>
      </c>
      <c r="AN65" s="117" t="e">
        <f t="shared" si="57"/>
        <v>#REF!</v>
      </c>
      <c r="AO65" s="117" t="e">
        <f t="shared" si="57"/>
        <v>#REF!</v>
      </c>
    </row>
    <row r="66" spans="1:41" ht="15.75" customHeight="1" x14ac:dyDescent="0.3">
      <c r="A66" s="111">
        <v>54</v>
      </c>
      <c r="B66" s="112" t="s">
        <v>264</v>
      </c>
      <c r="C66" s="113" t="s">
        <v>265</v>
      </c>
      <c r="D66" s="114">
        <v>28.7</v>
      </c>
      <c r="E66" s="114">
        <v>12.299999999999999</v>
      </c>
      <c r="F66" s="114">
        <v>0</v>
      </c>
      <c r="G66" s="114">
        <v>0</v>
      </c>
      <c r="H66" s="114">
        <v>0</v>
      </c>
      <c r="I66" s="114"/>
      <c r="J66" s="52">
        <v>0</v>
      </c>
      <c r="K66" s="52">
        <v>24</v>
      </c>
      <c r="L66" s="52">
        <v>24</v>
      </c>
      <c r="M66" s="52">
        <v>0</v>
      </c>
      <c r="N66" s="52">
        <v>0</v>
      </c>
      <c r="O66" s="52"/>
      <c r="P66" s="114">
        <v>0</v>
      </c>
      <c r="Q66" s="114">
        <v>0</v>
      </c>
      <c r="R66" s="114">
        <v>0</v>
      </c>
      <c r="S66" s="114">
        <v>8.6</v>
      </c>
      <c r="T66" s="114">
        <v>17.2</v>
      </c>
      <c r="U66" s="114">
        <v>17.2</v>
      </c>
      <c r="V66" s="115">
        <v>8.8000000000000007</v>
      </c>
      <c r="W66" s="115">
        <v>13.2</v>
      </c>
      <c r="X66" s="115">
        <v>22</v>
      </c>
      <c r="Y66" s="115">
        <v>0</v>
      </c>
      <c r="Z66" s="115">
        <v>0</v>
      </c>
      <c r="AA66" s="115"/>
      <c r="AB66" s="116">
        <v>0</v>
      </c>
      <c r="AC66" s="116">
        <v>0</v>
      </c>
      <c r="AD66" s="116">
        <v>0</v>
      </c>
      <c r="AE66" s="116">
        <v>24.5</v>
      </c>
      <c r="AF66" s="116">
        <v>14.7</v>
      </c>
      <c r="AG66" s="116">
        <v>9.8000000000000007</v>
      </c>
      <c r="AH66" s="4" t="s">
        <v>95</v>
      </c>
      <c r="AI66" s="4">
        <f t="shared" si="4"/>
        <v>70</v>
      </c>
      <c r="AJ66" s="117" t="e">
        <f t="shared" ref="AJ66:AO66" si="58">100*(D66+J66+P66+V66+AB66)/#REF!</f>
        <v>#REF!</v>
      </c>
      <c r="AK66" s="117" t="e">
        <f t="shared" si="58"/>
        <v>#REF!</v>
      </c>
      <c r="AL66" s="117" t="e">
        <f t="shared" si="58"/>
        <v>#REF!</v>
      </c>
      <c r="AM66" s="117" t="e">
        <f t="shared" si="58"/>
        <v>#REF!</v>
      </c>
      <c r="AN66" s="117" t="e">
        <f t="shared" si="58"/>
        <v>#REF!</v>
      </c>
      <c r="AO66" s="117" t="e">
        <f t="shared" si="58"/>
        <v>#REF!</v>
      </c>
    </row>
    <row r="67" spans="1:41" ht="15.75" customHeight="1" x14ac:dyDescent="0.3">
      <c r="A67" s="111">
        <v>55</v>
      </c>
      <c r="B67" s="112" t="s">
        <v>266</v>
      </c>
      <c r="C67" s="113" t="s">
        <v>267</v>
      </c>
      <c r="D67" s="114">
        <v>28</v>
      </c>
      <c r="E67" s="114">
        <v>12</v>
      </c>
      <c r="F67" s="114">
        <v>0</v>
      </c>
      <c r="G67" s="114">
        <v>0</v>
      </c>
      <c r="H67" s="114">
        <v>0</v>
      </c>
      <c r="I67" s="114"/>
      <c r="J67" s="52">
        <v>0</v>
      </c>
      <c r="K67" s="52">
        <v>20</v>
      </c>
      <c r="L67" s="52">
        <v>20</v>
      </c>
      <c r="M67" s="52">
        <v>0</v>
      </c>
      <c r="N67" s="52">
        <v>0</v>
      </c>
      <c r="O67" s="52"/>
      <c r="P67" s="114">
        <v>0</v>
      </c>
      <c r="Q67" s="114">
        <v>0</v>
      </c>
      <c r="R67" s="114">
        <v>0</v>
      </c>
      <c r="S67" s="114">
        <v>8</v>
      </c>
      <c r="T67" s="114">
        <v>16</v>
      </c>
      <c r="U67" s="114">
        <v>16</v>
      </c>
      <c r="V67" s="115">
        <v>10</v>
      </c>
      <c r="W67" s="115">
        <v>15</v>
      </c>
      <c r="X67" s="115">
        <v>25</v>
      </c>
      <c r="Y67" s="115">
        <v>0</v>
      </c>
      <c r="Z67" s="115">
        <v>0</v>
      </c>
      <c r="AA67" s="115"/>
      <c r="AB67" s="116">
        <v>0</v>
      </c>
      <c r="AC67" s="116">
        <v>0</v>
      </c>
      <c r="AD67" s="116">
        <v>0</v>
      </c>
      <c r="AE67" s="116">
        <v>23</v>
      </c>
      <c r="AF67" s="116">
        <v>13.8</v>
      </c>
      <c r="AG67" s="116">
        <v>9.2000000000000011</v>
      </c>
      <c r="AH67" s="4" t="s">
        <v>145</v>
      </c>
      <c r="AI67" s="4">
        <f t="shared" si="4"/>
        <v>56</v>
      </c>
      <c r="AJ67" s="117" t="e">
        <f t="shared" ref="AJ67:AO67" si="59">100*(D67+J67+P67+V67+AB67)/#REF!</f>
        <v>#REF!</v>
      </c>
      <c r="AK67" s="117" t="e">
        <f t="shared" si="59"/>
        <v>#REF!</v>
      </c>
      <c r="AL67" s="117" t="e">
        <f t="shared" si="59"/>
        <v>#REF!</v>
      </c>
      <c r="AM67" s="117" t="e">
        <f t="shared" si="59"/>
        <v>#REF!</v>
      </c>
      <c r="AN67" s="117" t="e">
        <f t="shared" si="59"/>
        <v>#REF!</v>
      </c>
      <c r="AO67" s="117" t="e">
        <f t="shared" si="59"/>
        <v>#REF!</v>
      </c>
    </row>
    <row r="68" spans="1:41" ht="15.75" customHeight="1" x14ac:dyDescent="0.3">
      <c r="A68" s="111">
        <v>56</v>
      </c>
      <c r="B68" s="112" t="s">
        <v>268</v>
      </c>
      <c r="C68" s="113" t="s">
        <v>269</v>
      </c>
      <c r="D68" s="114">
        <v>33.6</v>
      </c>
      <c r="E68" s="114">
        <v>14.399999999999999</v>
      </c>
      <c r="F68" s="114">
        <v>0</v>
      </c>
      <c r="G68" s="114">
        <v>0</v>
      </c>
      <c r="H68" s="114">
        <v>0</v>
      </c>
      <c r="I68" s="114"/>
      <c r="J68" s="52">
        <v>0</v>
      </c>
      <c r="K68" s="52">
        <v>21.5</v>
      </c>
      <c r="L68" s="52">
        <v>21.5</v>
      </c>
      <c r="M68" s="52">
        <v>0</v>
      </c>
      <c r="N68" s="52">
        <v>0</v>
      </c>
      <c r="O68" s="52"/>
      <c r="P68" s="114">
        <v>0</v>
      </c>
      <c r="Q68" s="114">
        <v>0</v>
      </c>
      <c r="R68" s="114">
        <v>0</v>
      </c>
      <c r="S68" s="114">
        <v>9.3999999999999986</v>
      </c>
      <c r="T68" s="114">
        <v>18.799999999999997</v>
      </c>
      <c r="U68" s="114">
        <v>18.799999999999997</v>
      </c>
      <c r="V68" s="115">
        <v>9</v>
      </c>
      <c r="W68" s="115">
        <v>13.5</v>
      </c>
      <c r="X68" s="115">
        <v>22.5</v>
      </c>
      <c r="Y68" s="115">
        <v>0</v>
      </c>
      <c r="Z68" s="115">
        <v>0</v>
      </c>
      <c r="AA68" s="115"/>
      <c r="AB68" s="116">
        <v>0</v>
      </c>
      <c r="AC68" s="116">
        <v>0</v>
      </c>
      <c r="AD68" s="116">
        <v>0</v>
      </c>
      <c r="AE68" s="116">
        <v>24.5</v>
      </c>
      <c r="AF68" s="116">
        <v>14.7</v>
      </c>
      <c r="AG68" s="116">
        <v>9.8000000000000007</v>
      </c>
      <c r="AH68" s="4" t="s">
        <v>95</v>
      </c>
      <c r="AI68" s="4">
        <f t="shared" si="4"/>
        <v>70</v>
      </c>
      <c r="AJ68" s="117" t="e">
        <f t="shared" ref="AJ68:AO68" si="60">100*(D68+J68+P68+V68+AB68)/#REF!</f>
        <v>#REF!</v>
      </c>
      <c r="AK68" s="117" t="e">
        <f t="shared" si="60"/>
        <v>#REF!</v>
      </c>
      <c r="AL68" s="117" t="e">
        <f t="shared" si="60"/>
        <v>#REF!</v>
      </c>
      <c r="AM68" s="117" t="e">
        <f t="shared" si="60"/>
        <v>#REF!</v>
      </c>
      <c r="AN68" s="117" t="e">
        <f t="shared" si="60"/>
        <v>#REF!</v>
      </c>
      <c r="AO68" s="117" t="e">
        <f t="shared" si="60"/>
        <v>#REF!</v>
      </c>
    </row>
    <row r="69" spans="1:41" ht="15.75" customHeight="1" x14ac:dyDescent="0.3">
      <c r="A69" s="111">
        <v>57</v>
      </c>
      <c r="B69" s="112" t="s">
        <v>270</v>
      </c>
      <c r="C69" s="113" t="s">
        <v>271</v>
      </c>
      <c r="D69" s="114">
        <v>28</v>
      </c>
      <c r="E69" s="114">
        <v>12</v>
      </c>
      <c r="F69" s="114">
        <v>0</v>
      </c>
      <c r="G69" s="114">
        <v>0</v>
      </c>
      <c r="H69" s="114">
        <v>0</v>
      </c>
      <c r="I69" s="114"/>
      <c r="J69" s="52">
        <v>0</v>
      </c>
      <c r="K69" s="52">
        <v>21.5</v>
      </c>
      <c r="L69" s="52">
        <v>21.5</v>
      </c>
      <c r="M69" s="52">
        <v>0</v>
      </c>
      <c r="N69" s="52">
        <v>0</v>
      </c>
      <c r="O69" s="52"/>
      <c r="P69" s="114">
        <v>0</v>
      </c>
      <c r="Q69" s="114">
        <v>0</v>
      </c>
      <c r="R69" s="114">
        <v>0</v>
      </c>
      <c r="S69" s="114">
        <v>8</v>
      </c>
      <c r="T69" s="114">
        <v>16</v>
      </c>
      <c r="U69" s="114">
        <v>16</v>
      </c>
      <c r="V69" s="115">
        <v>8.6</v>
      </c>
      <c r="W69" s="115">
        <v>12.9</v>
      </c>
      <c r="X69" s="115">
        <v>21.5</v>
      </c>
      <c r="Y69" s="115">
        <v>0</v>
      </c>
      <c r="Z69" s="115">
        <v>0</v>
      </c>
      <c r="AA69" s="115"/>
      <c r="AB69" s="116">
        <v>0</v>
      </c>
      <c r="AC69" s="116">
        <v>0</v>
      </c>
      <c r="AD69" s="116">
        <v>0</v>
      </c>
      <c r="AE69" s="116">
        <v>24</v>
      </c>
      <c r="AF69" s="116">
        <v>14.399999999999999</v>
      </c>
      <c r="AG69" s="116">
        <v>9.6</v>
      </c>
      <c r="AH69" s="4" t="s">
        <v>123</v>
      </c>
      <c r="AI69" s="4">
        <f t="shared" si="4"/>
        <v>60</v>
      </c>
      <c r="AJ69" s="117" t="e">
        <f t="shared" ref="AJ69:AO69" si="61">100*(D69+J69+P69+V69+AB69)/#REF!</f>
        <v>#REF!</v>
      </c>
      <c r="AK69" s="117" t="e">
        <f t="shared" si="61"/>
        <v>#REF!</v>
      </c>
      <c r="AL69" s="117" t="e">
        <f t="shared" si="61"/>
        <v>#REF!</v>
      </c>
      <c r="AM69" s="117" t="e">
        <f t="shared" si="61"/>
        <v>#REF!</v>
      </c>
      <c r="AN69" s="117" t="e">
        <f t="shared" si="61"/>
        <v>#REF!</v>
      </c>
      <c r="AO69" s="117" t="e">
        <f t="shared" si="61"/>
        <v>#REF!</v>
      </c>
    </row>
    <row r="70" spans="1:41" ht="15.75" customHeight="1" x14ac:dyDescent="0.3">
      <c r="A70" s="111">
        <v>58</v>
      </c>
      <c r="B70" s="112" t="s">
        <v>272</v>
      </c>
      <c r="C70" s="113" t="s">
        <v>273</v>
      </c>
      <c r="D70" s="114">
        <v>30.099999999999998</v>
      </c>
      <c r="E70" s="114">
        <v>12.9</v>
      </c>
      <c r="F70" s="114">
        <v>0</v>
      </c>
      <c r="G70" s="114">
        <v>0</v>
      </c>
      <c r="H70" s="114">
        <v>0</v>
      </c>
      <c r="I70" s="114"/>
      <c r="J70" s="52">
        <v>0</v>
      </c>
      <c r="K70" s="52">
        <v>22.5</v>
      </c>
      <c r="L70" s="52">
        <v>22.5</v>
      </c>
      <c r="M70" s="52">
        <v>0</v>
      </c>
      <c r="N70" s="52">
        <v>0</v>
      </c>
      <c r="O70" s="52"/>
      <c r="P70" s="114">
        <v>0</v>
      </c>
      <c r="Q70" s="114">
        <v>0</v>
      </c>
      <c r="R70" s="114">
        <v>0</v>
      </c>
      <c r="S70" s="114">
        <v>8</v>
      </c>
      <c r="T70" s="114">
        <v>16</v>
      </c>
      <c r="U70" s="114">
        <v>16</v>
      </c>
      <c r="V70" s="115">
        <v>10</v>
      </c>
      <c r="W70" s="115">
        <v>15</v>
      </c>
      <c r="X70" s="115">
        <v>25</v>
      </c>
      <c r="Y70" s="115">
        <v>0</v>
      </c>
      <c r="Z70" s="115">
        <v>0</v>
      </c>
      <c r="AA70" s="115"/>
      <c r="AB70" s="116">
        <v>0</v>
      </c>
      <c r="AC70" s="116">
        <v>0</v>
      </c>
      <c r="AD70" s="116">
        <v>0</v>
      </c>
      <c r="AE70" s="116">
        <v>23</v>
      </c>
      <c r="AF70" s="116">
        <v>13.8</v>
      </c>
      <c r="AG70" s="116">
        <v>9.2000000000000011</v>
      </c>
      <c r="AH70" s="4" t="s">
        <v>95</v>
      </c>
      <c r="AI70" s="4">
        <f t="shared" si="4"/>
        <v>70</v>
      </c>
      <c r="AJ70" s="117" t="e">
        <f t="shared" ref="AJ70:AO70" si="62">100*(D70+J70+P70+V70+AB70)/#REF!</f>
        <v>#REF!</v>
      </c>
      <c r="AK70" s="117" t="e">
        <f t="shared" si="62"/>
        <v>#REF!</v>
      </c>
      <c r="AL70" s="117" t="e">
        <f t="shared" si="62"/>
        <v>#REF!</v>
      </c>
      <c r="AM70" s="117" t="e">
        <f t="shared" si="62"/>
        <v>#REF!</v>
      </c>
      <c r="AN70" s="117" t="e">
        <f t="shared" si="62"/>
        <v>#REF!</v>
      </c>
      <c r="AO70" s="117" t="e">
        <f t="shared" si="62"/>
        <v>#REF!</v>
      </c>
    </row>
    <row r="71" spans="1:41" ht="15.75" customHeight="1" x14ac:dyDescent="0.3">
      <c r="A71" s="111">
        <v>59</v>
      </c>
      <c r="B71" s="112" t="s">
        <v>274</v>
      </c>
      <c r="C71" s="113" t="s">
        <v>275</v>
      </c>
      <c r="D71" s="114">
        <v>25.9</v>
      </c>
      <c r="E71" s="114">
        <v>11.1</v>
      </c>
      <c r="F71" s="114">
        <v>0</v>
      </c>
      <c r="G71" s="114">
        <v>0</v>
      </c>
      <c r="H71" s="114">
        <v>0</v>
      </c>
      <c r="I71" s="114"/>
      <c r="J71" s="52">
        <v>0</v>
      </c>
      <c r="K71" s="52">
        <v>20</v>
      </c>
      <c r="L71" s="52">
        <v>20</v>
      </c>
      <c r="M71" s="52">
        <v>0</v>
      </c>
      <c r="N71" s="52">
        <v>0</v>
      </c>
      <c r="O71" s="52"/>
      <c r="P71" s="114">
        <v>0</v>
      </c>
      <c r="Q71" s="114">
        <v>0</v>
      </c>
      <c r="R71" s="114">
        <v>0</v>
      </c>
      <c r="S71" s="114">
        <v>8</v>
      </c>
      <c r="T71" s="114">
        <v>16</v>
      </c>
      <c r="U71" s="114">
        <v>16</v>
      </c>
      <c r="V71" s="115">
        <v>8.8000000000000007</v>
      </c>
      <c r="W71" s="115">
        <v>13.2</v>
      </c>
      <c r="X71" s="115">
        <v>22</v>
      </c>
      <c r="Y71" s="115">
        <v>0</v>
      </c>
      <c r="Z71" s="115">
        <v>0</v>
      </c>
      <c r="AA71" s="115"/>
      <c r="AB71" s="116">
        <v>0</v>
      </c>
      <c r="AC71" s="116">
        <v>0</v>
      </c>
      <c r="AD71" s="116">
        <v>0</v>
      </c>
      <c r="AE71" s="116">
        <v>23.5</v>
      </c>
      <c r="AF71" s="116">
        <v>14.1</v>
      </c>
      <c r="AG71" s="116">
        <v>9.3999999999999986</v>
      </c>
      <c r="AH71" s="4" t="s">
        <v>95</v>
      </c>
      <c r="AI71" s="4">
        <f t="shared" si="4"/>
        <v>70</v>
      </c>
      <c r="AJ71" s="117" t="e">
        <f t="shared" ref="AJ71:AO71" si="63">100*(D71+J71+P71+V71+AB71)/#REF!</f>
        <v>#REF!</v>
      </c>
      <c r="AK71" s="117" t="e">
        <f t="shared" si="63"/>
        <v>#REF!</v>
      </c>
      <c r="AL71" s="117" t="e">
        <f t="shared" si="63"/>
        <v>#REF!</v>
      </c>
      <c r="AM71" s="117" t="e">
        <f t="shared" si="63"/>
        <v>#REF!</v>
      </c>
      <c r="AN71" s="117" t="e">
        <f t="shared" si="63"/>
        <v>#REF!</v>
      </c>
      <c r="AO71" s="117" t="e">
        <f t="shared" si="63"/>
        <v>#REF!</v>
      </c>
    </row>
    <row r="72" spans="1:41" ht="15.75" customHeight="1" x14ac:dyDescent="0.3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 x14ac:dyDescent="0.3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 x14ac:dyDescent="0.3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8" t="s">
        <v>276</v>
      </c>
      <c r="AD75" s="168"/>
      <c r="AE75" s="168"/>
      <c r="AF75" s="168"/>
      <c r="AG75" s="168"/>
      <c r="AH75" s="18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 x14ac:dyDescent="0.3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 x14ac:dyDescent="0.3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 x14ac:dyDescent="0.3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 x14ac:dyDescent="0.3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 x14ac:dyDescent="0.3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 x14ac:dyDescent="0.3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 x14ac:dyDescent="0.3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 x14ac:dyDescent="0.3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 x14ac:dyDescent="0.3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 x14ac:dyDescent="0.3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 x14ac:dyDescent="0.3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 x14ac:dyDescent="0.3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 x14ac:dyDescent="0.3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 x14ac:dyDescent="0.3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 x14ac:dyDescent="0.3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 x14ac:dyDescent="0.3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 x14ac:dyDescent="0.3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 x14ac:dyDescent="0.3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 x14ac:dyDescent="0.3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 x14ac:dyDescent="0.3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 x14ac:dyDescent="0.3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 x14ac:dyDescent="0.3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 x14ac:dyDescent="0.3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 x14ac:dyDescent="0.3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 x14ac:dyDescent="0.3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 x14ac:dyDescent="0.3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 x14ac:dyDescent="0.3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 x14ac:dyDescent="0.3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 x14ac:dyDescent="0.3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 x14ac:dyDescent="0.3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 x14ac:dyDescent="0.3">
      <c r="B108" s="97"/>
    </row>
    <row r="109" spans="1:41" ht="15.75" customHeight="1" x14ac:dyDescent="0.3">
      <c r="B109" s="97"/>
    </row>
    <row r="110" spans="1:41" ht="15.75" customHeight="1" x14ac:dyDescent="0.25"/>
    <row r="111" spans="1:41" ht="15.75" customHeight="1" x14ac:dyDescent="0.3">
      <c r="B111" s="97"/>
    </row>
    <row r="112" spans="1:41" ht="15.75" customHeight="1" x14ac:dyDescent="0.3">
      <c r="B112" s="97"/>
    </row>
    <row r="113" spans="2:2" ht="15.75" customHeight="1" x14ac:dyDescent="0.3">
      <c r="B113" s="97"/>
    </row>
    <row r="114" spans="2:2" ht="15.75" customHeight="1" x14ac:dyDescent="0.3">
      <c r="B114" s="97"/>
    </row>
    <row r="115" spans="2:2" ht="15.75" customHeight="1" x14ac:dyDescent="0.3">
      <c r="B115" s="97"/>
    </row>
    <row r="116" spans="2:2" ht="15.75" customHeight="1" x14ac:dyDescent="0.3">
      <c r="B116" s="97"/>
    </row>
    <row r="117" spans="2:2" ht="15.75" customHeight="1" x14ac:dyDescent="0.3">
      <c r="B117" s="97"/>
    </row>
    <row r="118" spans="2:2" ht="15.75" customHeight="1" x14ac:dyDescent="0.3">
      <c r="B118" s="97"/>
    </row>
    <row r="119" spans="2:2" ht="15.75" customHeight="1" x14ac:dyDescent="0.3">
      <c r="B119" s="97"/>
    </row>
    <row r="120" spans="2:2" ht="15.75" customHeight="1" x14ac:dyDescent="0.3">
      <c r="B120" s="97"/>
    </row>
    <row r="121" spans="2:2" ht="15.75" customHeight="1" x14ac:dyDescent="0.3">
      <c r="B121" s="97"/>
    </row>
    <row r="122" spans="2:2" ht="15.75" customHeight="1" x14ac:dyDescent="0.3">
      <c r="B122" s="97"/>
    </row>
    <row r="123" spans="2:2" ht="15.75" customHeight="1" x14ac:dyDescent="0.3">
      <c r="B123" s="97"/>
    </row>
    <row r="124" spans="2:2" ht="15.75" customHeight="1" x14ac:dyDescent="0.3">
      <c r="B124" s="97"/>
    </row>
    <row r="125" spans="2:2" ht="15.75" customHeight="1" x14ac:dyDescent="0.3">
      <c r="B125" s="97"/>
    </row>
    <row r="126" spans="2:2" ht="15.75" customHeight="1" x14ac:dyDescent="0.3">
      <c r="B126" s="97"/>
    </row>
    <row r="127" spans="2:2" ht="15.75" customHeight="1" x14ac:dyDescent="0.3">
      <c r="B127" s="97"/>
    </row>
    <row r="128" spans="2:2" ht="15.75" customHeight="1" x14ac:dyDescent="0.3">
      <c r="B128" s="97"/>
    </row>
    <row r="129" spans="2:2" ht="15.75" customHeight="1" x14ac:dyDescent="0.3">
      <c r="B129" s="97"/>
    </row>
    <row r="130" spans="2:2" ht="15.75" customHeight="1" x14ac:dyDescent="0.3">
      <c r="B130" s="97"/>
    </row>
    <row r="131" spans="2:2" ht="15.75" customHeight="1" x14ac:dyDescent="0.3">
      <c r="B131" s="97"/>
    </row>
    <row r="132" spans="2:2" ht="15.75" customHeight="1" x14ac:dyDescent="0.3">
      <c r="B132" s="97"/>
    </row>
    <row r="133" spans="2:2" ht="15.75" customHeight="1" x14ac:dyDescent="0.3">
      <c r="B133" s="97"/>
    </row>
    <row r="134" spans="2:2" ht="15.75" customHeight="1" x14ac:dyDescent="0.3">
      <c r="B134" s="97"/>
    </row>
    <row r="135" spans="2:2" ht="15.75" customHeight="1" x14ac:dyDescent="0.3">
      <c r="B135" s="97"/>
    </row>
    <row r="136" spans="2:2" ht="15.75" customHeight="1" x14ac:dyDescent="0.3">
      <c r="B136" s="97"/>
    </row>
    <row r="137" spans="2:2" ht="15.75" customHeight="1" x14ac:dyDescent="0.3">
      <c r="B137" s="97"/>
    </row>
    <row r="138" spans="2:2" ht="15.75" customHeight="1" x14ac:dyDescent="0.3">
      <c r="B138" s="97"/>
    </row>
    <row r="139" spans="2:2" ht="15.75" customHeight="1" x14ac:dyDescent="0.3">
      <c r="B139" s="97"/>
    </row>
    <row r="140" spans="2:2" ht="15.75" customHeight="1" x14ac:dyDescent="0.3">
      <c r="B140" s="97"/>
    </row>
    <row r="141" spans="2:2" ht="15.75" customHeight="1" x14ac:dyDescent="0.3">
      <c r="B141" s="97"/>
    </row>
    <row r="142" spans="2:2" ht="15.75" customHeight="1" x14ac:dyDescent="0.3">
      <c r="B142" s="97"/>
    </row>
    <row r="143" spans="2:2" ht="15.75" customHeight="1" x14ac:dyDescent="0.3">
      <c r="B143" s="97"/>
    </row>
    <row r="144" spans="2:2" ht="15.75" customHeight="1" x14ac:dyDescent="0.3">
      <c r="B144" s="97"/>
    </row>
    <row r="145" spans="2:2" ht="15.75" customHeight="1" x14ac:dyDescent="0.3">
      <c r="B145" s="97"/>
    </row>
    <row r="146" spans="2:2" ht="15.75" customHeight="1" x14ac:dyDescent="0.3">
      <c r="B146" s="97"/>
    </row>
    <row r="147" spans="2:2" ht="15.75" customHeight="1" x14ac:dyDescent="0.3">
      <c r="B147" s="97"/>
    </row>
    <row r="148" spans="2:2" ht="15.75" customHeight="1" x14ac:dyDescent="0.3">
      <c r="B148" s="97"/>
    </row>
    <row r="149" spans="2:2" ht="15.75" customHeight="1" x14ac:dyDescent="0.3">
      <c r="B149" s="97"/>
    </row>
    <row r="150" spans="2:2" ht="15.75" customHeight="1" x14ac:dyDescent="0.3">
      <c r="B150" s="97"/>
    </row>
    <row r="151" spans="2:2" ht="15.75" customHeight="1" x14ac:dyDescent="0.3">
      <c r="B151" s="97"/>
    </row>
    <row r="152" spans="2:2" ht="15.75" customHeight="1" x14ac:dyDescent="0.3">
      <c r="B152" s="97"/>
    </row>
    <row r="153" spans="2:2" ht="15.75" customHeight="1" x14ac:dyDescent="0.3">
      <c r="B153" s="97"/>
    </row>
    <row r="154" spans="2:2" ht="15.75" customHeight="1" x14ac:dyDescent="0.3">
      <c r="B154" s="97"/>
    </row>
    <row r="155" spans="2:2" ht="15.75" customHeight="1" x14ac:dyDescent="0.3">
      <c r="B155" s="97"/>
    </row>
    <row r="156" spans="2:2" ht="15.75" customHeight="1" x14ac:dyDescent="0.3">
      <c r="B156" s="97"/>
    </row>
    <row r="157" spans="2:2" ht="15.75" customHeight="1" x14ac:dyDescent="0.3">
      <c r="B157" s="97"/>
    </row>
    <row r="158" spans="2:2" ht="15.75" customHeight="1" x14ac:dyDescent="0.3">
      <c r="B158" s="97"/>
    </row>
    <row r="159" spans="2:2" ht="15.75" customHeight="1" x14ac:dyDescent="0.3">
      <c r="B159" s="97"/>
    </row>
    <row r="160" spans="2:2" ht="15.75" customHeight="1" x14ac:dyDescent="0.3">
      <c r="B160" s="97"/>
    </row>
    <row r="161" spans="2:2" ht="15.75" customHeight="1" x14ac:dyDescent="0.3">
      <c r="B161" s="97"/>
    </row>
    <row r="162" spans="2:2" ht="15.75" customHeight="1" x14ac:dyDescent="0.3">
      <c r="B162" s="97"/>
    </row>
    <row r="163" spans="2:2" ht="15.75" customHeight="1" x14ac:dyDescent="0.3">
      <c r="B163" s="97"/>
    </row>
    <row r="164" spans="2:2" ht="15.75" customHeight="1" x14ac:dyDescent="0.3">
      <c r="B164" s="97"/>
    </row>
    <row r="165" spans="2:2" ht="15.75" customHeight="1" x14ac:dyDescent="0.3">
      <c r="B165" s="97"/>
    </row>
    <row r="166" spans="2:2" ht="15.75" customHeight="1" x14ac:dyDescent="0.3">
      <c r="B166" s="97"/>
    </row>
    <row r="167" spans="2:2" ht="15.75" customHeight="1" x14ac:dyDescent="0.3">
      <c r="B167" s="97"/>
    </row>
    <row r="168" spans="2:2" ht="15.75" customHeight="1" x14ac:dyDescent="0.3">
      <c r="B168" s="97"/>
    </row>
    <row r="169" spans="2:2" ht="15.75" customHeight="1" x14ac:dyDescent="0.3">
      <c r="B169" s="97"/>
    </row>
    <row r="170" spans="2:2" ht="15.75" customHeight="1" x14ac:dyDescent="0.3">
      <c r="B170" s="97"/>
    </row>
    <row r="171" spans="2:2" ht="15.75" customHeight="1" x14ac:dyDescent="0.3">
      <c r="B171" s="97"/>
    </row>
    <row r="172" spans="2:2" ht="15.75" customHeight="1" x14ac:dyDescent="0.3">
      <c r="B172" s="97"/>
    </row>
    <row r="173" spans="2:2" ht="15.75" customHeight="1" x14ac:dyDescent="0.3">
      <c r="B173" s="97"/>
    </row>
    <row r="174" spans="2:2" ht="15.75" customHeight="1" x14ac:dyDescent="0.3">
      <c r="B174" s="97"/>
    </row>
    <row r="175" spans="2:2" ht="15.75" customHeight="1" x14ac:dyDescent="0.3">
      <c r="B175" s="97"/>
    </row>
    <row r="176" spans="2:2" ht="15.75" customHeight="1" x14ac:dyDescent="0.3">
      <c r="B176" s="97"/>
    </row>
    <row r="177" spans="2:2" ht="15.75" customHeight="1" x14ac:dyDescent="0.3">
      <c r="B177" s="97"/>
    </row>
    <row r="178" spans="2:2" ht="15.75" customHeight="1" x14ac:dyDescent="0.3">
      <c r="B178" s="97"/>
    </row>
    <row r="179" spans="2:2" ht="15.75" customHeight="1" x14ac:dyDescent="0.3">
      <c r="B179" s="97"/>
    </row>
    <row r="180" spans="2:2" ht="15.75" customHeight="1" x14ac:dyDescent="0.3">
      <c r="B180" s="97"/>
    </row>
    <row r="181" spans="2:2" ht="15.75" customHeight="1" x14ac:dyDescent="0.3">
      <c r="B181" s="97"/>
    </row>
    <row r="182" spans="2:2" ht="15.75" customHeight="1" x14ac:dyDescent="0.3">
      <c r="B182" s="97"/>
    </row>
    <row r="183" spans="2:2" ht="15.75" customHeight="1" x14ac:dyDescent="0.3">
      <c r="B183" s="97"/>
    </row>
    <row r="184" spans="2:2" ht="15.75" customHeight="1" x14ac:dyDescent="0.3">
      <c r="B184" s="97"/>
    </row>
    <row r="185" spans="2:2" ht="15.75" customHeight="1" x14ac:dyDescent="0.3">
      <c r="B185" s="97"/>
    </row>
    <row r="186" spans="2:2" ht="15.75" customHeight="1" x14ac:dyDescent="0.3">
      <c r="B186" s="97"/>
    </row>
    <row r="187" spans="2:2" ht="15.75" customHeight="1" x14ac:dyDescent="0.3">
      <c r="B187" s="97"/>
    </row>
    <row r="188" spans="2:2" ht="15.75" customHeight="1" x14ac:dyDescent="0.3">
      <c r="B188" s="97"/>
    </row>
    <row r="189" spans="2:2" ht="15.75" customHeight="1" x14ac:dyDescent="0.3">
      <c r="B189" s="97"/>
    </row>
    <row r="190" spans="2:2" ht="15.75" customHeight="1" x14ac:dyDescent="0.3">
      <c r="B190" s="97"/>
    </row>
    <row r="191" spans="2:2" ht="15.75" customHeight="1" x14ac:dyDescent="0.3">
      <c r="B191" s="97"/>
    </row>
    <row r="192" spans="2:2" ht="15.75" customHeight="1" x14ac:dyDescent="0.3">
      <c r="B192" s="97"/>
    </row>
    <row r="193" spans="2:2" ht="15.75" customHeight="1" x14ac:dyDescent="0.3">
      <c r="B193" s="97"/>
    </row>
    <row r="194" spans="2:2" ht="15.75" customHeight="1" x14ac:dyDescent="0.3">
      <c r="B194" s="97"/>
    </row>
    <row r="195" spans="2:2" ht="15.75" customHeight="1" x14ac:dyDescent="0.3">
      <c r="B195" s="97"/>
    </row>
    <row r="196" spans="2:2" ht="15.75" customHeight="1" x14ac:dyDescent="0.3">
      <c r="B196" s="97"/>
    </row>
    <row r="197" spans="2:2" ht="15.75" customHeight="1" x14ac:dyDescent="0.3">
      <c r="B197" s="97"/>
    </row>
    <row r="198" spans="2:2" ht="15.75" customHeight="1" x14ac:dyDescent="0.3">
      <c r="B198" s="97"/>
    </row>
    <row r="199" spans="2:2" ht="15.75" customHeight="1" x14ac:dyDescent="0.3">
      <c r="B199" s="97"/>
    </row>
    <row r="200" spans="2:2" ht="15.75" customHeight="1" x14ac:dyDescent="0.3">
      <c r="B200" s="97"/>
    </row>
    <row r="201" spans="2:2" ht="15.75" customHeight="1" x14ac:dyDescent="0.3">
      <c r="B201" s="97"/>
    </row>
    <row r="202" spans="2:2" ht="15.75" customHeight="1" x14ac:dyDescent="0.3">
      <c r="B202" s="97"/>
    </row>
    <row r="203" spans="2:2" ht="15.75" customHeight="1" x14ac:dyDescent="0.3">
      <c r="B203" s="97"/>
    </row>
    <row r="204" spans="2:2" ht="15.75" customHeight="1" x14ac:dyDescent="0.3">
      <c r="B204" s="97"/>
    </row>
    <row r="205" spans="2:2" ht="15.75" customHeight="1" x14ac:dyDescent="0.3">
      <c r="B205" s="97"/>
    </row>
    <row r="206" spans="2:2" ht="15.75" customHeight="1" x14ac:dyDescent="0.3">
      <c r="B206" s="97"/>
    </row>
    <row r="207" spans="2:2" ht="15.75" customHeight="1" x14ac:dyDescent="0.3">
      <c r="B207" s="97"/>
    </row>
    <row r="208" spans="2:2" ht="15.75" customHeight="1" x14ac:dyDescent="0.3">
      <c r="B208" s="97"/>
    </row>
    <row r="209" spans="2:2" ht="15.75" customHeight="1" x14ac:dyDescent="0.3">
      <c r="B209" s="97"/>
    </row>
    <row r="210" spans="2:2" ht="15.75" customHeight="1" x14ac:dyDescent="0.3">
      <c r="B210" s="97"/>
    </row>
    <row r="211" spans="2:2" ht="15.75" customHeight="1" x14ac:dyDescent="0.3">
      <c r="B211" s="97"/>
    </row>
    <row r="212" spans="2:2" ht="15.75" customHeight="1" x14ac:dyDescent="0.3">
      <c r="B212" s="97"/>
    </row>
    <row r="213" spans="2:2" ht="15.75" customHeight="1" x14ac:dyDescent="0.3">
      <c r="B213" s="97"/>
    </row>
    <row r="214" spans="2:2" ht="15.75" customHeight="1" x14ac:dyDescent="0.3">
      <c r="B214" s="97"/>
    </row>
    <row r="215" spans="2:2" ht="15.75" customHeight="1" x14ac:dyDescent="0.3">
      <c r="B215" s="97"/>
    </row>
    <row r="216" spans="2:2" ht="15.75" customHeight="1" x14ac:dyDescent="0.3">
      <c r="B216" s="97"/>
    </row>
    <row r="217" spans="2:2" ht="15.75" customHeight="1" x14ac:dyDescent="0.3">
      <c r="B217" s="97"/>
    </row>
    <row r="218" spans="2:2" ht="15.75" customHeight="1" x14ac:dyDescent="0.3">
      <c r="B218" s="97"/>
    </row>
    <row r="219" spans="2:2" ht="15.75" customHeight="1" x14ac:dyDescent="0.3">
      <c r="B219" s="97"/>
    </row>
    <row r="220" spans="2:2" ht="15.75" customHeight="1" x14ac:dyDescent="0.3">
      <c r="B220" s="97"/>
    </row>
    <row r="221" spans="2:2" ht="15.75" customHeight="1" x14ac:dyDescent="0.3">
      <c r="B221" s="97"/>
    </row>
    <row r="222" spans="2:2" ht="15.75" customHeight="1" x14ac:dyDescent="0.3">
      <c r="B222" s="97"/>
    </row>
    <row r="223" spans="2:2" ht="15.75" customHeight="1" x14ac:dyDescent="0.3">
      <c r="B223" s="97"/>
    </row>
    <row r="224" spans="2:2" ht="15.75" customHeight="1" x14ac:dyDescent="0.3">
      <c r="B224" s="97"/>
    </row>
    <row r="225" spans="2:2" ht="15.75" customHeight="1" x14ac:dyDescent="0.3">
      <c r="B225" s="97"/>
    </row>
    <row r="226" spans="2:2" ht="15.75" customHeight="1" x14ac:dyDescent="0.3">
      <c r="B226" s="97"/>
    </row>
    <row r="227" spans="2:2" ht="15.75" customHeight="1" x14ac:dyDescent="0.3">
      <c r="B227" s="97"/>
    </row>
    <row r="228" spans="2:2" ht="15.75" customHeight="1" x14ac:dyDescent="0.3">
      <c r="B228" s="97"/>
    </row>
    <row r="229" spans="2:2" ht="15.75" customHeight="1" x14ac:dyDescent="0.3">
      <c r="B229" s="97"/>
    </row>
    <row r="230" spans="2:2" ht="15.75" customHeight="1" x14ac:dyDescent="0.3">
      <c r="B230" s="97"/>
    </row>
    <row r="231" spans="2:2" ht="15.75" customHeight="1" x14ac:dyDescent="0.3">
      <c r="B231" s="97"/>
    </row>
    <row r="232" spans="2:2" ht="15.75" customHeight="1" x14ac:dyDescent="0.3">
      <c r="B232" s="97"/>
    </row>
    <row r="233" spans="2:2" ht="15.75" customHeight="1" x14ac:dyDescent="0.3">
      <c r="B233" s="97"/>
    </row>
    <row r="234" spans="2:2" ht="15.75" customHeight="1" x14ac:dyDescent="0.3">
      <c r="B234" s="97"/>
    </row>
    <row r="235" spans="2:2" ht="15.75" customHeight="1" x14ac:dyDescent="0.3">
      <c r="B235" s="97"/>
    </row>
    <row r="236" spans="2:2" ht="15.75" customHeight="1" x14ac:dyDescent="0.3">
      <c r="B236" s="97"/>
    </row>
    <row r="237" spans="2:2" ht="15.75" customHeight="1" x14ac:dyDescent="0.3">
      <c r="B237" s="97"/>
    </row>
    <row r="238" spans="2:2" ht="15.75" customHeight="1" x14ac:dyDescent="0.3">
      <c r="B238" s="97"/>
    </row>
    <row r="239" spans="2:2" ht="15.75" customHeight="1" x14ac:dyDescent="0.3">
      <c r="B239" s="97"/>
    </row>
    <row r="240" spans="2:2" ht="15.75" customHeight="1" x14ac:dyDescent="0.3">
      <c r="B240" s="97"/>
    </row>
    <row r="241" spans="2:2" ht="15.75" customHeight="1" x14ac:dyDescent="0.3">
      <c r="B241" s="97"/>
    </row>
    <row r="242" spans="2:2" ht="15.75" customHeight="1" x14ac:dyDescent="0.3">
      <c r="B242" s="97"/>
    </row>
    <row r="243" spans="2:2" ht="15.75" customHeight="1" x14ac:dyDescent="0.3">
      <c r="B243" s="97"/>
    </row>
    <row r="244" spans="2:2" ht="15.75" customHeight="1" x14ac:dyDescent="0.3">
      <c r="B244" s="97"/>
    </row>
    <row r="245" spans="2:2" ht="15.75" customHeight="1" x14ac:dyDescent="0.3">
      <c r="B245" s="97"/>
    </row>
    <row r="246" spans="2:2" ht="15.75" customHeight="1" x14ac:dyDescent="0.3">
      <c r="B246" s="97"/>
    </row>
    <row r="247" spans="2:2" ht="15.75" customHeight="1" x14ac:dyDescent="0.3">
      <c r="B247" s="97"/>
    </row>
    <row r="248" spans="2:2" ht="15.75" customHeight="1" x14ac:dyDescent="0.3">
      <c r="B248" s="97"/>
    </row>
    <row r="249" spans="2:2" ht="15.75" customHeight="1" x14ac:dyDescent="0.3">
      <c r="B249" s="97"/>
    </row>
    <row r="250" spans="2:2" ht="15.75" customHeight="1" x14ac:dyDescent="0.3">
      <c r="B250" s="97"/>
    </row>
    <row r="251" spans="2:2" ht="15.75" customHeight="1" x14ac:dyDescent="0.3">
      <c r="B251" s="97"/>
    </row>
    <row r="252" spans="2:2" ht="15.75" customHeight="1" x14ac:dyDescent="0.3">
      <c r="B252" s="97"/>
    </row>
    <row r="253" spans="2:2" ht="15.75" customHeight="1" x14ac:dyDescent="0.3">
      <c r="B253" s="97"/>
    </row>
    <row r="254" spans="2:2" ht="15.75" customHeight="1" x14ac:dyDescent="0.3">
      <c r="B254" s="97"/>
    </row>
    <row r="255" spans="2:2" ht="15.75" customHeight="1" x14ac:dyDescent="0.3">
      <c r="B255" s="97"/>
    </row>
    <row r="256" spans="2:2" ht="15.75" customHeight="1" x14ac:dyDescent="0.3">
      <c r="B256" s="97"/>
    </row>
    <row r="257" spans="2:2" ht="15.75" customHeight="1" x14ac:dyDescent="0.3">
      <c r="B257" s="97"/>
    </row>
    <row r="258" spans="2:2" ht="15.75" customHeight="1" x14ac:dyDescent="0.3">
      <c r="B258" s="97"/>
    </row>
    <row r="259" spans="2:2" ht="15.75" customHeight="1" x14ac:dyDescent="0.3">
      <c r="B259" s="97"/>
    </row>
    <row r="260" spans="2:2" ht="15.75" customHeight="1" x14ac:dyDescent="0.3">
      <c r="B260" s="97"/>
    </row>
    <row r="261" spans="2:2" ht="15.75" customHeight="1" x14ac:dyDescent="0.3">
      <c r="B261" s="97"/>
    </row>
    <row r="262" spans="2:2" ht="15.75" customHeight="1" x14ac:dyDescent="0.3">
      <c r="B262" s="97"/>
    </row>
    <row r="263" spans="2:2" ht="15.75" customHeight="1" x14ac:dyDescent="0.3">
      <c r="B263" s="97"/>
    </row>
    <row r="264" spans="2:2" ht="15.75" customHeight="1" x14ac:dyDescent="0.3">
      <c r="B264" s="97"/>
    </row>
    <row r="265" spans="2:2" ht="15.75" customHeight="1" x14ac:dyDescent="0.3">
      <c r="B265" s="97"/>
    </row>
    <row r="266" spans="2:2" ht="15.75" customHeight="1" x14ac:dyDescent="0.3">
      <c r="B266" s="97"/>
    </row>
    <row r="267" spans="2:2" ht="15.75" customHeight="1" x14ac:dyDescent="0.3">
      <c r="B267" s="97"/>
    </row>
    <row r="268" spans="2:2" ht="15.75" customHeight="1" x14ac:dyDescent="0.3">
      <c r="B268" s="97"/>
    </row>
    <row r="269" spans="2:2" ht="15.75" customHeight="1" x14ac:dyDescent="0.3">
      <c r="B269" s="97"/>
    </row>
    <row r="270" spans="2:2" ht="15.75" customHeight="1" x14ac:dyDescent="0.3">
      <c r="B270" s="97"/>
    </row>
    <row r="271" spans="2:2" ht="15.75" customHeight="1" x14ac:dyDescent="0.3">
      <c r="B271" s="97"/>
    </row>
    <row r="272" spans="2:2" ht="15.75" customHeight="1" x14ac:dyDescent="0.3">
      <c r="B272" s="97"/>
    </row>
    <row r="273" spans="2:2" ht="15.75" customHeight="1" x14ac:dyDescent="0.3">
      <c r="B273" s="97"/>
    </row>
    <row r="274" spans="2:2" ht="15.75" customHeight="1" x14ac:dyDescent="0.3">
      <c r="B274" s="97"/>
    </row>
    <row r="275" spans="2:2" ht="15.75" customHeight="1" x14ac:dyDescent="0.3">
      <c r="B275" s="97"/>
    </row>
    <row r="276" spans="2:2" ht="15.75" customHeight="1" x14ac:dyDescent="0.3">
      <c r="B276" s="97"/>
    </row>
    <row r="277" spans="2:2" ht="15.75" customHeight="1" x14ac:dyDescent="0.25"/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2.59765625" defaultRowHeight="15" customHeight="1" x14ac:dyDescent="0.25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 x14ac:dyDescent="0.3">
      <c r="B1" s="97"/>
      <c r="C1" s="208" t="s">
        <v>43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</row>
    <row r="2" spans="1:41" ht="14.4" x14ac:dyDescent="0.3">
      <c r="A2" s="210" t="s">
        <v>44</v>
      </c>
      <c r="B2" s="20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11" t="e">
        <f>#REF!</f>
        <v>#REF!</v>
      </c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</row>
    <row r="3" spans="1:41" ht="15" customHeight="1" x14ac:dyDescent="0.3">
      <c r="B3" s="97"/>
      <c r="P3" s="212" t="s">
        <v>147</v>
      </c>
      <c r="Q3" s="209"/>
      <c r="R3" s="209"/>
      <c r="S3" s="98" t="e">
        <f>#REF!</f>
        <v>#REF!</v>
      </c>
      <c r="T3" s="98" t="s">
        <v>6</v>
      </c>
      <c r="Y3" s="216" t="s">
        <v>148</v>
      </c>
      <c r="Z3" s="173"/>
      <c r="AA3" s="173"/>
      <c r="AB3" s="173"/>
      <c r="AC3" s="98" t="s">
        <v>11</v>
      </c>
      <c r="AE3" s="98" t="s">
        <v>10</v>
      </c>
      <c r="AH3" s="213" t="e">
        <f>#REF!</f>
        <v>#REF!</v>
      </c>
      <c r="AI3" s="173"/>
      <c r="AK3" s="214" t="s">
        <v>149</v>
      </c>
      <c r="AL3" s="168"/>
      <c r="AM3" s="184"/>
      <c r="AN3" s="215" t="s">
        <v>150</v>
      </c>
      <c r="AO3" s="184"/>
    </row>
    <row r="4" spans="1:41" ht="14.4" x14ac:dyDescent="0.3">
      <c r="B4" s="101" t="s">
        <v>22</v>
      </c>
      <c r="C4" s="217" t="e">
        <f t="shared" ref="C4:C9" si="0">#REF!</f>
        <v>#REF!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84"/>
      <c r="AL4" s="214" t="e">
        <f t="shared" ref="AL4:AL9" si="1">#REF!</f>
        <v>#REF!</v>
      </c>
      <c r="AM4" s="184"/>
      <c r="AN4" s="215" t="e">
        <f t="shared" ref="AN4:AN9" si="2">#REF!</f>
        <v>#REF!</v>
      </c>
      <c r="AO4" s="184"/>
    </row>
    <row r="5" spans="1:41" ht="14.4" x14ac:dyDescent="0.3">
      <c r="B5" s="101" t="s">
        <v>24</v>
      </c>
      <c r="C5" s="217" t="e">
        <f t="shared" si="0"/>
        <v>#REF!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84"/>
      <c r="AL5" s="214" t="e">
        <f t="shared" si="1"/>
        <v>#REF!</v>
      </c>
      <c r="AM5" s="184"/>
      <c r="AN5" s="215" t="e">
        <f t="shared" si="2"/>
        <v>#REF!</v>
      </c>
      <c r="AO5" s="184"/>
    </row>
    <row r="6" spans="1:41" ht="14.4" x14ac:dyDescent="0.3">
      <c r="B6" s="101" t="s">
        <v>26</v>
      </c>
      <c r="C6" s="217" t="e">
        <f t="shared" si="0"/>
        <v>#REF!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84"/>
      <c r="AL6" s="214" t="e">
        <f t="shared" si="1"/>
        <v>#REF!</v>
      </c>
      <c r="AM6" s="184"/>
      <c r="AN6" s="215" t="e">
        <f t="shared" si="2"/>
        <v>#REF!</v>
      </c>
      <c r="AO6" s="184"/>
    </row>
    <row r="7" spans="1:41" ht="14.4" x14ac:dyDescent="0.3">
      <c r="B7" s="101" t="s">
        <v>28</v>
      </c>
      <c r="C7" s="217" t="e">
        <f t="shared" si="0"/>
        <v>#REF!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84"/>
      <c r="AL7" s="214" t="e">
        <f t="shared" si="1"/>
        <v>#REF!</v>
      </c>
      <c r="AM7" s="184"/>
      <c r="AN7" s="215" t="e">
        <f t="shared" si="2"/>
        <v>#REF!</v>
      </c>
      <c r="AO7" s="184"/>
    </row>
    <row r="8" spans="1:41" ht="14.4" x14ac:dyDescent="0.3">
      <c r="B8" s="101" t="s">
        <v>30</v>
      </c>
      <c r="C8" s="217" t="e">
        <f t="shared" si="0"/>
        <v>#REF!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84"/>
      <c r="AL8" s="214" t="e">
        <f t="shared" si="1"/>
        <v>#REF!</v>
      </c>
      <c r="AM8" s="184"/>
      <c r="AN8" s="215" t="e">
        <f t="shared" si="2"/>
        <v>#REF!</v>
      </c>
      <c r="AO8" s="184"/>
    </row>
    <row r="9" spans="1:41" ht="14.4" x14ac:dyDescent="0.3">
      <c r="B9" s="101" t="s">
        <v>151</v>
      </c>
      <c r="C9" s="217" t="e">
        <f t="shared" si="0"/>
        <v>#REF!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84"/>
      <c r="AL9" s="214" t="e">
        <f t="shared" si="1"/>
        <v>#REF!</v>
      </c>
      <c r="AM9" s="184"/>
      <c r="AN9" s="215" t="e">
        <f t="shared" si="2"/>
        <v>#REF!</v>
      </c>
      <c r="AO9" s="184"/>
    </row>
    <row r="10" spans="1:41" ht="14.4" x14ac:dyDescent="0.3">
      <c r="A10" s="102"/>
      <c r="B10" s="103"/>
      <c r="C10" s="102"/>
      <c r="D10" s="222" t="s">
        <v>17</v>
      </c>
      <c r="E10" s="168"/>
      <c r="F10" s="168"/>
      <c r="G10" s="168"/>
      <c r="H10" s="168"/>
      <c r="I10" s="184"/>
      <c r="J10" s="223" t="s">
        <v>18</v>
      </c>
      <c r="K10" s="168"/>
      <c r="L10" s="168"/>
      <c r="M10" s="168"/>
      <c r="N10" s="168"/>
      <c r="O10" s="184"/>
      <c r="P10" s="222" t="s">
        <v>152</v>
      </c>
      <c r="Q10" s="168"/>
      <c r="R10" s="168"/>
      <c r="S10" s="168"/>
      <c r="T10" s="168"/>
      <c r="U10" s="184"/>
      <c r="V10" s="224" t="s">
        <v>20</v>
      </c>
      <c r="W10" s="168"/>
      <c r="X10" s="168"/>
      <c r="Y10" s="168"/>
      <c r="Z10" s="168"/>
      <c r="AA10" s="184"/>
      <c r="AB10" s="219" t="s">
        <v>21</v>
      </c>
      <c r="AC10" s="168"/>
      <c r="AD10" s="168"/>
      <c r="AE10" s="168"/>
      <c r="AF10" s="168"/>
      <c r="AG10" s="184"/>
      <c r="AH10" s="31" t="s">
        <v>40</v>
      </c>
      <c r="AI10" s="4"/>
      <c r="AJ10" s="220" t="s">
        <v>48</v>
      </c>
      <c r="AK10" s="168"/>
      <c r="AL10" s="168"/>
      <c r="AM10" s="168"/>
      <c r="AN10" s="168"/>
      <c r="AO10" s="184"/>
    </row>
    <row r="11" spans="1:41" ht="14.4" x14ac:dyDescent="0.3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 x14ac:dyDescent="0.3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21" t="e">
        <f t="shared" si="3"/>
        <v>#REF!</v>
      </c>
      <c r="AI12" s="184"/>
      <c r="AJ12" s="109"/>
      <c r="AK12" s="109"/>
      <c r="AL12" s="109"/>
      <c r="AM12" s="109"/>
      <c r="AN12" s="109"/>
      <c r="AO12" s="109"/>
    </row>
    <row r="13" spans="1:41" ht="15.6" x14ac:dyDescent="0.3">
      <c r="A13" s="111">
        <v>1</v>
      </c>
      <c r="B13" s="112">
        <v>921313104123</v>
      </c>
      <c r="C13" s="113" t="s">
        <v>277</v>
      </c>
      <c r="D13" s="114">
        <v>25</v>
      </c>
      <c r="E13" s="114">
        <v>11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9</v>
      </c>
      <c r="T13" s="114">
        <v>18</v>
      </c>
      <c r="U13" s="114">
        <v>18</v>
      </c>
      <c r="V13" s="115">
        <v>8</v>
      </c>
      <c r="W13" s="115">
        <v>12</v>
      </c>
      <c r="X13" s="115">
        <v>20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0</v>
      </c>
      <c r="AE13" s="116">
        <v>23</v>
      </c>
      <c r="AF13" s="116">
        <v>14</v>
      </c>
      <c r="AG13" s="116">
        <v>9</v>
      </c>
      <c r="AH13" s="4" t="s">
        <v>123</v>
      </c>
      <c r="AI13" s="4">
        <f t="shared" ref="AI13:AI70" si="4">IF(AH13="S",100,IF(AH13="A",90,IF(AH13="B",80,IF(AH13="C",70,IF(AH13="D",60,IF(AH13="E",56,0))))))</f>
        <v>60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 x14ac:dyDescent="0.3">
      <c r="A14" s="111">
        <v>2</v>
      </c>
      <c r="B14" s="112">
        <v>921313104124</v>
      </c>
      <c r="C14" s="113" t="s">
        <v>278</v>
      </c>
      <c r="D14" s="114">
        <v>24</v>
      </c>
      <c r="E14" s="114">
        <v>10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20</v>
      </c>
      <c r="L14" s="52">
        <v>20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9</v>
      </c>
      <c r="T14" s="114">
        <v>17</v>
      </c>
      <c r="U14" s="114">
        <v>17</v>
      </c>
      <c r="V14" s="115">
        <v>8</v>
      </c>
      <c r="W14" s="115">
        <v>12</v>
      </c>
      <c r="X14" s="115">
        <v>20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20</v>
      </c>
      <c r="AF14" s="116">
        <v>12</v>
      </c>
      <c r="AG14" s="116">
        <v>8</v>
      </c>
      <c r="AH14" s="4" t="s">
        <v>95</v>
      </c>
      <c r="AI14" s="4">
        <f t="shared" si="4"/>
        <v>70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 x14ac:dyDescent="0.3">
      <c r="A15" s="111">
        <v>3</v>
      </c>
      <c r="B15" s="112">
        <v>921313104125</v>
      </c>
      <c r="C15" s="113" t="s">
        <v>279</v>
      </c>
      <c r="D15" s="114">
        <v>29</v>
      </c>
      <c r="E15" s="114">
        <v>13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10</v>
      </c>
      <c r="T15" s="114">
        <v>20</v>
      </c>
      <c r="U15" s="114">
        <v>20</v>
      </c>
      <c r="V15" s="115">
        <v>10</v>
      </c>
      <c r="W15" s="115">
        <v>15</v>
      </c>
      <c r="X15" s="115">
        <v>25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0</v>
      </c>
      <c r="AE15" s="116">
        <v>23</v>
      </c>
      <c r="AF15" s="116">
        <v>14</v>
      </c>
      <c r="AG15" s="116">
        <v>9</v>
      </c>
      <c r="AH15" s="4" t="s">
        <v>13</v>
      </c>
      <c r="AI15" s="4">
        <f t="shared" si="4"/>
        <v>80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 x14ac:dyDescent="0.3">
      <c r="A16" s="111">
        <v>4</v>
      </c>
      <c r="B16" s="112">
        <v>921313104126</v>
      </c>
      <c r="C16" s="113" t="s">
        <v>280</v>
      </c>
      <c r="D16" s="114">
        <v>35</v>
      </c>
      <c r="E16" s="114">
        <v>15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25</v>
      </c>
      <c r="L16" s="52">
        <v>25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10</v>
      </c>
      <c r="T16" s="114">
        <v>20</v>
      </c>
      <c r="U16" s="114">
        <v>20</v>
      </c>
      <c r="V16" s="115">
        <v>10</v>
      </c>
      <c r="W16" s="115">
        <v>14</v>
      </c>
      <c r="X16" s="115">
        <v>24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25</v>
      </c>
      <c r="AF16" s="116">
        <v>15</v>
      </c>
      <c r="AG16" s="116">
        <v>10</v>
      </c>
      <c r="AH16" s="4" t="s">
        <v>95</v>
      </c>
      <c r="AI16" s="4">
        <f t="shared" si="4"/>
        <v>70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 x14ac:dyDescent="0.3">
      <c r="A17" s="111">
        <v>5</v>
      </c>
      <c r="B17" s="112">
        <v>921313104127</v>
      </c>
      <c r="C17" s="113" t="s">
        <v>281</v>
      </c>
      <c r="D17" s="114">
        <v>34</v>
      </c>
      <c r="E17" s="114">
        <v>14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23</v>
      </c>
      <c r="L17" s="52">
        <v>23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9</v>
      </c>
      <c r="T17" s="114">
        <v>18</v>
      </c>
      <c r="U17" s="114">
        <v>18</v>
      </c>
      <c r="V17" s="115">
        <v>9</v>
      </c>
      <c r="W17" s="115">
        <v>14</v>
      </c>
      <c r="X17" s="115">
        <v>24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23</v>
      </c>
      <c r="AF17" s="116">
        <v>14</v>
      </c>
      <c r="AG17" s="116">
        <v>9</v>
      </c>
      <c r="AH17" s="4" t="s">
        <v>13</v>
      </c>
      <c r="AI17" s="4">
        <f t="shared" si="4"/>
        <v>80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 x14ac:dyDescent="0.3">
      <c r="A18" s="111">
        <v>6</v>
      </c>
      <c r="B18" s="112">
        <v>921313104128</v>
      </c>
      <c r="C18" s="113" t="s">
        <v>282</v>
      </c>
      <c r="D18" s="114">
        <v>35</v>
      </c>
      <c r="E18" s="114">
        <v>15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10</v>
      </c>
      <c r="T18" s="114">
        <v>20</v>
      </c>
      <c r="U18" s="114">
        <v>20</v>
      </c>
      <c r="V18" s="115">
        <v>10</v>
      </c>
      <c r="W18" s="115">
        <v>14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25</v>
      </c>
      <c r="AF18" s="116">
        <v>15</v>
      </c>
      <c r="AG18" s="116">
        <v>10</v>
      </c>
      <c r="AH18" s="4" t="s">
        <v>95</v>
      </c>
      <c r="AI18" s="4">
        <f t="shared" si="4"/>
        <v>70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 x14ac:dyDescent="0.3">
      <c r="A19" s="111">
        <v>7</v>
      </c>
      <c r="B19" s="112">
        <v>921313104129</v>
      </c>
      <c r="C19" s="113" t="s">
        <v>283</v>
      </c>
      <c r="D19" s="114">
        <v>34</v>
      </c>
      <c r="E19" s="114">
        <v>14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10</v>
      </c>
      <c r="T19" s="114">
        <v>20</v>
      </c>
      <c r="U19" s="114">
        <v>20</v>
      </c>
      <c r="V19" s="115">
        <v>9</v>
      </c>
      <c r="W19" s="115">
        <v>14</v>
      </c>
      <c r="X19" s="115">
        <v>24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25</v>
      </c>
      <c r="AF19" s="116">
        <v>15</v>
      </c>
      <c r="AG19" s="116">
        <v>10</v>
      </c>
      <c r="AH19" s="4" t="s">
        <v>95</v>
      </c>
      <c r="AI19" s="4">
        <f t="shared" si="4"/>
        <v>70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 x14ac:dyDescent="0.3">
      <c r="A20" s="111">
        <v>8</v>
      </c>
      <c r="B20" s="112">
        <v>921313104130</v>
      </c>
      <c r="C20" s="113" t="s">
        <v>284</v>
      </c>
      <c r="D20" s="114">
        <v>30</v>
      </c>
      <c r="E20" s="114">
        <v>13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22</v>
      </c>
      <c r="L20" s="52">
        <v>22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10</v>
      </c>
      <c r="T20" s="114">
        <v>20</v>
      </c>
      <c r="U20" s="114">
        <v>20</v>
      </c>
      <c r="V20" s="115">
        <v>10</v>
      </c>
      <c r="W20" s="115">
        <v>15</v>
      </c>
      <c r="X20" s="115">
        <v>25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23</v>
      </c>
      <c r="AF20" s="116">
        <v>14</v>
      </c>
      <c r="AG20" s="116">
        <v>9</v>
      </c>
      <c r="AH20" s="4" t="s">
        <v>13</v>
      </c>
      <c r="AI20" s="4">
        <f t="shared" si="4"/>
        <v>80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 x14ac:dyDescent="0.3">
      <c r="A21" s="111">
        <v>9</v>
      </c>
      <c r="B21" s="112">
        <v>921313104131</v>
      </c>
      <c r="C21" s="113" t="s">
        <v>285</v>
      </c>
      <c r="D21" s="114">
        <v>24</v>
      </c>
      <c r="E21" s="114">
        <v>10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20</v>
      </c>
      <c r="L21" s="52">
        <v>20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7</v>
      </c>
      <c r="T21" s="114">
        <v>14</v>
      </c>
      <c r="U21" s="114">
        <v>14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20</v>
      </c>
      <c r="AF21" s="116">
        <v>12</v>
      </c>
      <c r="AG21" s="116">
        <v>8</v>
      </c>
      <c r="AH21" s="4" t="s">
        <v>64</v>
      </c>
      <c r="AI21" s="4">
        <f t="shared" si="4"/>
        <v>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 x14ac:dyDescent="0.3">
      <c r="A22" s="111">
        <v>10</v>
      </c>
      <c r="B22" s="112">
        <v>921313104132</v>
      </c>
      <c r="C22" s="113" t="s">
        <v>286</v>
      </c>
      <c r="D22" s="114">
        <v>27</v>
      </c>
      <c r="E22" s="114">
        <v>11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21</v>
      </c>
      <c r="L22" s="52">
        <v>21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7</v>
      </c>
      <c r="T22" s="114">
        <v>14</v>
      </c>
      <c r="U22" s="114">
        <v>14</v>
      </c>
      <c r="V22" s="115">
        <v>8</v>
      </c>
      <c r="W22" s="115">
        <v>12</v>
      </c>
      <c r="X22" s="115">
        <v>20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20</v>
      </c>
      <c r="AF22" s="116">
        <v>12</v>
      </c>
      <c r="AG22" s="116">
        <v>8</v>
      </c>
      <c r="AH22" s="4" t="s">
        <v>145</v>
      </c>
      <c r="AI22" s="4">
        <f t="shared" si="4"/>
        <v>56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 x14ac:dyDescent="0.3">
      <c r="A23" s="111">
        <v>11</v>
      </c>
      <c r="B23" s="112">
        <v>921313104133</v>
      </c>
      <c r="C23" s="113" t="s">
        <v>287</v>
      </c>
      <c r="D23" s="114">
        <v>17</v>
      </c>
      <c r="E23" s="114">
        <v>7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10</v>
      </c>
      <c r="L23" s="52">
        <v>10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5</v>
      </c>
      <c r="T23" s="114">
        <v>10</v>
      </c>
      <c r="U23" s="114">
        <v>10</v>
      </c>
      <c r="V23" s="115">
        <v>7</v>
      </c>
      <c r="W23" s="115">
        <v>11</v>
      </c>
      <c r="X23" s="115">
        <v>18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20</v>
      </c>
      <c r="AF23" s="116">
        <v>12</v>
      </c>
      <c r="AG23" s="116">
        <v>8</v>
      </c>
      <c r="AH23" s="4" t="s">
        <v>64</v>
      </c>
      <c r="AI23" s="4">
        <f t="shared" si="4"/>
        <v>0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 x14ac:dyDescent="0.3">
      <c r="A24" s="111">
        <v>12</v>
      </c>
      <c r="B24" s="112">
        <v>921313104134</v>
      </c>
      <c r="C24" s="113" t="s">
        <v>288</v>
      </c>
      <c r="D24" s="114">
        <v>30</v>
      </c>
      <c r="E24" s="114">
        <v>13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21</v>
      </c>
      <c r="L24" s="52">
        <v>21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10</v>
      </c>
      <c r="T24" s="114">
        <v>19</v>
      </c>
      <c r="U24" s="114">
        <v>19</v>
      </c>
      <c r="V24" s="115">
        <v>10</v>
      </c>
      <c r="W24" s="115">
        <v>15</v>
      </c>
      <c r="X24" s="115">
        <v>25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23</v>
      </c>
      <c r="AF24" s="116">
        <v>14</v>
      </c>
      <c r="AG24" s="116">
        <v>9</v>
      </c>
      <c r="AH24" s="4" t="s">
        <v>13</v>
      </c>
      <c r="AI24" s="4">
        <f t="shared" si="4"/>
        <v>80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 x14ac:dyDescent="0.3">
      <c r="A25" s="111">
        <v>13</v>
      </c>
      <c r="B25" s="112">
        <v>921313104136</v>
      </c>
      <c r="C25" s="113" t="s">
        <v>289</v>
      </c>
      <c r="D25" s="114">
        <v>25</v>
      </c>
      <c r="E25" s="114">
        <v>11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12</v>
      </c>
      <c r="L25" s="52">
        <v>12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7</v>
      </c>
      <c r="T25" s="114">
        <v>14</v>
      </c>
      <c r="U25" s="114">
        <v>14</v>
      </c>
      <c r="V25" s="115">
        <v>8</v>
      </c>
      <c r="W25" s="115">
        <v>11</v>
      </c>
      <c r="X25" s="115">
        <v>19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20</v>
      </c>
      <c r="AF25" s="116">
        <v>12</v>
      </c>
      <c r="AG25" s="116">
        <v>8</v>
      </c>
      <c r="AH25" s="4" t="s">
        <v>145</v>
      </c>
      <c r="AI25" s="4">
        <f t="shared" si="4"/>
        <v>56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 x14ac:dyDescent="0.3">
      <c r="A26" s="111">
        <v>14</v>
      </c>
      <c r="B26" s="112">
        <v>921313104137</v>
      </c>
      <c r="C26" s="113" t="s">
        <v>290</v>
      </c>
      <c r="D26" s="114">
        <v>19</v>
      </c>
      <c r="E26" s="114">
        <v>8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12</v>
      </c>
      <c r="L26" s="52">
        <v>12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5</v>
      </c>
      <c r="T26" s="114">
        <v>10</v>
      </c>
      <c r="U26" s="114">
        <v>10</v>
      </c>
      <c r="V26" s="115">
        <v>7</v>
      </c>
      <c r="W26" s="115">
        <v>11</v>
      </c>
      <c r="X26" s="115">
        <v>18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20</v>
      </c>
      <c r="AF26" s="116">
        <v>12</v>
      </c>
      <c r="AG26" s="116">
        <v>8</v>
      </c>
      <c r="AH26" s="4" t="s">
        <v>64</v>
      </c>
      <c r="AI26" s="4">
        <f t="shared" si="4"/>
        <v>0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 x14ac:dyDescent="0.3">
      <c r="A27" s="111">
        <v>15</v>
      </c>
      <c r="B27" s="112">
        <v>921313104138</v>
      </c>
      <c r="C27" s="113" t="s">
        <v>291</v>
      </c>
      <c r="D27" s="114">
        <v>29</v>
      </c>
      <c r="E27" s="114">
        <v>13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23</v>
      </c>
      <c r="L27" s="52">
        <v>23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10</v>
      </c>
      <c r="T27" s="114">
        <v>20</v>
      </c>
      <c r="U27" s="114">
        <v>20</v>
      </c>
      <c r="V27" s="115">
        <v>10</v>
      </c>
      <c r="W27" s="115">
        <v>15</v>
      </c>
      <c r="X27" s="115">
        <v>25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23</v>
      </c>
      <c r="AF27" s="116">
        <v>14</v>
      </c>
      <c r="AG27" s="116">
        <v>9</v>
      </c>
      <c r="AH27" s="4" t="s">
        <v>95</v>
      </c>
      <c r="AI27" s="4">
        <f t="shared" si="4"/>
        <v>70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 x14ac:dyDescent="0.3">
      <c r="A28" s="111">
        <v>16</v>
      </c>
      <c r="B28" s="112">
        <v>921313104139</v>
      </c>
      <c r="C28" s="113" t="s">
        <v>292</v>
      </c>
      <c r="D28" s="114">
        <v>26</v>
      </c>
      <c r="E28" s="114">
        <v>11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21</v>
      </c>
      <c r="L28" s="52">
        <v>21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</v>
      </c>
      <c r="T28" s="114">
        <v>18</v>
      </c>
      <c r="U28" s="114">
        <v>18</v>
      </c>
      <c r="V28" s="115">
        <v>8</v>
      </c>
      <c r="W28" s="115">
        <v>12</v>
      </c>
      <c r="X28" s="115">
        <v>20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20</v>
      </c>
      <c r="AF28" s="116">
        <v>12</v>
      </c>
      <c r="AG28" s="116">
        <v>8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 x14ac:dyDescent="0.3">
      <c r="A29" s="111">
        <v>17</v>
      </c>
      <c r="B29" s="112">
        <v>921313104140</v>
      </c>
      <c r="C29" s="113" t="s">
        <v>293</v>
      </c>
      <c r="D29" s="114">
        <v>31</v>
      </c>
      <c r="E29" s="114">
        <v>13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22</v>
      </c>
      <c r="L29" s="52">
        <v>22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9</v>
      </c>
      <c r="T29" s="114">
        <v>18</v>
      </c>
      <c r="U29" s="114">
        <v>18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23</v>
      </c>
      <c r="AF29" s="116">
        <v>14</v>
      </c>
      <c r="AG29" s="116">
        <v>9</v>
      </c>
      <c r="AH29" s="4" t="s">
        <v>13</v>
      </c>
      <c r="AI29" s="4">
        <f t="shared" si="4"/>
        <v>80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 x14ac:dyDescent="0.3">
      <c r="A30" s="111">
        <v>18</v>
      </c>
      <c r="B30" s="112">
        <v>921313104141</v>
      </c>
      <c r="C30" s="113" t="s">
        <v>294</v>
      </c>
      <c r="D30" s="114">
        <v>29</v>
      </c>
      <c r="E30" s="114">
        <v>12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18</v>
      </c>
      <c r="L30" s="52">
        <v>18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9</v>
      </c>
      <c r="T30" s="114">
        <v>19</v>
      </c>
      <c r="U30" s="114">
        <v>19</v>
      </c>
      <c r="V30" s="115">
        <v>10</v>
      </c>
      <c r="W30" s="115">
        <v>15</v>
      </c>
      <c r="X30" s="115">
        <v>25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23</v>
      </c>
      <c r="AF30" s="116">
        <v>14</v>
      </c>
      <c r="AG30" s="116">
        <v>9</v>
      </c>
      <c r="AH30" s="4" t="s">
        <v>123</v>
      </c>
      <c r="AI30" s="4">
        <f t="shared" si="4"/>
        <v>60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 x14ac:dyDescent="0.3">
      <c r="A31" s="111">
        <v>19</v>
      </c>
      <c r="B31" s="112">
        <v>921313104142</v>
      </c>
      <c r="C31" s="113" t="s">
        <v>295</v>
      </c>
      <c r="D31" s="114">
        <v>28</v>
      </c>
      <c r="E31" s="114">
        <v>12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21</v>
      </c>
      <c r="L31" s="52">
        <v>21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9</v>
      </c>
      <c r="T31" s="114">
        <v>17</v>
      </c>
      <c r="U31" s="114">
        <v>17</v>
      </c>
      <c r="V31" s="115">
        <v>8</v>
      </c>
      <c r="W31" s="115">
        <v>12</v>
      </c>
      <c r="X31" s="115">
        <v>20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23</v>
      </c>
      <c r="AF31" s="116">
        <v>14</v>
      </c>
      <c r="AG31" s="116">
        <v>9</v>
      </c>
      <c r="AH31" s="4" t="s">
        <v>95</v>
      </c>
      <c r="AI31" s="4">
        <f t="shared" si="4"/>
        <v>70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 x14ac:dyDescent="0.3">
      <c r="A32" s="111">
        <v>20</v>
      </c>
      <c r="B32" s="112">
        <v>921313104143</v>
      </c>
      <c r="C32" s="113" t="s">
        <v>296</v>
      </c>
      <c r="D32" s="114">
        <v>20</v>
      </c>
      <c r="E32" s="114">
        <v>9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13</v>
      </c>
      <c r="L32" s="52">
        <v>13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8</v>
      </c>
      <c r="T32" s="114">
        <v>16</v>
      </c>
      <c r="U32" s="114">
        <v>16</v>
      </c>
      <c r="V32" s="115">
        <v>7</v>
      </c>
      <c r="W32" s="115">
        <v>11</v>
      </c>
      <c r="X32" s="115">
        <v>18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20</v>
      </c>
      <c r="AF32" s="116">
        <v>12</v>
      </c>
      <c r="AG32" s="116">
        <v>8</v>
      </c>
      <c r="AH32" s="4" t="s">
        <v>145</v>
      </c>
      <c r="AI32" s="4">
        <f t="shared" si="4"/>
        <v>56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 x14ac:dyDescent="0.3">
      <c r="A33" s="111">
        <v>21</v>
      </c>
      <c r="B33" s="112">
        <v>921313104144</v>
      </c>
      <c r="C33" s="113" t="s">
        <v>297</v>
      </c>
      <c r="D33" s="114">
        <v>25</v>
      </c>
      <c r="E33" s="114">
        <v>11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19</v>
      </c>
      <c r="L33" s="52">
        <v>19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7</v>
      </c>
      <c r="T33" s="114">
        <v>14</v>
      </c>
      <c r="U33" s="114">
        <v>14</v>
      </c>
      <c r="V33" s="115">
        <v>8</v>
      </c>
      <c r="W33" s="115">
        <v>12</v>
      </c>
      <c r="X33" s="115">
        <v>20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20</v>
      </c>
      <c r="AF33" s="116">
        <v>12</v>
      </c>
      <c r="AG33" s="116">
        <v>8</v>
      </c>
      <c r="AH33" s="4" t="s">
        <v>95</v>
      </c>
      <c r="AI33" s="4">
        <f t="shared" si="4"/>
        <v>70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 x14ac:dyDescent="0.3">
      <c r="A34" s="111">
        <v>22</v>
      </c>
      <c r="B34" s="112">
        <v>921313104145</v>
      </c>
      <c r="C34" s="113" t="s">
        <v>298</v>
      </c>
      <c r="D34" s="114">
        <v>35</v>
      </c>
      <c r="E34" s="114">
        <v>15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25</v>
      </c>
      <c r="L34" s="52">
        <v>25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10</v>
      </c>
      <c r="T34" s="114">
        <v>20</v>
      </c>
      <c r="U34" s="114">
        <v>20</v>
      </c>
      <c r="V34" s="115">
        <v>10</v>
      </c>
      <c r="W34" s="115">
        <v>14</v>
      </c>
      <c r="X34" s="115">
        <v>24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25</v>
      </c>
      <c r="AF34" s="116">
        <v>15</v>
      </c>
      <c r="AG34" s="116">
        <v>10</v>
      </c>
      <c r="AH34" s="4" t="s">
        <v>13</v>
      </c>
      <c r="AI34" s="4">
        <f t="shared" si="4"/>
        <v>80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 x14ac:dyDescent="0.3">
      <c r="A35" s="111">
        <v>23</v>
      </c>
      <c r="B35" s="112">
        <v>921313104146</v>
      </c>
      <c r="C35" s="113" t="s">
        <v>299</v>
      </c>
      <c r="D35" s="114">
        <v>25</v>
      </c>
      <c r="E35" s="114">
        <v>11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18</v>
      </c>
      <c r="L35" s="52">
        <v>18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8</v>
      </c>
      <c r="T35" s="114">
        <v>15</v>
      </c>
      <c r="U35" s="114">
        <v>15</v>
      </c>
      <c r="V35" s="115">
        <v>8</v>
      </c>
      <c r="W35" s="115">
        <v>12</v>
      </c>
      <c r="X35" s="115">
        <v>20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20</v>
      </c>
      <c r="AF35" s="116">
        <v>12</v>
      </c>
      <c r="AG35" s="116">
        <v>8</v>
      </c>
      <c r="AH35" s="4" t="s">
        <v>95</v>
      </c>
      <c r="AI35" s="4">
        <f t="shared" si="4"/>
        <v>70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 x14ac:dyDescent="0.3">
      <c r="A36" s="111">
        <v>24</v>
      </c>
      <c r="B36" s="112">
        <v>921313104147</v>
      </c>
      <c r="C36" s="113" t="s">
        <v>300</v>
      </c>
      <c r="D36" s="114">
        <v>29</v>
      </c>
      <c r="E36" s="114">
        <v>13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22</v>
      </c>
      <c r="L36" s="52">
        <v>22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10</v>
      </c>
      <c r="T36" s="114">
        <v>20</v>
      </c>
      <c r="U36" s="114">
        <v>20</v>
      </c>
      <c r="V36" s="115">
        <v>10</v>
      </c>
      <c r="W36" s="115">
        <v>15</v>
      </c>
      <c r="X36" s="115">
        <v>25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23</v>
      </c>
      <c r="AF36" s="116">
        <v>14</v>
      </c>
      <c r="AG36" s="116">
        <v>9</v>
      </c>
      <c r="AH36" s="4" t="s">
        <v>123</v>
      </c>
      <c r="AI36" s="4">
        <f t="shared" si="4"/>
        <v>60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 x14ac:dyDescent="0.3">
      <c r="A37" s="111">
        <v>25</v>
      </c>
      <c r="B37" s="112">
        <v>921313104148</v>
      </c>
      <c r="C37" s="113" t="s">
        <v>301</v>
      </c>
      <c r="D37" s="114">
        <v>33</v>
      </c>
      <c r="E37" s="114">
        <v>14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25</v>
      </c>
      <c r="L37" s="52">
        <v>25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10</v>
      </c>
      <c r="T37" s="114">
        <v>20</v>
      </c>
      <c r="U37" s="114">
        <v>20</v>
      </c>
      <c r="V37" s="115">
        <v>9</v>
      </c>
      <c r="W37" s="115">
        <v>14</v>
      </c>
      <c r="X37" s="115">
        <v>23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25</v>
      </c>
      <c r="AF37" s="116">
        <v>15</v>
      </c>
      <c r="AG37" s="116">
        <v>10</v>
      </c>
      <c r="AH37" s="4" t="s">
        <v>95</v>
      </c>
      <c r="AI37" s="4">
        <f t="shared" si="4"/>
        <v>70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 x14ac:dyDescent="0.3">
      <c r="A38" s="111">
        <v>26</v>
      </c>
      <c r="B38" s="112">
        <v>921313104149</v>
      </c>
      <c r="C38" s="113" t="s">
        <v>302</v>
      </c>
      <c r="D38" s="114">
        <v>25</v>
      </c>
      <c r="E38" s="114">
        <v>11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22</v>
      </c>
      <c r="L38" s="52">
        <v>22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7</v>
      </c>
      <c r="T38" s="114">
        <v>15</v>
      </c>
      <c r="U38" s="114">
        <v>15</v>
      </c>
      <c r="V38" s="115">
        <v>8</v>
      </c>
      <c r="W38" s="115">
        <v>12</v>
      </c>
      <c r="X38" s="115">
        <v>20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20</v>
      </c>
      <c r="AF38" s="116">
        <v>12</v>
      </c>
      <c r="AG38" s="116">
        <v>8</v>
      </c>
      <c r="AH38" s="4" t="s">
        <v>123</v>
      </c>
      <c r="AI38" s="4">
        <f t="shared" si="4"/>
        <v>60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 x14ac:dyDescent="0.3">
      <c r="A39" s="111">
        <v>27</v>
      </c>
      <c r="B39" s="112">
        <v>921313104151</v>
      </c>
      <c r="C39" s="113" t="s">
        <v>303</v>
      </c>
      <c r="D39" s="114">
        <v>35</v>
      </c>
      <c r="E39" s="114">
        <v>15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10</v>
      </c>
      <c r="T39" s="114">
        <v>20</v>
      </c>
      <c r="U39" s="114">
        <v>20</v>
      </c>
      <c r="V39" s="115">
        <v>10</v>
      </c>
      <c r="W39" s="115">
        <v>14</v>
      </c>
      <c r="X39" s="115">
        <v>24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25</v>
      </c>
      <c r="AF39" s="116">
        <v>15</v>
      </c>
      <c r="AG39" s="116">
        <v>10</v>
      </c>
      <c r="AH39" s="4" t="s">
        <v>123</v>
      </c>
      <c r="AI39" s="4">
        <f t="shared" si="4"/>
        <v>60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 x14ac:dyDescent="0.3">
      <c r="A40" s="111">
        <v>28</v>
      </c>
      <c r="B40" s="112">
        <v>921313104152</v>
      </c>
      <c r="C40" s="113" t="s">
        <v>304</v>
      </c>
      <c r="D40" s="114">
        <v>32</v>
      </c>
      <c r="E40" s="114">
        <v>14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21</v>
      </c>
      <c r="L40" s="52">
        <v>21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9</v>
      </c>
      <c r="T40" s="114">
        <v>18</v>
      </c>
      <c r="U40" s="114">
        <v>18</v>
      </c>
      <c r="V40" s="115">
        <v>9</v>
      </c>
      <c r="W40" s="115">
        <v>13</v>
      </c>
      <c r="X40" s="115">
        <v>22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24</v>
      </c>
      <c r="AF40" s="116">
        <v>14</v>
      </c>
      <c r="AG40" s="116">
        <v>10</v>
      </c>
      <c r="AH40" s="4" t="s">
        <v>145</v>
      </c>
      <c r="AI40" s="4">
        <f t="shared" si="4"/>
        <v>56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 x14ac:dyDescent="0.3">
      <c r="A41" s="111">
        <v>29</v>
      </c>
      <c r="B41" s="112">
        <v>921313104153</v>
      </c>
      <c r="C41" s="113" t="s">
        <v>305</v>
      </c>
      <c r="D41" s="114">
        <v>27</v>
      </c>
      <c r="E41" s="114">
        <v>11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22</v>
      </c>
      <c r="L41" s="52">
        <v>22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10</v>
      </c>
      <c r="T41" s="114">
        <v>20</v>
      </c>
      <c r="U41" s="114">
        <v>20</v>
      </c>
      <c r="V41" s="115">
        <v>8</v>
      </c>
      <c r="W41" s="115">
        <v>12</v>
      </c>
      <c r="X41" s="115">
        <v>20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20</v>
      </c>
      <c r="AF41" s="116">
        <v>12</v>
      </c>
      <c r="AG41" s="116">
        <v>8</v>
      </c>
      <c r="AH41" s="4" t="s">
        <v>95</v>
      </c>
      <c r="AI41" s="4">
        <f t="shared" si="4"/>
        <v>70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 x14ac:dyDescent="0.3">
      <c r="A42" s="111">
        <v>30</v>
      </c>
      <c r="B42" s="112">
        <v>921313104154</v>
      </c>
      <c r="C42" s="113" t="s">
        <v>306</v>
      </c>
      <c r="D42" s="114">
        <v>29</v>
      </c>
      <c r="E42" s="114">
        <v>12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10</v>
      </c>
      <c r="T42" s="114">
        <v>20</v>
      </c>
      <c r="U42" s="114">
        <v>20</v>
      </c>
      <c r="V42" s="115">
        <v>10</v>
      </c>
      <c r="W42" s="115">
        <v>15</v>
      </c>
      <c r="X42" s="115">
        <v>25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20</v>
      </c>
      <c r="AF42" s="116">
        <v>12</v>
      </c>
      <c r="AG42" s="116">
        <v>8</v>
      </c>
      <c r="AH42" s="4" t="s">
        <v>123</v>
      </c>
      <c r="AI42" s="4">
        <f t="shared" si="4"/>
        <v>60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 x14ac:dyDescent="0.3">
      <c r="A43" s="111">
        <v>31</v>
      </c>
      <c r="B43" s="112">
        <v>921313104155</v>
      </c>
      <c r="C43" s="113" t="s">
        <v>307</v>
      </c>
      <c r="D43" s="114">
        <v>35</v>
      </c>
      <c r="E43" s="114">
        <v>15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25</v>
      </c>
      <c r="L43" s="52">
        <v>25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10</v>
      </c>
      <c r="T43" s="114">
        <v>19</v>
      </c>
      <c r="U43" s="114">
        <v>19</v>
      </c>
      <c r="V43" s="115">
        <v>10</v>
      </c>
      <c r="W43" s="115">
        <v>14</v>
      </c>
      <c r="X43" s="115">
        <v>24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25</v>
      </c>
      <c r="AF43" s="116">
        <v>15</v>
      </c>
      <c r="AG43" s="116">
        <v>10</v>
      </c>
      <c r="AH43" s="4" t="s">
        <v>95</v>
      </c>
      <c r="AI43" s="4">
        <f t="shared" si="4"/>
        <v>70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 x14ac:dyDescent="0.3">
      <c r="A44" s="111">
        <v>32</v>
      </c>
      <c r="B44" s="112">
        <v>921313104156</v>
      </c>
      <c r="C44" s="113" t="s">
        <v>308</v>
      </c>
      <c r="D44" s="114">
        <v>32</v>
      </c>
      <c r="E44" s="114">
        <v>14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25</v>
      </c>
      <c r="L44" s="52">
        <v>25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9</v>
      </c>
      <c r="T44" s="114">
        <v>18</v>
      </c>
      <c r="U44" s="114">
        <v>18</v>
      </c>
      <c r="V44" s="115">
        <v>9</v>
      </c>
      <c r="W44" s="115">
        <v>14</v>
      </c>
      <c r="X44" s="115">
        <v>24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24</v>
      </c>
      <c r="AF44" s="116">
        <v>14</v>
      </c>
      <c r="AG44" s="116">
        <v>10</v>
      </c>
      <c r="AH44" s="4" t="s">
        <v>145</v>
      </c>
      <c r="AI44" s="4">
        <f t="shared" si="4"/>
        <v>56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 x14ac:dyDescent="0.3">
      <c r="A45" s="111">
        <v>33</v>
      </c>
      <c r="B45" s="112">
        <v>921313104157</v>
      </c>
      <c r="C45" s="113" t="s">
        <v>309</v>
      </c>
      <c r="D45" s="114">
        <v>34</v>
      </c>
      <c r="E45" s="114">
        <v>14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25</v>
      </c>
      <c r="L45" s="52">
        <v>25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10</v>
      </c>
      <c r="T45" s="114">
        <v>20</v>
      </c>
      <c r="U45" s="114">
        <v>20</v>
      </c>
      <c r="V45" s="115">
        <v>9</v>
      </c>
      <c r="W45" s="115">
        <v>14</v>
      </c>
      <c r="X45" s="115">
        <v>24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25</v>
      </c>
      <c r="AF45" s="116">
        <v>15</v>
      </c>
      <c r="AG45" s="116">
        <v>10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 x14ac:dyDescent="0.3">
      <c r="A46" s="111">
        <v>34</v>
      </c>
      <c r="B46" s="112">
        <v>921313104158</v>
      </c>
      <c r="C46" s="113" t="s">
        <v>310</v>
      </c>
      <c r="D46" s="114">
        <v>24</v>
      </c>
      <c r="E46" s="114">
        <v>10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17</v>
      </c>
      <c r="L46" s="52">
        <v>17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7</v>
      </c>
      <c r="T46" s="114">
        <v>14</v>
      </c>
      <c r="U46" s="114">
        <v>14</v>
      </c>
      <c r="V46" s="115">
        <v>8</v>
      </c>
      <c r="W46" s="115">
        <v>12</v>
      </c>
      <c r="X46" s="115">
        <v>20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20</v>
      </c>
      <c r="AF46" s="116">
        <v>12</v>
      </c>
      <c r="AG46" s="116">
        <v>8</v>
      </c>
      <c r="AH46" s="4" t="s">
        <v>64</v>
      </c>
      <c r="AI46" s="4">
        <f t="shared" si="4"/>
        <v>0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 x14ac:dyDescent="0.3">
      <c r="A47" s="111">
        <v>35</v>
      </c>
      <c r="B47" s="112">
        <v>921313104159</v>
      </c>
      <c r="C47" s="113" t="s">
        <v>311</v>
      </c>
      <c r="D47" s="114">
        <v>25</v>
      </c>
      <c r="E47" s="114">
        <v>11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18</v>
      </c>
      <c r="L47" s="52">
        <v>18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8</v>
      </c>
      <c r="T47" s="114">
        <v>16</v>
      </c>
      <c r="U47" s="114">
        <v>16</v>
      </c>
      <c r="V47" s="115">
        <v>7</v>
      </c>
      <c r="W47" s="115">
        <v>11</v>
      </c>
      <c r="X47" s="115">
        <v>18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20</v>
      </c>
      <c r="AF47" s="116">
        <v>12</v>
      </c>
      <c r="AG47" s="116">
        <v>8</v>
      </c>
      <c r="AH47" s="4" t="s">
        <v>64</v>
      </c>
      <c r="AI47" s="4">
        <f t="shared" si="4"/>
        <v>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 x14ac:dyDescent="0.3">
      <c r="A48" s="111">
        <v>36</v>
      </c>
      <c r="B48" s="112">
        <v>921313104160</v>
      </c>
      <c r="C48" s="113" t="s">
        <v>312</v>
      </c>
      <c r="D48" s="114">
        <v>33</v>
      </c>
      <c r="E48" s="114">
        <v>14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21</v>
      </c>
      <c r="L48" s="52">
        <v>21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10</v>
      </c>
      <c r="T48" s="114">
        <v>20</v>
      </c>
      <c r="U48" s="114">
        <v>20</v>
      </c>
      <c r="V48" s="115">
        <v>9</v>
      </c>
      <c r="W48" s="115">
        <v>14</v>
      </c>
      <c r="X48" s="115">
        <v>23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25</v>
      </c>
      <c r="AF48" s="116">
        <v>15</v>
      </c>
      <c r="AG48" s="116">
        <v>10</v>
      </c>
      <c r="AH48" s="4" t="s">
        <v>145</v>
      </c>
      <c r="AI48" s="4">
        <f t="shared" si="4"/>
        <v>56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 x14ac:dyDescent="0.3">
      <c r="A49" s="111">
        <v>37</v>
      </c>
      <c r="B49" s="112">
        <v>921313104162</v>
      </c>
      <c r="C49" s="113" t="s">
        <v>313</v>
      </c>
      <c r="D49" s="114">
        <v>29</v>
      </c>
      <c r="E49" s="114">
        <v>13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21</v>
      </c>
      <c r="L49" s="52">
        <v>21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10</v>
      </c>
      <c r="T49" s="114">
        <v>20</v>
      </c>
      <c r="U49" s="114">
        <v>20</v>
      </c>
      <c r="V49" s="115">
        <v>10</v>
      </c>
      <c r="W49" s="115">
        <v>15</v>
      </c>
      <c r="X49" s="115">
        <v>25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24</v>
      </c>
      <c r="AF49" s="116">
        <v>14</v>
      </c>
      <c r="AG49" s="116">
        <v>10</v>
      </c>
      <c r="AH49" s="4" t="s">
        <v>95</v>
      </c>
      <c r="AI49" s="4">
        <f t="shared" si="4"/>
        <v>70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 x14ac:dyDescent="0.3">
      <c r="A50" s="111">
        <v>38</v>
      </c>
      <c r="B50" s="112">
        <v>921313104163</v>
      </c>
      <c r="C50" s="113" t="s">
        <v>314</v>
      </c>
      <c r="D50" s="114">
        <v>33</v>
      </c>
      <c r="E50" s="114">
        <v>14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24</v>
      </c>
      <c r="L50" s="52">
        <v>24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</v>
      </c>
      <c r="T50" s="114">
        <v>18</v>
      </c>
      <c r="U50" s="114">
        <v>18</v>
      </c>
      <c r="V50" s="115">
        <v>9</v>
      </c>
      <c r="W50" s="115">
        <v>14</v>
      </c>
      <c r="X50" s="115">
        <v>23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24</v>
      </c>
      <c r="AF50" s="116">
        <v>14</v>
      </c>
      <c r="AG50" s="116">
        <v>10</v>
      </c>
      <c r="AH50" s="4" t="s">
        <v>145</v>
      </c>
      <c r="AI50" s="4">
        <f t="shared" si="4"/>
        <v>56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 x14ac:dyDescent="0.3">
      <c r="A51" s="111">
        <v>39</v>
      </c>
      <c r="B51" s="112">
        <v>921313104164</v>
      </c>
      <c r="C51" s="113" t="s">
        <v>315</v>
      </c>
      <c r="D51" s="114">
        <v>31</v>
      </c>
      <c r="E51" s="114">
        <v>13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19</v>
      </c>
      <c r="L51" s="52">
        <v>19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7</v>
      </c>
      <c r="T51" s="114">
        <v>14</v>
      </c>
      <c r="U51" s="114">
        <v>14</v>
      </c>
      <c r="V51" s="115">
        <v>8</v>
      </c>
      <c r="W51" s="115">
        <v>12</v>
      </c>
      <c r="X51" s="115">
        <v>20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23</v>
      </c>
      <c r="AF51" s="116">
        <v>14</v>
      </c>
      <c r="AG51" s="116">
        <v>9</v>
      </c>
      <c r="AH51" s="4" t="s">
        <v>145</v>
      </c>
      <c r="AI51" s="4">
        <f t="shared" si="4"/>
        <v>56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 x14ac:dyDescent="0.3">
      <c r="A52" s="111">
        <v>40</v>
      </c>
      <c r="B52" s="112">
        <v>921313104165</v>
      </c>
      <c r="C52" s="113" t="s">
        <v>316</v>
      </c>
      <c r="D52" s="114">
        <v>35</v>
      </c>
      <c r="E52" s="114">
        <v>15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10</v>
      </c>
      <c r="T52" s="114">
        <v>20</v>
      </c>
      <c r="U52" s="114">
        <v>20</v>
      </c>
      <c r="V52" s="115">
        <v>9</v>
      </c>
      <c r="W52" s="115">
        <v>14</v>
      </c>
      <c r="X52" s="115">
        <v>23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13</v>
      </c>
      <c r="AI52" s="4">
        <f t="shared" si="4"/>
        <v>80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 x14ac:dyDescent="0.3">
      <c r="A53" s="111">
        <v>41</v>
      </c>
      <c r="B53" s="112">
        <v>921313104166</v>
      </c>
      <c r="C53" s="113" t="s">
        <v>317</v>
      </c>
      <c r="D53" s="114">
        <v>33</v>
      </c>
      <c r="E53" s="114">
        <v>14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25</v>
      </c>
      <c r="L53" s="52">
        <v>25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9</v>
      </c>
      <c r="T53" s="114">
        <v>17</v>
      </c>
      <c r="U53" s="114">
        <v>17</v>
      </c>
      <c r="V53" s="115">
        <v>9</v>
      </c>
      <c r="W53" s="115">
        <v>14</v>
      </c>
      <c r="X53" s="115">
        <v>23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25</v>
      </c>
      <c r="AF53" s="116">
        <v>15</v>
      </c>
      <c r="AG53" s="116">
        <v>10</v>
      </c>
      <c r="AH53" s="4" t="s">
        <v>95</v>
      </c>
      <c r="AI53" s="4">
        <f t="shared" si="4"/>
        <v>70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 x14ac:dyDescent="0.3">
      <c r="A54" s="111">
        <v>42</v>
      </c>
      <c r="B54" s="112">
        <v>921313104167</v>
      </c>
      <c r="C54" s="113" t="s">
        <v>318</v>
      </c>
      <c r="D54" s="114">
        <v>29</v>
      </c>
      <c r="E54" s="114">
        <v>13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22</v>
      </c>
      <c r="L54" s="52">
        <v>22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9</v>
      </c>
      <c r="T54" s="114">
        <v>18</v>
      </c>
      <c r="U54" s="114">
        <v>18</v>
      </c>
      <c r="V54" s="115">
        <v>10</v>
      </c>
      <c r="W54" s="115">
        <v>15</v>
      </c>
      <c r="X54" s="115">
        <v>25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23</v>
      </c>
      <c r="AF54" s="116">
        <v>14</v>
      </c>
      <c r="AG54" s="116">
        <v>9</v>
      </c>
      <c r="AH54" s="4" t="s">
        <v>95</v>
      </c>
      <c r="AI54" s="4">
        <f t="shared" si="4"/>
        <v>70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 x14ac:dyDescent="0.3">
      <c r="A55" s="111">
        <v>43</v>
      </c>
      <c r="B55" s="112">
        <v>921313104168</v>
      </c>
      <c r="C55" s="113" t="s">
        <v>319</v>
      </c>
      <c r="D55" s="114">
        <v>24</v>
      </c>
      <c r="E55" s="114">
        <v>10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16</v>
      </c>
      <c r="L55" s="52">
        <v>16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7</v>
      </c>
      <c r="T55" s="114">
        <v>14</v>
      </c>
      <c r="U55" s="114">
        <v>14</v>
      </c>
      <c r="V55" s="115">
        <v>7</v>
      </c>
      <c r="W55" s="115">
        <v>11</v>
      </c>
      <c r="X55" s="115">
        <v>18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20</v>
      </c>
      <c r="AF55" s="116">
        <v>12</v>
      </c>
      <c r="AG55" s="116">
        <v>8</v>
      </c>
      <c r="AH55" s="4" t="s">
        <v>64</v>
      </c>
      <c r="AI55" s="4">
        <f t="shared" si="4"/>
        <v>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 x14ac:dyDescent="0.3">
      <c r="A56" s="111">
        <v>44</v>
      </c>
      <c r="B56" s="112">
        <v>921313104169</v>
      </c>
      <c r="C56" s="113" t="s">
        <v>320</v>
      </c>
      <c r="D56" s="114">
        <v>26</v>
      </c>
      <c r="E56" s="114">
        <v>11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24</v>
      </c>
      <c r="L56" s="52">
        <v>24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8</v>
      </c>
      <c r="T56" s="114">
        <v>16</v>
      </c>
      <c r="U56" s="114">
        <v>16</v>
      </c>
      <c r="V56" s="115">
        <v>8</v>
      </c>
      <c r="W56" s="115">
        <v>12</v>
      </c>
      <c r="X56" s="115">
        <v>20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20</v>
      </c>
      <c r="AF56" s="116">
        <v>12</v>
      </c>
      <c r="AG56" s="116">
        <v>8</v>
      </c>
      <c r="AH56" s="4" t="s">
        <v>123</v>
      </c>
      <c r="AI56" s="4">
        <f t="shared" si="4"/>
        <v>60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 x14ac:dyDescent="0.3">
      <c r="A57" s="111">
        <v>45</v>
      </c>
      <c r="B57" s="112">
        <v>921313104170</v>
      </c>
      <c r="C57" s="113" t="s">
        <v>321</v>
      </c>
      <c r="D57" s="114">
        <v>25</v>
      </c>
      <c r="E57" s="114">
        <v>11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18</v>
      </c>
      <c r="L57" s="52">
        <v>18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8</v>
      </c>
      <c r="T57" s="114">
        <v>15</v>
      </c>
      <c r="U57" s="114">
        <v>15</v>
      </c>
      <c r="V57" s="115">
        <v>8</v>
      </c>
      <c r="W57" s="115">
        <v>12</v>
      </c>
      <c r="X57" s="115">
        <v>20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20</v>
      </c>
      <c r="AF57" s="116">
        <v>12</v>
      </c>
      <c r="AG57" s="116">
        <v>8</v>
      </c>
      <c r="AH57" s="4" t="s">
        <v>64</v>
      </c>
      <c r="AI57" s="4">
        <f t="shared" si="4"/>
        <v>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 x14ac:dyDescent="0.3">
      <c r="A58" s="111">
        <v>46</v>
      </c>
      <c r="B58" s="112">
        <v>921313104171</v>
      </c>
      <c r="C58" s="113" t="s">
        <v>322</v>
      </c>
      <c r="D58" s="114">
        <v>32</v>
      </c>
      <c r="E58" s="114">
        <v>14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21</v>
      </c>
      <c r="L58" s="52">
        <v>21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9</v>
      </c>
      <c r="T58" s="114">
        <v>18</v>
      </c>
      <c r="U58" s="114">
        <v>18</v>
      </c>
      <c r="V58" s="115">
        <v>9</v>
      </c>
      <c r="W58" s="115">
        <v>14</v>
      </c>
      <c r="X58" s="115">
        <v>23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25</v>
      </c>
      <c r="AF58" s="116">
        <v>15</v>
      </c>
      <c r="AG58" s="116">
        <v>10</v>
      </c>
      <c r="AH58" s="4" t="s">
        <v>145</v>
      </c>
      <c r="AI58" s="4">
        <f t="shared" si="4"/>
        <v>56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 x14ac:dyDescent="0.3">
      <c r="A59" s="111">
        <v>47</v>
      </c>
      <c r="B59" s="112">
        <v>921313104172</v>
      </c>
      <c r="C59" s="113" t="s">
        <v>323</v>
      </c>
      <c r="D59" s="114">
        <v>32</v>
      </c>
      <c r="E59" s="114">
        <v>14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22</v>
      </c>
      <c r="L59" s="52">
        <v>22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9</v>
      </c>
      <c r="T59" s="114">
        <v>17</v>
      </c>
      <c r="U59" s="114">
        <v>17</v>
      </c>
      <c r="V59" s="115">
        <v>9</v>
      </c>
      <c r="W59" s="115">
        <v>14</v>
      </c>
      <c r="X59" s="115">
        <v>23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25</v>
      </c>
      <c r="AF59" s="116">
        <v>15</v>
      </c>
      <c r="AG59" s="116">
        <v>10</v>
      </c>
      <c r="AH59" s="4" t="s">
        <v>123</v>
      </c>
      <c r="AI59" s="4">
        <f t="shared" si="4"/>
        <v>60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 x14ac:dyDescent="0.3">
      <c r="A60" s="111">
        <v>48</v>
      </c>
      <c r="B60" s="112">
        <v>921313104173</v>
      </c>
      <c r="C60" s="113" t="s">
        <v>324</v>
      </c>
      <c r="D60" s="114">
        <v>29</v>
      </c>
      <c r="E60" s="114">
        <v>13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21</v>
      </c>
      <c r="L60" s="52">
        <v>21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10</v>
      </c>
      <c r="T60" s="114">
        <v>20</v>
      </c>
      <c r="U60" s="114">
        <v>20</v>
      </c>
      <c r="V60" s="115">
        <v>10</v>
      </c>
      <c r="W60" s="115">
        <v>15</v>
      </c>
      <c r="X60" s="115">
        <v>25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23</v>
      </c>
      <c r="AF60" s="116">
        <v>14</v>
      </c>
      <c r="AG60" s="116">
        <v>9</v>
      </c>
      <c r="AH60" s="4" t="s">
        <v>95</v>
      </c>
      <c r="AI60" s="4">
        <f t="shared" si="4"/>
        <v>70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 x14ac:dyDescent="0.3">
      <c r="A61" s="111">
        <v>49</v>
      </c>
      <c r="B61" s="112">
        <v>921313104174</v>
      </c>
      <c r="C61" s="113" t="s">
        <v>325</v>
      </c>
      <c r="D61" s="114">
        <v>31</v>
      </c>
      <c r="E61" s="114">
        <v>13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24</v>
      </c>
      <c r="L61" s="52">
        <v>24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9</v>
      </c>
      <c r="T61" s="114">
        <v>19</v>
      </c>
      <c r="U61" s="114">
        <v>19</v>
      </c>
      <c r="V61" s="115">
        <v>8</v>
      </c>
      <c r="W61" s="115">
        <v>13</v>
      </c>
      <c r="X61" s="115">
        <v>21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23</v>
      </c>
      <c r="AF61" s="116">
        <v>14</v>
      </c>
      <c r="AG61" s="116">
        <v>9</v>
      </c>
      <c r="AH61" s="4" t="s">
        <v>95</v>
      </c>
      <c r="AI61" s="4">
        <f t="shared" si="4"/>
        <v>70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 x14ac:dyDescent="0.3">
      <c r="A62" s="111">
        <v>50</v>
      </c>
      <c r="B62" s="112">
        <v>921313104175</v>
      </c>
      <c r="C62" s="113" t="s">
        <v>326</v>
      </c>
      <c r="D62" s="114">
        <v>35</v>
      </c>
      <c r="E62" s="114">
        <v>15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23</v>
      </c>
      <c r="L62" s="52">
        <v>23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9</v>
      </c>
      <c r="T62" s="114">
        <v>18</v>
      </c>
      <c r="U62" s="114">
        <v>18</v>
      </c>
      <c r="V62" s="115">
        <v>9</v>
      </c>
      <c r="W62" s="115">
        <v>14</v>
      </c>
      <c r="X62" s="115">
        <v>23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25</v>
      </c>
      <c r="AF62" s="116">
        <v>15</v>
      </c>
      <c r="AG62" s="116">
        <v>10</v>
      </c>
      <c r="AH62" s="4" t="s">
        <v>95</v>
      </c>
      <c r="AI62" s="4">
        <f t="shared" si="4"/>
        <v>70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 x14ac:dyDescent="0.3">
      <c r="A63" s="111">
        <v>51</v>
      </c>
      <c r="B63" s="112">
        <v>921313104176</v>
      </c>
      <c r="C63" s="113" t="s">
        <v>327</v>
      </c>
      <c r="D63" s="114">
        <v>32</v>
      </c>
      <c r="E63" s="114">
        <v>14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23</v>
      </c>
      <c r="L63" s="52">
        <v>23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10</v>
      </c>
      <c r="T63" s="114">
        <v>19</v>
      </c>
      <c r="U63" s="114">
        <v>19</v>
      </c>
      <c r="V63" s="115">
        <v>9</v>
      </c>
      <c r="W63" s="115">
        <v>13</v>
      </c>
      <c r="X63" s="115">
        <v>22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24</v>
      </c>
      <c r="AF63" s="116">
        <v>14</v>
      </c>
      <c r="AG63" s="116">
        <v>10</v>
      </c>
      <c r="AH63" s="4" t="s">
        <v>95</v>
      </c>
      <c r="AI63" s="4">
        <f t="shared" si="4"/>
        <v>70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 x14ac:dyDescent="0.3">
      <c r="A64" s="111">
        <v>52</v>
      </c>
      <c r="B64" s="112">
        <v>921313104178</v>
      </c>
      <c r="C64" s="113" t="s">
        <v>328</v>
      </c>
      <c r="D64" s="114">
        <v>27</v>
      </c>
      <c r="E64" s="114">
        <v>12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8</v>
      </c>
      <c r="T64" s="114">
        <v>16</v>
      </c>
      <c r="U64" s="114">
        <v>16</v>
      </c>
      <c r="V64" s="115">
        <v>8</v>
      </c>
      <c r="W64" s="115">
        <v>12</v>
      </c>
      <c r="X64" s="115">
        <v>20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20</v>
      </c>
      <c r="AF64" s="116">
        <v>12</v>
      </c>
      <c r="AG64" s="116">
        <v>8</v>
      </c>
      <c r="AH64" s="4" t="s">
        <v>95</v>
      </c>
      <c r="AI64" s="4">
        <f t="shared" si="4"/>
        <v>70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 x14ac:dyDescent="0.3">
      <c r="A65" s="111">
        <v>53</v>
      </c>
      <c r="B65" s="112">
        <v>921313104179</v>
      </c>
      <c r="C65" s="113" t="s">
        <v>329</v>
      </c>
      <c r="D65" s="114">
        <v>27</v>
      </c>
      <c r="E65" s="114">
        <v>12</v>
      </c>
      <c r="F65" s="114">
        <v>0</v>
      </c>
      <c r="G65" s="114">
        <v>0</v>
      </c>
      <c r="H65" s="114">
        <v>0</v>
      </c>
      <c r="I65" s="114"/>
      <c r="J65" s="52">
        <v>0</v>
      </c>
      <c r="K65" s="52">
        <v>23</v>
      </c>
      <c r="L65" s="52">
        <v>23</v>
      </c>
      <c r="M65" s="52">
        <v>0</v>
      </c>
      <c r="N65" s="52">
        <v>0</v>
      </c>
      <c r="O65" s="52"/>
      <c r="P65" s="114">
        <v>0</v>
      </c>
      <c r="Q65" s="114">
        <v>0</v>
      </c>
      <c r="R65" s="114">
        <v>0</v>
      </c>
      <c r="S65" s="114">
        <v>10</v>
      </c>
      <c r="T65" s="114">
        <v>19</v>
      </c>
      <c r="U65" s="114">
        <v>19</v>
      </c>
      <c r="V65" s="115">
        <v>8</v>
      </c>
      <c r="W65" s="115">
        <v>12</v>
      </c>
      <c r="X65" s="115">
        <v>20</v>
      </c>
      <c r="Y65" s="115">
        <v>0</v>
      </c>
      <c r="Z65" s="115">
        <v>0</v>
      </c>
      <c r="AA65" s="115"/>
      <c r="AB65" s="116">
        <v>0</v>
      </c>
      <c r="AC65" s="116">
        <v>0</v>
      </c>
      <c r="AD65" s="116">
        <v>0</v>
      </c>
      <c r="AE65" s="116">
        <v>20</v>
      </c>
      <c r="AF65" s="116">
        <v>12</v>
      </c>
      <c r="AG65" s="116">
        <v>8</v>
      </c>
      <c r="AH65" s="4" t="s">
        <v>123</v>
      </c>
      <c r="AI65" s="4">
        <f t="shared" si="4"/>
        <v>60</v>
      </c>
      <c r="AJ65" s="117" t="e">
        <f t="shared" ref="AJ65:AO65" si="57">100*(D65+J65+P65+V65+AB65)/#REF!</f>
        <v>#REF!</v>
      </c>
      <c r="AK65" s="117" t="e">
        <f t="shared" si="57"/>
        <v>#REF!</v>
      </c>
      <c r="AL65" s="117" t="e">
        <f t="shared" si="57"/>
        <v>#REF!</v>
      </c>
      <c r="AM65" s="117" t="e">
        <f t="shared" si="57"/>
        <v>#REF!</v>
      </c>
      <c r="AN65" s="117" t="e">
        <f t="shared" si="57"/>
        <v>#REF!</v>
      </c>
      <c r="AO65" s="117" t="e">
        <f t="shared" si="57"/>
        <v>#REF!</v>
      </c>
    </row>
    <row r="66" spans="1:41" ht="15.75" customHeight="1" x14ac:dyDescent="0.3">
      <c r="A66" s="111">
        <v>54</v>
      </c>
      <c r="B66" s="112">
        <v>921313104180</v>
      </c>
      <c r="C66" s="113" t="s">
        <v>330</v>
      </c>
      <c r="D66" s="114">
        <v>30</v>
      </c>
      <c r="E66" s="114">
        <v>13</v>
      </c>
      <c r="F66" s="114">
        <v>0</v>
      </c>
      <c r="G66" s="114">
        <v>0</v>
      </c>
      <c r="H66" s="114">
        <v>0</v>
      </c>
      <c r="I66" s="114"/>
      <c r="J66" s="52">
        <v>0</v>
      </c>
      <c r="K66" s="52">
        <v>23</v>
      </c>
      <c r="L66" s="52">
        <v>23</v>
      </c>
      <c r="M66" s="52">
        <v>0</v>
      </c>
      <c r="N66" s="52">
        <v>0</v>
      </c>
      <c r="O66" s="52"/>
      <c r="P66" s="114">
        <v>0</v>
      </c>
      <c r="Q66" s="114">
        <v>0</v>
      </c>
      <c r="R66" s="114">
        <v>0</v>
      </c>
      <c r="S66" s="114">
        <v>9</v>
      </c>
      <c r="T66" s="114">
        <v>18</v>
      </c>
      <c r="U66" s="114">
        <v>18</v>
      </c>
      <c r="V66" s="115">
        <v>8</v>
      </c>
      <c r="W66" s="115">
        <v>12</v>
      </c>
      <c r="X66" s="115">
        <v>20</v>
      </c>
      <c r="Y66" s="115">
        <v>0</v>
      </c>
      <c r="Z66" s="115">
        <v>0</v>
      </c>
      <c r="AA66" s="115"/>
      <c r="AB66" s="116">
        <v>0</v>
      </c>
      <c r="AC66" s="116">
        <v>0</v>
      </c>
      <c r="AD66" s="116">
        <v>0</v>
      </c>
      <c r="AE66" s="116">
        <v>23</v>
      </c>
      <c r="AF66" s="116">
        <v>14</v>
      </c>
      <c r="AG66" s="116">
        <v>9</v>
      </c>
      <c r="AH66" s="4" t="s">
        <v>13</v>
      </c>
      <c r="AI66" s="4">
        <f t="shared" si="4"/>
        <v>80</v>
      </c>
      <c r="AJ66" s="117" t="e">
        <f t="shared" ref="AJ66:AO66" si="58">100*(D66+J66+P66+V66+AB66)/#REF!</f>
        <v>#REF!</v>
      </c>
      <c r="AK66" s="117" t="e">
        <f t="shared" si="58"/>
        <v>#REF!</v>
      </c>
      <c r="AL66" s="117" t="e">
        <f t="shared" si="58"/>
        <v>#REF!</v>
      </c>
      <c r="AM66" s="117" t="e">
        <f t="shared" si="58"/>
        <v>#REF!</v>
      </c>
      <c r="AN66" s="117" t="e">
        <f t="shared" si="58"/>
        <v>#REF!</v>
      </c>
      <c r="AO66" s="117" t="e">
        <f t="shared" si="58"/>
        <v>#REF!</v>
      </c>
    </row>
    <row r="67" spans="1:41" ht="15.75" customHeight="1" x14ac:dyDescent="0.3">
      <c r="A67" s="111">
        <v>55</v>
      </c>
      <c r="B67" s="112">
        <v>921313104181</v>
      </c>
      <c r="C67" s="113" t="s">
        <v>331</v>
      </c>
      <c r="D67" s="114">
        <v>35</v>
      </c>
      <c r="E67" s="114">
        <v>15</v>
      </c>
      <c r="F67" s="114">
        <v>0</v>
      </c>
      <c r="G67" s="114">
        <v>0</v>
      </c>
      <c r="H67" s="114">
        <v>0</v>
      </c>
      <c r="I67" s="114"/>
      <c r="J67" s="52">
        <v>0</v>
      </c>
      <c r="K67" s="52">
        <v>21</v>
      </c>
      <c r="L67" s="52">
        <v>21</v>
      </c>
      <c r="M67" s="52">
        <v>0</v>
      </c>
      <c r="N67" s="52">
        <v>0</v>
      </c>
      <c r="O67" s="52"/>
      <c r="P67" s="114">
        <v>0</v>
      </c>
      <c r="Q67" s="114">
        <v>0</v>
      </c>
      <c r="R67" s="114">
        <v>0</v>
      </c>
      <c r="S67" s="114">
        <v>8</v>
      </c>
      <c r="T67" s="114">
        <v>16</v>
      </c>
      <c r="U67" s="114">
        <v>16</v>
      </c>
      <c r="V67" s="115">
        <v>9</v>
      </c>
      <c r="W67" s="115">
        <v>14</v>
      </c>
      <c r="X67" s="115">
        <v>23</v>
      </c>
      <c r="Y67" s="115">
        <v>0</v>
      </c>
      <c r="Z67" s="115">
        <v>0</v>
      </c>
      <c r="AA67" s="115"/>
      <c r="AB67" s="116">
        <v>0</v>
      </c>
      <c r="AC67" s="116">
        <v>0</v>
      </c>
      <c r="AD67" s="116">
        <v>0</v>
      </c>
      <c r="AE67" s="116">
        <v>25</v>
      </c>
      <c r="AF67" s="116">
        <v>15</v>
      </c>
      <c r="AG67" s="116">
        <v>10</v>
      </c>
      <c r="AH67" s="4" t="s">
        <v>95</v>
      </c>
      <c r="AI67" s="4">
        <f t="shared" si="4"/>
        <v>70</v>
      </c>
      <c r="AJ67" s="117" t="e">
        <f t="shared" ref="AJ67:AO67" si="59">100*(D67+J67+P67+V67+AB67)/#REF!</f>
        <v>#REF!</v>
      </c>
      <c r="AK67" s="117" t="e">
        <f t="shared" si="59"/>
        <v>#REF!</v>
      </c>
      <c r="AL67" s="117" t="e">
        <f t="shared" si="59"/>
        <v>#REF!</v>
      </c>
      <c r="AM67" s="117" t="e">
        <f t="shared" si="59"/>
        <v>#REF!</v>
      </c>
      <c r="AN67" s="117" t="e">
        <f t="shared" si="59"/>
        <v>#REF!</v>
      </c>
      <c r="AO67" s="117" t="e">
        <f t="shared" si="59"/>
        <v>#REF!</v>
      </c>
    </row>
    <row r="68" spans="1:41" ht="15.75" customHeight="1" x14ac:dyDescent="0.3">
      <c r="A68" s="111">
        <v>56</v>
      </c>
      <c r="B68" s="112">
        <v>921313104182</v>
      </c>
      <c r="C68" s="113" t="s">
        <v>332</v>
      </c>
      <c r="D68" s="114">
        <v>35</v>
      </c>
      <c r="E68" s="114">
        <v>15</v>
      </c>
      <c r="F68" s="114">
        <v>0</v>
      </c>
      <c r="G68" s="114">
        <v>0</v>
      </c>
      <c r="H68" s="114">
        <v>0</v>
      </c>
      <c r="I68" s="114"/>
      <c r="J68" s="52">
        <v>0</v>
      </c>
      <c r="K68" s="52">
        <v>25</v>
      </c>
      <c r="L68" s="52">
        <v>25</v>
      </c>
      <c r="M68" s="52">
        <v>0</v>
      </c>
      <c r="N68" s="52">
        <v>0</v>
      </c>
      <c r="O68" s="52"/>
      <c r="P68" s="114">
        <v>0</v>
      </c>
      <c r="Q68" s="114">
        <v>0</v>
      </c>
      <c r="R68" s="114">
        <v>0</v>
      </c>
      <c r="S68" s="114">
        <v>10</v>
      </c>
      <c r="T68" s="114">
        <v>20</v>
      </c>
      <c r="U68" s="114">
        <v>20</v>
      </c>
      <c r="V68" s="115">
        <v>10</v>
      </c>
      <c r="W68" s="115">
        <v>14</v>
      </c>
      <c r="X68" s="115">
        <v>24</v>
      </c>
      <c r="Y68" s="115">
        <v>0</v>
      </c>
      <c r="Z68" s="115">
        <v>0</v>
      </c>
      <c r="AA68" s="115"/>
      <c r="AB68" s="116">
        <v>0</v>
      </c>
      <c r="AC68" s="116">
        <v>0</v>
      </c>
      <c r="AD68" s="116">
        <v>0</v>
      </c>
      <c r="AE68" s="116">
        <v>25</v>
      </c>
      <c r="AF68" s="116">
        <v>15</v>
      </c>
      <c r="AG68" s="116">
        <v>10</v>
      </c>
      <c r="AH68" s="4" t="s">
        <v>11</v>
      </c>
      <c r="AI68" s="4">
        <f t="shared" si="4"/>
        <v>90</v>
      </c>
      <c r="AJ68" s="117" t="e">
        <f t="shared" ref="AJ68:AO68" si="60">100*(D68+J68+P68+V68+AB68)/#REF!</f>
        <v>#REF!</v>
      </c>
      <c r="AK68" s="117" t="e">
        <f t="shared" si="60"/>
        <v>#REF!</v>
      </c>
      <c r="AL68" s="117" t="e">
        <f t="shared" si="60"/>
        <v>#REF!</v>
      </c>
      <c r="AM68" s="117" t="e">
        <f t="shared" si="60"/>
        <v>#REF!</v>
      </c>
      <c r="AN68" s="117" t="e">
        <f t="shared" si="60"/>
        <v>#REF!</v>
      </c>
      <c r="AO68" s="117" t="e">
        <f t="shared" si="60"/>
        <v>#REF!</v>
      </c>
    </row>
    <row r="69" spans="1:41" ht="15.75" customHeight="1" x14ac:dyDescent="0.3">
      <c r="A69" s="111">
        <v>57</v>
      </c>
      <c r="B69" s="112">
        <v>921313104183</v>
      </c>
      <c r="C69" s="113" t="s">
        <v>333</v>
      </c>
      <c r="D69" s="114">
        <v>35</v>
      </c>
      <c r="E69" s="114">
        <v>15</v>
      </c>
      <c r="F69" s="114">
        <v>0</v>
      </c>
      <c r="G69" s="114">
        <v>0</v>
      </c>
      <c r="H69" s="114">
        <v>0</v>
      </c>
      <c r="I69" s="114"/>
      <c r="J69" s="52">
        <v>0</v>
      </c>
      <c r="K69" s="52">
        <v>24</v>
      </c>
      <c r="L69" s="52">
        <v>24</v>
      </c>
      <c r="M69" s="52">
        <v>0</v>
      </c>
      <c r="N69" s="52">
        <v>0</v>
      </c>
      <c r="O69" s="52"/>
      <c r="P69" s="114">
        <v>0</v>
      </c>
      <c r="Q69" s="114">
        <v>0</v>
      </c>
      <c r="R69" s="114">
        <v>0</v>
      </c>
      <c r="S69" s="114">
        <v>10</v>
      </c>
      <c r="T69" s="114">
        <v>20</v>
      </c>
      <c r="U69" s="114">
        <v>20</v>
      </c>
      <c r="V69" s="115">
        <v>10</v>
      </c>
      <c r="W69" s="115">
        <v>14</v>
      </c>
      <c r="X69" s="115">
        <v>24</v>
      </c>
      <c r="Y69" s="115">
        <v>0</v>
      </c>
      <c r="Z69" s="115">
        <v>0</v>
      </c>
      <c r="AA69" s="115"/>
      <c r="AB69" s="116">
        <v>0</v>
      </c>
      <c r="AC69" s="116">
        <v>0</v>
      </c>
      <c r="AD69" s="116">
        <v>0</v>
      </c>
      <c r="AE69" s="116">
        <v>25</v>
      </c>
      <c r="AF69" s="116">
        <v>15</v>
      </c>
      <c r="AG69" s="116">
        <v>10</v>
      </c>
      <c r="AH69" s="4" t="s">
        <v>13</v>
      </c>
      <c r="AI69" s="4">
        <f t="shared" si="4"/>
        <v>80</v>
      </c>
      <c r="AJ69" s="117" t="e">
        <f t="shared" ref="AJ69:AO69" si="61">100*(D69+J69+P69+V69+AB69)/#REF!</f>
        <v>#REF!</v>
      </c>
      <c r="AK69" s="117" t="e">
        <f t="shared" si="61"/>
        <v>#REF!</v>
      </c>
      <c r="AL69" s="117" t="e">
        <f t="shared" si="61"/>
        <v>#REF!</v>
      </c>
      <c r="AM69" s="117" t="e">
        <f t="shared" si="61"/>
        <v>#REF!</v>
      </c>
      <c r="AN69" s="117" t="e">
        <f t="shared" si="61"/>
        <v>#REF!</v>
      </c>
      <c r="AO69" s="117" t="e">
        <f t="shared" si="61"/>
        <v>#REF!</v>
      </c>
    </row>
    <row r="70" spans="1:41" ht="15.75" customHeight="1" x14ac:dyDescent="0.3">
      <c r="A70" s="111">
        <v>58</v>
      </c>
      <c r="B70" s="112">
        <v>921313104184</v>
      </c>
      <c r="C70" s="113" t="s">
        <v>334</v>
      </c>
      <c r="D70" s="114">
        <v>30</v>
      </c>
      <c r="E70" s="114">
        <v>13</v>
      </c>
      <c r="F70" s="114">
        <v>0</v>
      </c>
      <c r="G70" s="114">
        <v>0</v>
      </c>
      <c r="H70" s="114">
        <v>0</v>
      </c>
      <c r="I70" s="114"/>
      <c r="J70" s="52">
        <v>0</v>
      </c>
      <c r="K70" s="52">
        <v>23</v>
      </c>
      <c r="L70" s="52">
        <v>23</v>
      </c>
      <c r="M70" s="52">
        <v>0</v>
      </c>
      <c r="N70" s="52">
        <v>0</v>
      </c>
      <c r="O70" s="52"/>
      <c r="P70" s="114">
        <v>0</v>
      </c>
      <c r="Q70" s="114">
        <v>0</v>
      </c>
      <c r="R70" s="114">
        <v>0</v>
      </c>
      <c r="S70" s="114">
        <v>9</v>
      </c>
      <c r="T70" s="114">
        <v>18</v>
      </c>
      <c r="U70" s="114">
        <v>18</v>
      </c>
      <c r="V70" s="115">
        <v>8</v>
      </c>
      <c r="W70" s="115">
        <v>12</v>
      </c>
      <c r="X70" s="115">
        <v>20</v>
      </c>
      <c r="Y70" s="115">
        <v>0</v>
      </c>
      <c r="Z70" s="115">
        <v>0</v>
      </c>
      <c r="AA70" s="115"/>
      <c r="AB70" s="116">
        <v>0</v>
      </c>
      <c r="AC70" s="116">
        <v>0</v>
      </c>
      <c r="AD70" s="116">
        <v>0</v>
      </c>
      <c r="AE70" s="116">
        <v>23</v>
      </c>
      <c r="AF70" s="116">
        <v>14</v>
      </c>
      <c r="AG70" s="116">
        <v>9</v>
      </c>
      <c r="AH70" s="4" t="s">
        <v>13</v>
      </c>
      <c r="AI70" s="4">
        <f t="shared" si="4"/>
        <v>80</v>
      </c>
      <c r="AJ70" s="117" t="e">
        <f t="shared" ref="AJ70:AO70" si="62">100*(D70+J70+P70+V70+AB70)/#REF!</f>
        <v>#REF!</v>
      </c>
      <c r="AK70" s="117" t="e">
        <f t="shared" si="62"/>
        <v>#REF!</v>
      </c>
      <c r="AL70" s="117" t="e">
        <f t="shared" si="62"/>
        <v>#REF!</v>
      </c>
      <c r="AM70" s="117" t="e">
        <f t="shared" si="62"/>
        <v>#REF!</v>
      </c>
      <c r="AN70" s="117" t="e">
        <f t="shared" si="62"/>
        <v>#REF!</v>
      </c>
      <c r="AO70" s="117" t="e">
        <f t="shared" si="62"/>
        <v>#REF!</v>
      </c>
    </row>
    <row r="71" spans="1:41" ht="15.75" customHeight="1" x14ac:dyDescent="0.3">
      <c r="A71" s="111"/>
      <c r="B71" s="112"/>
      <c r="C71" s="113"/>
      <c r="D71" s="114"/>
      <c r="E71" s="114"/>
      <c r="F71" s="114"/>
      <c r="G71" s="114"/>
      <c r="H71" s="114"/>
      <c r="I71" s="114"/>
      <c r="J71" s="52"/>
      <c r="K71" s="52"/>
      <c r="L71" s="52"/>
      <c r="M71" s="52"/>
      <c r="N71" s="52"/>
      <c r="O71" s="52"/>
      <c r="P71" s="114"/>
      <c r="Q71" s="114"/>
      <c r="R71" s="114"/>
      <c r="S71" s="114"/>
      <c r="T71" s="114"/>
      <c r="U71" s="114"/>
      <c r="V71" s="115"/>
      <c r="W71" s="115"/>
      <c r="X71" s="115"/>
      <c r="Y71" s="115"/>
      <c r="Z71" s="115"/>
      <c r="AA71" s="115"/>
      <c r="AB71" s="116"/>
      <c r="AC71" s="116"/>
      <c r="AD71" s="116"/>
      <c r="AE71" s="116"/>
      <c r="AF71" s="116"/>
      <c r="AG71" s="116"/>
      <c r="AH71" s="4"/>
      <c r="AI71" s="4"/>
      <c r="AJ71" s="117"/>
      <c r="AK71" s="117"/>
      <c r="AL71" s="117"/>
      <c r="AM71" s="117"/>
      <c r="AN71" s="117"/>
      <c r="AO71" s="117"/>
    </row>
    <row r="72" spans="1:41" ht="15.75" customHeight="1" x14ac:dyDescent="0.3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 x14ac:dyDescent="0.3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 x14ac:dyDescent="0.3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8" t="s">
        <v>276</v>
      </c>
      <c r="AD75" s="168"/>
      <c r="AE75" s="168"/>
      <c r="AF75" s="168"/>
      <c r="AG75" s="168"/>
      <c r="AH75" s="18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 x14ac:dyDescent="0.3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 x14ac:dyDescent="0.3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 x14ac:dyDescent="0.3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 x14ac:dyDescent="0.3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 x14ac:dyDescent="0.3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 x14ac:dyDescent="0.3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 x14ac:dyDescent="0.3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 x14ac:dyDescent="0.3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 x14ac:dyDescent="0.3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 x14ac:dyDescent="0.3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 x14ac:dyDescent="0.3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 x14ac:dyDescent="0.3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 x14ac:dyDescent="0.3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 x14ac:dyDescent="0.3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 x14ac:dyDescent="0.3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 x14ac:dyDescent="0.3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 x14ac:dyDescent="0.3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 x14ac:dyDescent="0.3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 x14ac:dyDescent="0.3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 x14ac:dyDescent="0.3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 x14ac:dyDescent="0.3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 x14ac:dyDescent="0.3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 x14ac:dyDescent="0.3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 x14ac:dyDescent="0.3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 x14ac:dyDescent="0.3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 x14ac:dyDescent="0.3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 x14ac:dyDescent="0.3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 x14ac:dyDescent="0.3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 x14ac:dyDescent="0.3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 x14ac:dyDescent="0.3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 x14ac:dyDescent="0.3">
      <c r="B108" s="97"/>
    </row>
    <row r="109" spans="1:41" ht="15.75" customHeight="1" x14ac:dyDescent="0.3">
      <c r="B109" s="97"/>
    </row>
    <row r="110" spans="1:41" ht="15.75" customHeight="1" x14ac:dyDescent="0.25"/>
    <row r="111" spans="1:41" ht="15.75" customHeight="1" x14ac:dyDescent="0.3">
      <c r="B111" s="97"/>
    </row>
    <row r="112" spans="1:41" ht="15.75" customHeight="1" x14ac:dyDescent="0.3">
      <c r="B112" s="97"/>
    </row>
    <row r="113" spans="2:2" ht="15.75" customHeight="1" x14ac:dyDescent="0.3">
      <c r="B113" s="97"/>
    </row>
    <row r="114" spans="2:2" ht="15.75" customHeight="1" x14ac:dyDescent="0.3">
      <c r="B114" s="97"/>
    </row>
    <row r="115" spans="2:2" ht="15.75" customHeight="1" x14ac:dyDescent="0.3">
      <c r="B115" s="97"/>
    </row>
    <row r="116" spans="2:2" ht="15.75" customHeight="1" x14ac:dyDescent="0.3">
      <c r="B116" s="97"/>
    </row>
    <row r="117" spans="2:2" ht="15.75" customHeight="1" x14ac:dyDescent="0.3">
      <c r="B117" s="97"/>
    </row>
    <row r="118" spans="2:2" ht="15.75" customHeight="1" x14ac:dyDescent="0.3">
      <c r="B118" s="97"/>
    </row>
    <row r="119" spans="2:2" ht="15.75" customHeight="1" x14ac:dyDescent="0.3">
      <c r="B119" s="97"/>
    </row>
    <row r="120" spans="2:2" ht="15.75" customHeight="1" x14ac:dyDescent="0.3">
      <c r="B120" s="97"/>
    </row>
    <row r="121" spans="2:2" ht="15.75" customHeight="1" x14ac:dyDescent="0.3">
      <c r="B121" s="97"/>
    </row>
    <row r="122" spans="2:2" ht="15.75" customHeight="1" x14ac:dyDescent="0.3">
      <c r="B122" s="97"/>
    </row>
    <row r="123" spans="2:2" ht="15.75" customHeight="1" x14ac:dyDescent="0.3">
      <c r="B123" s="97"/>
    </row>
    <row r="124" spans="2:2" ht="15.75" customHeight="1" x14ac:dyDescent="0.3">
      <c r="B124" s="97"/>
    </row>
    <row r="125" spans="2:2" ht="15.75" customHeight="1" x14ac:dyDescent="0.3">
      <c r="B125" s="97"/>
    </row>
    <row r="126" spans="2:2" ht="15.75" customHeight="1" x14ac:dyDescent="0.3">
      <c r="B126" s="97"/>
    </row>
    <row r="127" spans="2:2" ht="15.75" customHeight="1" x14ac:dyDescent="0.3">
      <c r="B127" s="97"/>
    </row>
    <row r="128" spans="2:2" ht="15.75" customHeight="1" x14ac:dyDescent="0.3">
      <c r="B128" s="97"/>
    </row>
    <row r="129" spans="2:2" ht="15.75" customHeight="1" x14ac:dyDescent="0.3">
      <c r="B129" s="97"/>
    </row>
    <row r="130" spans="2:2" ht="15.75" customHeight="1" x14ac:dyDescent="0.3">
      <c r="B130" s="97"/>
    </row>
    <row r="131" spans="2:2" ht="15.75" customHeight="1" x14ac:dyDescent="0.3">
      <c r="B131" s="97"/>
    </row>
    <row r="132" spans="2:2" ht="15.75" customHeight="1" x14ac:dyDescent="0.3">
      <c r="B132" s="97"/>
    </row>
    <row r="133" spans="2:2" ht="15.75" customHeight="1" x14ac:dyDescent="0.3">
      <c r="B133" s="97"/>
    </row>
    <row r="134" spans="2:2" ht="15.75" customHeight="1" x14ac:dyDescent="0.3">
      <c r="B134" s="97"/>
    </row>
    <row r="135" spans="2:2" ht="15.75" customHeight="1" x14ac:dyDescent="0.3">
      <c r="B135" s="97"/>
    </row>
    <row r="136" spans="2:2" ht="15.75" customHeight="1" x14ac:dyDescent="0.3">
      <c r="B136" s="97"/>
    </row>
    <row r="137" spans="2:2" ht="15.75" customHeight="1" x14ac:dyDescent="0.3">
      <c r="B137" s="97"/>
    </row>
    <row r="138" spans="2:2" ht="15.75" customHeight="1" x14ac:dyDescent="0.3">
      <c r="B138" s="97"/>
    </row>
    <row r="139" spans="2:2" ht="15.75" customHeight="1" x14ac:dyDescent="0.3">
      <c r="B139" s="97"/>
    </row>
    <row r="140" spans="2:2" ht="15.75" customHeight="1" x14ac:dyDescent="0.3">
      <c r="B140" s="97"/>
    </row>
    <row r="141" spans="2:2" ht="15.75" customHeight="1" x14ac:dyDescent="0.3">
      <c r="B141" s="97"/>
    </row>
    <row r="142" spans="2:2" ht="15.75" customHeight="1" x14ac:dyDescent="0.3">
      <c r="B142" s="97"/>
    </row>
    <row r="143" spans="2:2" ht="15.75" customHeight="1" x14ac:dyDescent="0.3">
      <c r="B143" s="97"/>
    </row>
    <row r="144" spans="2:2" ht="15.75" customHeight="1" x14ac:dyDescent="0.3">
      <c r="B144" s="97"/>
    </row>
    <row r="145" spans="2:2" ht="15.75" customHeight="1" x14ac:dyDescent="0.3">
      <c r="B145" s="97"/>
    </row>
    <row r="146" spans="2:2" ht="15.75" customHeight="1" x14ac:dyDescent="0.3">
      <c r="B146" s="97"/>
    </row>
    <row r="147" spans="2:2" ht="15.75" customHeight="1" x14ac:dyDescent="0.3">
      <c r="B147" s="97"/>
    </row>
    <row r="148" spans="2:2" ht="15.75" customHeight="1" x14ac:dyDescent="0.3">
      <c r="B148" s="97"/>
    </row>
    <row r="149" spans="2:2" ht="15.75" customHeight="1" x14ac:dyDescent="0.3">
      <c r="B149" s="97"/>
    </row>
    <row r="150" spans="2:2" ht="15.75" customHeight="1" x14ac:dyDescent="0.3">
      <c r="B150" s="97"/>
    </row>
    <row r="151" spans="2:2" ht="15.75" customHeight="1" x14ac:dyDescent="0.3">
      <c r="B151" s="97"/>
    </row>
    <row r="152" spans="2:2" ht="15.75" customHeight="1" x14ac:dyDescent="0.3">
      <c r="B152" s="97"/>
    </row>
    <row r="153" spans="2:2" ht="15.75" customHeight="1" x14ac:dyDescent="0.3">
      <c r="B153" s="97"/>
    </row>
    <row r="154" spans="2:2" ht="15.75" customHeight="1" x14ac:dyDescent="0.3">
      <c r="B154" s="97"/>
    </row>
    <row r="155" spans="2:2" ht="15.75" customHeight="1" x14ac:dyDescent="0.3">
      <c r="B155" s="97"/>
    </row>
    <row r="156" spans="2:2" ht="15.75" customHeight="1" x14ac:dyDescent="0.3">
      <c r="B156" s="97"/>
    </row>
    <row r="157" spans="2:2" ht="15.75" customHeight="1" x14ac:dyDescent="0.3">
      <c r="B157" s="97"/>
    </row>
    <row r="158" spans="2:2" ht="15.75" customHeight="1" x14ac:dyDescent="0.3">
      <c r="B158" s="97"/>
    </row>
    <row r="159" spans="2:2" ht="15.75" customHeight="1" x14ac:dyDescent="0.3">
      <c r="B159" s="97"/>
    </row>
    <row r="160" spans="2:2" ht="15.75" customHeight="1" x14ac:dyDescent="0.3">
      <c r="B160" s="97"/>
    </row>
    <row r="161" spans="2:2" ht="15.75" customHeight="1" x14ac:dyDescent="0.3">
      <c r="B161" s="97"/>
    </row>
    <row r="162" spans="2:2" ht="15.75" customHeight="1" x14ac:dyDescent="0.3">
      <c r="B162" s="97"/>
    </row>
    <row r="163" spans="2:2" ht="15.75" customHeight="1" x14ac:dyDescent="0.3">
      <c r="B163" s="97"/>
    </row>
    <row r="164" spans="2:2" ht="15.75" customHeight="1" x14ac:dyDescent="0.3">
      <c r="B164" s="97"/>
    </row>
    <row r="165" spans="2:2" ht="15.75" customHeight="1" x14ac:dyDescent="0.3">
      <c r="B165" s="97"/>
    </row>
    <row r="166" spans="2:2" ht="15.75" customHeight="1" x14ac:dyDescent="0.3">
      <c r="B166" s="97"/>
    </row>
    <row r="167" spans="2:2" ht="15.75" customHeight="1" x14ac:dyDescent="0.3">
      <c r="B167" s="97"/>
    </row>
    <row r="168" spans="2:2" ht="15.75" customHeight="1" x14ac:dyDescent="0.3">
      <c r="B168" s="97"/>
    </row>
    <row r="169" spans="2:2" ht="15.75" customHeight="1" x14ac:dyDescent="0.3">
      <c r="B169" s="97"/>
    </row>
    <row r="170" spans="2:2" ht="15.75" customHeight="1" x14ac:dyDescent="0.3">
      <c r="B170" s="97"/>
    </row>
    <row r="171" spans="2:2" ht="15.75" customHeight="1" x14ac:dyDescent="0.3">
      <c r="B171" s="97"/>
    </row>
    <row r="172" spans="2:2" ht="15.75" customHeight="1" x14ac:dyDescent="0.3">
      <c r="B172" s="97"/>
    </row>
    <row r="173" spans="2:2" ht="15.75" customHeight="1" x14ac:dyDescent="0.3">
      <c r="B173" s="97"/>
    </row>
    <row r="174" spans="2:2" ht="15.75" customHeight="1" x14ac:dyDescent="0.3">
      <c r="B174" s="97"/>
    </row>
    <row r="175" spans="2:2" ht="15.75" customHeight="1" x14ac:dyDescent="0.3">
      <c r="B175" s="97"/>
    </row>
    <row r="176" spans="2:2" ht="15.75" customHeight="1" x14ac:dyDescent="0.3">
      <c r="B176" s="97"/>
    </row>
    <row r="177" spans="2:2" ht="15.75" customHeight="1" x14ac:dyDescent="0.3">
      <c r="B177" s="97"/>
    </row>
    <row r="178" spans="2:2" ht="15.75" customHeight="1" x14ac:dyDescent="0.3">
      <c r="B178" s="97"/>
    </row>
    <row r="179" spans="2:2" ht="15.75" customHeight="1" x14ac:dyDescent="0.3">
      <c r="B179" s="97"/>
    </row>
    <row r="180" spans="2:2" ht="15.75" customHeight="1" x14ac:dyDescent="0.3">
      <c r="B180" s="97"/>
    </row>
    <row r="181" spans="2:2" ht="15.75" customHeight="1" x14ac:dyDescent="0.3">
      <c r="B181" s="97"/>
    </row>
    <row r="182" spans="2:2" ht="15.75" customHeight="1" x14ac:dyDescent="0.3">
      <c r="B182" s="97"/>
    </row>
    <row r="183" spans="2:2" ht="15.75" customHeight="1" x14ac:dyDescent="0.3">
      <c r="B183" s="97"/>
    </row>
    <row r="184" spans="2:2" ht="15.75" customHeight="1" x14ac:dyDescent="0.3">
      <c r="B184" s="97"/>
    </row>
    <row r="185" spans="2:2" ht="15.75" customHeight="1" x14ac:dyDescent="0.3">
      <c r="B185" s="97"/>
    </row>
    <row r="186" spans="2:2" ht="15.75" customHeight="1" x14ac:dyDescent="0.3">
      <c r="B186" s="97"/>
    </row>
    <row r="187" spans="2:2" ht="15.75" customHeight="1" x14ac:dyDescent="0.3">
      <c r="B187" s="97"/>
    </row>
    <row r="188" spans="2:2" ht="15.75" customHeight="1" x14ac:dyDescent="0.3">
      <c r="B188" s="97"/>
    </row>
    <row r="189" spans="2:2" ht="15.75" customHeight="1" x14ac:dyDescent="0.3">
      <c r="B189" s="97"/>
    </row>
    <row r="190" spans="2:2" ht="15.75" customHeight="1" x14ac:dyDescent="0.3">
      <c r="B190" s="97"/>
    </row>
    <row r="191" spans="2:2" ht="15.75" customHeight="1" x14ac:dyDescent="0.3">
      <c r="B191" s="97"/>
    </row>
    <row r="192" spans="2:2" ht="15.75" customHeight="1" x14ac:dyDescent="0.3">
      <c r="B192" s="97"/>
    </row>
    <row r="193" spans="2:2" ht="15.75" customHeight="1" x14ac:dyDescent="0.3">
      <c r="B193" s="97"/>
    </row>
    <row r="194" spans="2:2" ht="15.75" customHeight="1" x14ac:dyDescent="0.3">
      <c r="B194" s="97"/>
    </row>
    <row r="195" spans="2:2" ht="15.75" customHeight="1" x14ac:dyDescent="0.3">
      <c r="B195" s="97"/>
    </row>
    <row r="196" spans="2:2" ht="15.75" customHeight="1" x14ac:dyDescent="0.3">
      <c r="B196" s="97"/>
    </row>
    <row r="197" spans="2:2" ht="15.75" customHeight="1" x14ac:dyDescent="0.3">
      <c r="B197" s="97"/>
    </row>
    <row r="198" spans="2:2" ht="15.75" customHeight="1" x14ac:dyDescent="0.3">
      <c r="B198" s="97"/>
    </row>
    <row r="199" spans="2:2" ht="15.75" customHeight="1" x14ac:dyDescent="0.3">
      <c r="B199" s="97"/>
    </row>
    <row r="200" spans="2:2" ht="15.75" customHeight="1" x14ac:dyDescent="0.3">
      <c r="B200" s="97"/>
    </row>
    <row r="201" spans="2:2" ht="15.75" customHeight="1" x14ac:dyDescent="0.3">
      <c r="B201" s="97"/>
    </row>
    <row r="202" spans="2:2" ht="15.75" customHeight="1" x14ac:dyDescent="0.3">
      <c r="B202" s="97"/>
    </row>
    <row r="203" spans="2:2" ht="15.75" customHeight="1" x14ac:dyDescent="0.3">
      <c r="B203" s="97"/>
    </row>
    <row r="204" spans="2:2" ht="15.75" customHeight="1" x14ac:dyDescent="0.3">
      <c r="B204" s="97"/>
    </row>
    <row r="205" spans="2:2" ht="15.75" customHeight="1" x14ac:dyDescent="0.3">
      <c r="B205" s="97"/>
    </row>
    <row r="206" spans="2:2" ht="15.75" customHeight="1" x14ac:dyDescent="0.3">
      <c r="B206" s="97"/>
    </row>
    <row r="207" spans="2:2" ht="15.75" customHeight="1" x14ac:dyDescent="0.3">
      <c r="B207" s="97"/>
    </row>
    <row r="208" spans="2:2" ht="15.75" customHeight="1" x14ac:dyDescent="0.3">
      <c r="B208" s="97"/>
    </row>
    <row r="209" spans="2:2" ht="15.75" customHeight="1" x14ac:dyDescent="0.3">
      <c r="B209" s="97"/>
    </row>
    <row r="210" spans="2:2" ht="15.75" customHeight="1" x14ac:dyDescent="0.3">
      <c r="B210" s="97"/>
    </row>
    <row r="211" spans="2:2" ht="15.75" customHeight="1" x14ac:dyDescent="0.3">
      <c r="B211" s="97"/>
    </row>
    <row r="212" spans="2:2" ht="15.75" customHeight="1" x14ac:dyDescent="0.3">
      <c r="B212" s="97"/>
    </row>
    <row r="213" spans="2:2" ht="15.75" customHeight="1" x14ac:dyDescent="0.3">
      <c r="B213" s="97"/>
    </row>
    <row r="214" spans="2:2" ht="15.75" customHeight="1" x14ac:dyDescent="0.3">
      <c r="B214" s="97"/>
    </row>
    <row r="215" spans="2:2" ht="15.75" customHeight="1" x14ac:dyDescent="0.3">
      <c r="B215" s="97"/>
    </row>
    <row r="216" spans="2:2" ht="15.75" customHeight="1" x14ac:dyDescent="0.3">
      <c r="B216" s="97"/>
    </row>
    <row r="217" spans="2:2" ht="15.75" customHeight="1" x14ac:dyDescent="0.3">
      <c r="B217" s="97"/>
    </row>
    <row r="218" spans="2:2" ht="15.75" customHeight="1" x14ac:dyDescent="0.3">
      <c r="B218" s="97"/>
    </row>
    <row r="219" spans="2:2" ht="15.75" customHeight="1" x14ac:dyDescent="0.3">
      <c r="B219" s="97"/>
    </row>
    <row r="220" spans="2:2" ht="15.75" customHeight="1" x14ac:dyDescent="0.3">
      <c r="B220" s="97"/>
    </row>
    <row r="221" spans="2:2" ht="15.75" customHeight="1" x14ac:dyDescent="0.3">
      <c r="B221" s="97"/>
    </row>
    <row r="222" spans="2:2" ht="15.75" customHeight="1" x14ac:dyDescent="0.3">
      <c r="B222" s="97"/>
    </row>
    <row r="223" spans="2:2" ht="15.75" customHeight="1" x14ac:dyDescent="0.3">
      <c r="B223" s="97"/>
    </row>
    <row r="224" spans="2:2" ht="15.75" customHeight="1" x14ac:dyDescent="0.3">
      <c r="B224" s="97"/>
    </row>
    <row r="225" spans="2:2" ht="15.75" customHeight="1" x14ac:dyDescent="0.3">
      <c r="B225" s="97"/>
    </row>
    <row r="226" spans="2:2" ht="15.75" customHeight="1" x14ac:dyDescent="0.3">
      <c r="B226" s="97"/>
    </row>
    <row r="227" spans="2:2" ht="15.75" customHeight="1" x14ac:dyDescent="0.3">
      <c r="B227" s="97"/>
    </row>
    <row r="228" spans="2:2" ht="15.75" customHeight="1" x14ac:dyDescent="0.3">
      <c r="B228" s="97"/>
    </row>
    <row r="229" spans="2:2" ht="15.75" customHeight="1" x14ac:dyDescent="0.3">
      <c r="B229" s="97"/>
    </row>
    <row r="230" spans="2:2" ht="15.75" customHeight="1" x14ac:dyDescent="0.3">
      <c r="B230" s="97"/>
    </row>
    <row r="231" spans="2:2" ht="15.75" customHeight="1" x14ac:dyDescent="0.3">
      <c r="B231" s="97"/>
    </row>
    <row r="232" spans="2:2" ht="15.75" customHeight="1" x14ac:dyDescent="0.3">
      <c r="B232" s="97"/>
    </row>
    <row r="233" spans="2:2" ht="15.75" customHeight="1" x14ac:dyDescent="0.3">
      <c r="B233" s="97"/>
    </row>
    <row r="234" spans="2:2" ht="15.75" customHeight="1" x14ac:dyDescent="0.3">
      <c r="B234" s="97"/>
    </row>
    <row r="235" spans="2:2" ht="15.75" customHeight="1" x14ac:dyDescent="0.3">
      <c r="B235" s="97"/>
    </row>
    <row r="236" spans="2:2" ht="15.75" customHeight="1" x14ac:dyDescent="0.3">
      <c r="B236" s="97"/>
    </row>
    <row r="237" spans="2:2" ht="15.75" customHeight="1" x14ac:dyDescent="0.3">
      <c r="B237" s="97"/>
    </row>
    <row r="238" spans="2:2" ht="15.75" customHeight="1" x14ac:dyDescent="0.3">
      <c r="B238" s="97"/>
    </row>
    <row r="239" spans="2:2" ht="15.75" customHeight="1" x14ac:dyDescent="0.3">
      <c r="B239" s="97"/>
    </row>
    <row r="240" spans="2:2" ht="15.75" customHeight="1" x14ac:dyDescent="0.3">
      <c r="B240" s="97"/>
    </row>
    <row r="241" spans="2:2" ht="15.75" customHeight="1" x14ac:dyDescent="0.3">
      <c r="B241" s="97"/>
    </row>
    <row r="242" spans="2:2" ht="15.75" customHeight="1" x14ac:dyDescent="0.3">
      <c r="B242" s="97"/>
    </row>
    <row r="243" spans="2:2" ht="15.75" customHeight="1" x14ac:dyDescent="0.3">
      <c r="B243" s="97"/>
    </row>
    <row r="244" spans="2:2" ht="15.75" customHeight="1" x14ac:dyDescent="0.3">
      <c r="B244" s="97"/>
    </row>
    <row r="245" spans="2:2" ht="15.75" customHeight="1" x14ac:dyDescent="0.3">
      <c r="B245" s="97"/>
    </row>
    <row r="246" spans="2:2" ht="15.75" customHeight="1" x14ac:dyDescent="0.3">
      <c r="B246" s="97"/>
    </row>
    <row r="247" spans="2:2" ht="15.75" customHeight="1" x14ac:dyDescent="0.3">
      <c r="B247" s="97"/>
    </row>
    <row r="248" spans="2:2" ht="15.75" customHeight="1" x14ac:dyDescent="0.3">
      <c r="B248" s="97"/>
    </row>
    <row r="249" spans="2:2" ht="15.75" customHeight="1" x14ac:dyDescent="0.3">
      <c r="B249" s="97"/>
    </row>
    <row r="250" spans="2:2" ht="15.75" customHeight="1" x14ac:dyDescent="0.3">
      <c r="B250" s="97"/>
    </row>
    <row r="251" spans="2:2" ht="15.75" customHeight="1" x14ac:dyDescent="0.3">
      <c r="B251" s="97"/>
    </row>
    <row r="252" spans="2:2" ht="15.75" customHeight="1" x14ac:dyDescent="0.3">
      <c r="B252" s="97"/>
    </row>
    <row r="253" spans="2:2" ht="15.75" customHeight="1" x14ac:dyDescent="0.3">
      <c r="B253" s="97"/>
    </row>
    <row r="254" spans="2:2" ht="15.75" customHeight="1" x14ac:dyDescent="0.3">
      <c r="B254" s="97"/>
    </row>
    <row r="255" spans="2:2" ht="15.75" customHeight="1" x14ac:dyDescent="0.3">
      <c r="B255" s="97"/>
    </row>
    <row r="256" spans="2:2" ht="15.75" customHeight="1" x14ac:dyDescent="0.3">
      <c r="B256" s="97"/>
    </row>
    <row r="257" spans="2:2" ht="15.75" customHeight="1" x14ac:dyDescent="0.3">
      <c r="B257" s="97"/>
    </row>
    <row r="258" spans="2:2" ht="15.75" customHeight="1" x14ac:dyDescent="0.3">
      <c r="B258" s="97"/>
    </row>
    <row r="259" spans="2:2" ht="15.75" customHeight="1" x14ac:dyDescent="0.3">
      <c r="B259" s="97"/>
    </row>
    <row r="260" spans="2:2" ht="15.75" customHeight="1" x14ac:dyDescent="0.3">
      <c r="B260" s="97"/>
    </row>
    <row r="261" spans="2:2" ht="15.75" customHeight="1" x14ac:dyDescent="0.3">
      <c r="B261" s="97"/>
    </row>
    <row r="262" spans="2:2" ht="15.75" customHeight="1" x14ac:dyDescent="0.3">
      <c r="B262" s="97"/>
    </row>
    <row r="263" spans="2:2" ht="15.75" customHeight="1" x14ac:dyDescent="0.3">
      <c r="B263" s="97"/>
    </row>
    <row r="264" spans="2:2" ht="15.75" customHeight="1" x14ac:dyDescent="0.3">
      <c r="B264" s="97"/>
    </row>
    <row r="265" spans="2:2" ht="15.75" customHeight="1" x14ac:dyDescent="0.3">
      <c r="B265" s="97"/>
    </row>
    <row r="266" spans="2:2" ht="15.75" customHeight="1" x14ac:dyDescent="0.3">
      <c r="B266" s="97"/>
    </row>
    <row r="267" spans="2:2" ht="15.75" customHeight="1" x14ac:dyDescent="0.3">
      <c r="B267" s="97"/>
    </row>
    <row r="268" spans="2:2" ht="15.75" customHeight="1" x14ac:dyDescent="0.3">
      <c r="B268" s="97"/>
    </row>
    <row r="269" spans="2:2" ht="15.75" customHeight="1" x14ac:dyDescent="0.3">
      <c r="B269" s="97"/>
    </row>
    <row r="270" spans="2:2" ht="15.75" customHeight="1" x14ac:dyDescent="0.3">
      <c r="B270" s="97"/>
    </row>
    <row r="271" spans="2:2" ht="15.75" customHeight="1" x14ac:dyDescent="0.3">
      <c r="B271" s="97"/>
    </row>
    <row r="272" spans="2:2" ht="15.75" customHeight="1" x14ac:dyDescent="0.3">
      <c r="B272" s="97"/>
    </row>
    <row r="273" spans="2:2" ht="15.75" customHeight="1" x14ac:dyDescent="0.3">
      <c r="B273" s="97"/>
    </row>
    <row r="274" spans="2:2" ht="15.75" customHeight="1" x14ac:dyDescent="0.3">
      <c r="B274" s="97"/>
    </row>
    <row r="275" spans="2:2" ht="15.75" customHeight="1" x14ac:dyDescent="0.3">
      <c r="B275" s="97"/>
    </row>
    <row r="276" spans="2:2" ht="15.75" customHeight="1" x14ac:dyDescent="0.3">
      <c r="B276" s="97"/>
    </row>
    <row r="277" spans="2:2" ht="15.75" customHeight="1" x14ac:dyDescent="0.25"/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/>
  </sheetViews>
  <sheetFormatPr defaultColWidth="12.59765625" defaultRowHeight="15" customHeight="1" x14ac:dyDescent="0.25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 x14ac:dyDescent="0.3">
      <c r="B1" s="97"/>
      <c r="C1" s="208" t="s">
        <v>43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</row>
    <row r="2" spans="1:41" ht="14.4" x14ac:dyDescent="0.3">
      <c r="A2" s="210" t="s">
        <v>44</v>
      </c>
      <c r="B2" s="20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11" t="e">
        <f>#REF!</f>
        <v>#REF!</v>
      </c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</row>
    <row r="3" spans="1:41" ht="15" customHeight="1" x14ac:dyDescent="0.3">
      <c r="B3" s="97"/>
      <c r="P3" s="212" t="s">
        <v>147</v>
      </c>
      <c r="Q3" s="209"/>
      <c r="R3" s="209"/>
      <c r="S3" s="98" t="e">
        <f>#REF!</f>
        <v>#REF!</v>
      </c>
      <c r="T3" s="98" t="s">
        <v>6</v>
      </c>
      <c r="Y3" s="216" t="s">
        <v>148</v>
      </c>
      <c r="Z3" s="173"/>
      <c r="AA3" s="173"/>
      <c r="AB3" s="173"/>
      <c r="AC3" s="98" t="s">
        <v>11</v>
      </c>
      <c r="AE3" s="98" t="s">
        <v>10</v>
      </c>
      <c r="AH3" s="213" t="e">
        <f>#REF!</f>
        <v>#REF!</v>
      </c>
      <c r="AI3" s="173"/>
      <c r="AK3" s="214" t="s">
        <v>149</v>
      </c>
      <c r="AL3" s="168"/>
      <c r="AM3" s="184"/>
      <c r="AN3" s="215" t="s">
        <v>150</v>
      </c>
      <c r="AO3" s="184"/>
    </row>
    <row r="4" spans="1:41" ht="14.4" x14ac:dyDescent="0.3">
      <c r="B4" s="101" t="s">
        <v>22</v>
      </c>
      <c r="C4" s="217" t="e">
        <f t="shared" ref="C4:C9" si="0">#REF!</f>
        <v>#REF!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84"/>
      <c r="AL4" s="214" t="e">
        <f t="shared" ref="AL4:AL9" si="1">#REF!</f>
        <v>#REF!</v>
      </c>
      <c r="AM4" s="184"/>
      <c r="AN4" s="215" t="e">
        <f t="shared" ref="AN4:AN9" si="2">#REF!</f>
        <v>#REF!</v>
      </c>
      <c r="AO4" s="184"/>
    </row>
    <row r="5" spans="1:41" ht="14.4" x14ac:dyDescent="0.3">
      <c r="B5" s="101" t="s">
        <v>24</v>
      </c>
      <c r="C5" s="217" t="e">
        <f t="shared" si="0"/>
        <v>#REF!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84"/>
      <c r="AL5" s="214" t="e">
        <f t="shared" si="1"/>
        <v>#REF!</v>
      </c>
      <c r="AM5" s="184"/>
      <c r="AN5" s="215" t="e">
        <f t="shared" si="2"/>
        <v>#REF!</v>
      </c>
      <c r="AO5" s="184"/>
    </row>
    <row r="6" spans="1:41" ht="14.4" x14ac:dyDescent="0.3">
      <c r="B6" s="101" t="s">
        <v>26</v>
      </c>
      <c r="C6" s="217" t="e">
        <f t="shared" si="0"/>
        <v>#REF!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84"/>
      <c r="AL6" s="214" t="e">
        <f t="shared" si="1"/>
        <v>#REF!</v>
      </c>
      <c r="AM6" s="184"/>
      <c r="AN6" s="215" t="e">
        <f t="shared" si="2"/>
        <v>#REF!</v>
      </c>
      <c r="AO6" s="184"/>
    </row>
    <row r="7" spans="1:41" ht="14.4" x14ac:dyDescent="0.3">
      <c r="B7" s="101" t="s">
        <v>28</v>
      </c>
      <c r="C7" s="217" t="e">
        <f t="shared" si="0"/>
        <v>#REF!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84"/>
      <c r="AL7" s="214" t="e">
        <f t="shared" si="1"/>
        <v>#REF!</v>
      </c>
      <c r="AM7" s="184"/>
      <c r="AN7" s="215" t="e">
        <f t="shared" si="2"/>
        <v>#REF!</v>
      </c>
      <c r="AO7" s="184"/>
    </row>
    <row r="8" spans="1:41" ht="14.4" x14ac:dyDescent="0.3">
      <c r="B8" s="101" t="s">
        <v>30</v>
      </c>
      <c r="C8" s="217" t="e">
        <f t="shared" si="0"/>
        <v>#REF!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84"/>
      <c r="AL8" s="214" t="e">
        <f t="shared" si="1"/>
        <v>#REF!</v>
      </c>
      <c r="AM8" s="184"/>
      <c r="AN8" s="215" t="e">
        <f t="shared" si="2"/>
        <v>#REF!</v>
      </c>
      <c r="AO8" s="184"/>
    </row>
    <row r="9" spans="1:41" ht="14.4" x14ac:dyDescent="0.3">
      <c r="B9" s="101" t="s">
        <v>151</v>
      </c>
      <c r="C9" s="217" t="e">
        <f t="shared" si="0"/>
        <v>#REF!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84"/>
      <c r="AL9" s="214" t="e">
        <f t="shared" si="1"/>
        <v>#REF!</v>
      </c>
      <c r="AM9" s="184"/>
      <c r="AN9" s="215" t="e">
        <f t="shared" si="2"/>
        <v>#REF!</v>
      </c>
      <c r="AO9" s="184"/>
    </row>
    <row r="10" spans="1:41" ht="14.4" x14ac:dyDescent="0.3">
      <c r="A10" s="102"/>
      <c r="B10" s="103"/>
      <c r="C10" s="102"/>
      <c r="D10" s="222" t="s">
        <v>17</v>
      </c>
      <c r="E10" s="168"/>
      <c r="F10" s="168"/>
      <c r="G10" s="168"/>
      <c r="H10" s="168"/>
      <c r="I10" s="184"/>
      <c r="J10" s="223" t="s">
        <v>18</v>
      </c>
      <c r="K10" s="168"/>
      <c r="L10" s="168"/>
      <c r="M10" s="168"/>
      <c r="N10" s="168"/>
      <c r="O10" s="184"/>
      <c r="P10" s="222" t="s">
        <v>152</v>
      </c>
      <c r="Q10" s="168"/>
      <c r="R10" s="168"/>
      <c r="S10" s="168"/>
      <c r="T10" s="168"/>
      <c r="U10" s="184"/>
      <c r="V10" s="224" t="s">
        <v>20</v>
      </c>
      <c r="W10" s="168"/>
      <c r="X10" s="168"/>
      <c r="Y10" s="168"/>
      <c r="Z10" s="168"/>
      <c r="AA10" s="184"/>
      <c r="AB10" s="219" t="s">
        <v>21</v>
      </c>
      <c r="AC10" s="168"/>
      <c r="AD10" s="168"/>
      <c r="AE10" s="168"/>
      <c r="AF10" s="168"/>
      <c r="AG10" s="184"/>
      <c r="AH10" s="31" t="s">
        <v>40</v>
      </c>
      <c r="AI10" s="4"/>
      <c r="AJ10" s="220" t="s">
        <v>48</v>
      </c>
      <c r="AK10" s="168"/>
      <c r="AL10" s="168"/>
      <c r="AM10" s="168"/>
      <c r="AN10" s="168"/>
      <c r="AO10" s="184"/>
    </row>
    <row r="11" spans="1:41" ht="14.4" x14ac:dyDescent="0.3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 x14ac:dyDescent="0.3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21" t="e">
        <f t="shared" si="3"/>
        <v>#REF!</v>
      </c>
      <c r="AI12" s="184"/>
      <c r="AJ12" s="109"/>
      <c r="AK12" s="109"/>
      <c r="AL12" s="109"/>
      <c r="AM12" s="109"/>
      <c r="AN12" s="109"/>
      <c r="AO12" s="109"/>
    </row>
    <row r="13" spans="1:41" ht="15.6" x14ac:dyDescent="0.3">
      <c r="A13" s="111">
        <v>1</v>
      </c>
      <c r="B13" s="112">
        <v>921313104185</v>
      </c>
      <c r="C13" s="113" t="s">
        <v>335</v>
      </c>
      <c r="D13" s="114">
        <v>28</v>
      </c>
      <c r="E13" s="114">
        <v>12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8</v>
      </c>
      <c r="T13" s="114">
        <v>16</v>
      </c>
      <c r="U13" s="114">
        <v>8</v>
      </c>
      <c r="V13" s="115">
        <v>9</v>
      </c>
      <c r="W13" s="115">
        <v>11</v>
      </c>
      <c r="X13" s="115">
        <v>20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20</v>
      </c>
      <c r="AE13" s="116">
        <v>23</v>
      </c>
      <c r="AF13" s="116">
        <v>13</v>
      </c>
      <c r="AG13" s="116">
        <v>8</v>
      </c>
      <c r="AH13" s="4" t="s">
        <v>95</v>
      </c>
      <c r="AI13" s="4">
        <f t="shared" ref="AI13:AI64" si="4">IF(AH13="S",100,IF(AH13="A",90,IF(AH13="B",80,IF(AH13="C",70,IF(AH13="D",60,IF(AH13="E",56,0))))))</f>
        <v>70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 x14ac:dyDescent="0.3">
      <c r="A14" s="111">
        <v>2</v>
      </c>
      <c r="B14" s="112">
        <v>921313104186</v>
      </c>
      <c r="C14" s="113" t="s">
        <v>336</v>
      </c>
      <c r="D14" s="114">
        <v>35</v>
      </c>
      <c r="E14" s="114">
        <v>15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23</v>
      </c>
      <c r="L14" s="52">
        <v>23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10</v>
      </c>
      <c r="T14" s="114">
        <v>20</v>
      </c>
      <c r="U14" s="114">
        <v>10</v>
      </c>
      <c r="V14" s="115">
        <v>8</v>
      </c>
      <c r="W14" s="115">
        <v>12</v>
      </c>
      <c r="X14" s="115">
        <v>20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24</v>
      </c>
      <c r="AF14" s="116">
        <v>14</v>
      </c>
      <c r="AG14" s="116">
        <v>7</v>
      </c>
      <c r="AH14" s="4" t="s">
        <v>95</v>
      </c>
      <c r="AI14" s="4">
        <f t="shared" si="4"/>
        <v>70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 x14ac:dyDescent="0.3">
      <c r="A15" s="111">
        <v>3</v>
      </c>
      <c r="B15" s="112">
        <v>921313104187</v>
      </c>
      <c r="C15" s="113" t="s">
        <v>337</v>
      </c>
      <c r="D15" s="114">
        <v>33.6</v>
      </c>
      <c r="E15" s="114">
        <v>14.399999999999999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25</v>
      </c>
      <c r="L15" s="52">
        <v>25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10</v>
      </c>
      <c r="T15" s="114">
        <v>20</v>
      </c>
      <c r="U15" s="114">
        <v>10</v>
      </c>
      <c r="V15" s="115">
        <v>10</v>
      </c>
      <c r="W15" s="115">
        <v>15</v>
      </c>
      <c r="X15" s="115">
        <v>25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20</v>
      </c>
      <c r="AE15" s="116">
        <v>23</v>
      </c>
      <c r="AF15" s="116">
        <v>14</v>
      </c>
      <c r="AG15" s="116">
        <v>8</v>
      </c>
      <c r="AH15" s="4" t="s">
        <v>123</v>
      </c>
      <c r="AI15" s="4">
        <f t="shared" si="4"/>
        <v>60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 x14ac:dyDescent="0.3">
      <c r="A16" s="111">
        <v>4</v>
      </c>
      <c r="B16" s="112">
        <v>921313104188</v>
      </c>
      <c r="C16" s="113" t="s">
        <v>338</v>
      </c>
      <c r="D16" s="114">
        <v>31.5</v>
      </c>
      <c r="E16" s="114">
        <v>13.5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20</v>
      </c>
      <c r="L16" s="52">
        <v>20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7.6</v>
      </c>
      <c r="T16" s="114">
        <v>15.2</v>
      </c>
      <c r="U16" s="114">
        <v>7.6</v>
      </c>
      <c r="V16" s="115">
        <v>10</v>
      </c>
      <c r="W16" s="115">
        <v>14</v>
      </c>
      <c r="X16" s="115">
        <v>24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24</v>
      </c>
      <c r="AF16" s="116">
        <v>15</v>
      </c>
      <c r="AG16" s="116">
        <v>8</v>
      </c>
      <c r="AH16" s="4" t="s">
        <v>145</v>
      </c>
      <c r="AI16" s="4">
        <f t="shared" si="4"/>
        <v>56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 x14ac:dyDescent="0.3">
      <c r="A17" s="111">
        <v>5</v>
      </c>
      <c r="B17" s="112">
        <v>921313104189</v>
      </c>
      <c r="C17" s="113" t="s">
        <v>339</v>
      </c>
      <c r="D17" s="114">
        <v>30.099999999999998</v>
      </c>
      <c r="E17" s="114">
        <v>12.9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21</v>
      </c>
      <c r="L17" s="52">
        <v>21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10</v>
      </c>
      <c r="T17" s="114">
        <v>20</v>
      </c>
      <c r="U17" s="114">
        <v>10</v>
      </c>
      <c r="V17" s="115">
        <v>9</v>
      </c>
      <c r="W17" s="115">
        <v>14</v>
      </c>
      <c r="X17" s="115">
        <v>24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24</v>
      </c>
      <c r="AF17" s="116">
        <v>14</v>
      </c>
      <c r="AG17" s="116">
        <v>8</v>
      </c>
      <c r="AH17" s="4" t="s">
        <v>145</v>
      </c>
      <c r="AI17" s="4">
        <f t="shared" si="4"/>
        <v>56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 x14ac:dyDescent="0.3">
      <c r="A18" s="111">
        <v>6</v>
      </c>
      <c r="B18" s="112">
        <v>921313104190</v>
      </c>
      <c r="C18" s="113" t="s">
        <v>340</v>
      </c>
      <c r="D18" s="114">
        <v>23.1</v>
      </c>
      <c r="E18" s="114">
        <v>9.9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17.5</v>
      </c>
      <c r="L18" s="52">
        <v>17.5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10</v>
      </c>
      <c r="T18" s="114">
        <v>20</v>
      </c>
      <c r="U18" s="114">
        <v>10</v>
      </c>
      <c r="V18" s="115">
        <v>10</v>
      </c>
      <c r="W18" s="115">
        <v>14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24</v>
      </c>
      <c r="AF18" s="116">
        <v>13</v>
      </c>
      <c r="AG18" s="116">
        <v>8</v>
      </c>
      <c r="AH18" s="4" t="s">
        <v>145</v>
      </c>
      <c r="AI18" s="4">
        <f t="shared" si="4"/>
        <v>56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 x14ac:dyDescent="0.3">
      <c r="A19" s="111">
        <v>7</v>
      </c>
      <c r="B19" s="112">
        <v>921313104191</v>
      </c>
      <c r="C19" s="113" t="s">
        <v>341</v>
      </c>
      <c r="D19" s="114">
        <v>35</v>
      </c>
      <c r="E19" s="114">
        <v>15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10</v>
      </c>
      <c r="T19" s="114">
        <v>20</v>
      </c>
      <c r="U19" s="114">
        <v>10</v>
      </c>
      <c r="V19" s="115">
        <v>9</v>
      </c>
      <c r="W19" s="115">
        <v>14</v>
      </c>
      <c r="X19" s="115">
        <v>24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22</v>
      </c>
      <c r="AF19" s="116">
        <v>14</v>
      </c>
      <c r="AG19" s="116">
        <v>8</v>
      </c>
      <c r="AH19" s="4" t="s">
        <v>123</v>
      </c>
      <c r="AI19" s="4">
        <f t="shared" si="4"/>
        <v>60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 x14ac:dyDescent="0.3">
      <c r="A20" s="111">
        <v>8</v>
      </c>
      <c r="B20" s="112">
        <v>921313104192</v>
      </c>
      <c r="C20" s="113" t="s">
        <v>342</v>
      </c>
      <c r="D20" s="114">
        <v>31.5</v>
      </c>
      <c r="E20" s="114">
        <v>13.5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25</v>
      </c>
      <c r="L20" s="52">
        <v>25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9.6</v>
      </c>
      <c r="T20" s="114">
        <v>19.2</v>
      </c>
      <c r="U20" s="114">
        <v>9.6</v>
      </c>
      <c r="V20" s="115">
        <v>10</v>
      </c>
      <c r="W20" s="115">
        <v>15</v>
      </c>
      <c r="X20" s="115">
        <v>25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23</v>
      </c>
      <c r="AF20" s="116">
        <v>14</v>
      </c>
      <c r="AG20" s="116">
        <v>8</v>
      </c>
      <c r="AH20" s="4" t="s">
        <v>145</v>
      </c>
      <c r="AI20" s="4">
        <f t="shared" si="4"/>
        <v>56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 x14ac:dyDescent="0.3">
      <c r="A21" s="111">
        <v>9</v>
      </c>
      <c r="B21" s="112">
        <v>921313104193</v>
      </c>
      <c r="C21" s="113" t="s">
        <v>343</v>
      </c>
      <c r="D21" s="114">
        <v>35</v>
      </c>
      <c r="E21" s="114">
        <v>15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23</v>
      </c>
      <c r="L21" s="52">
        <v>23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10</v>
      </c>
      <c r="T21" s="114">
        <v>20</v>
      </c>
      <c r="U21" s="114">
        <v>10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24</v>
      </c>
      <c r="AF21" s="116">
        <v>14</v>
      </c>
      <c r="AG21" s="116">
        <v>9</v>
      </c>
      <c r="AH21" s="4" t="s">
        <v>95</v>
      </c>
      <c r="AI21" s="4">
        <f t="shared" si="4"/>
        <v>70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 x14ac:dyDescent="0.3">
      <c r="A22" s="111">
        <v>10</v>
      </c>
      <c r="B22" s="112">
        <v>921313104194</v>
      </c>
      <c r="C22" s="113" t="s">
        <v>344</v>
      </c>
      <c r="D22" s="114">
        <v>35</v>
      </c>
      <c r="E22" s="114">
        <v>15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9.8000000000000007</v>
      </c>
      <c r="T22" s="114">
        <v>19.600000000000001</v>
      </c>
      <c r="U22" s="114">
        <v>9.8000000000000007</v>
      </c>
      <c r="V22" s="115">
        <v>8</v>
      </c>
      <c r="W22" s="115">
        <v>12</v>
      </c>
      <c r="X22" s="115">
        <v>20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24</v>
      </c>
      <c r="AF22" s="116">
        <v>14</v>
      </c>
      <c r="AG22" s="116">
        <v>9</v>
      </c>
      <c r="AH22" s="4" t="s">
        <v>123</v>
      </c>
      <c r="AI22" s="4">
        <f t="shared" si="4"/>
        <v>60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 x14ac:dyDescent="0.3">
      <c r="A23" s="111">
        <v>11</v>
      </c>
      <c r="B23" s="112">
        <v>921313104195</v>
      </c>
      <c r="C23" s="113" t="s">
        <v>345</v>
      </c>
      <c r="D23" s="114">
        <v>30.099999999999998</v>
      </c>
      <c r="E23" s="114">
        <v>12.9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24</v>
      </c>
      <c r="L23" s="52">
        <v>24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10</v>
      </c>
      <c r="T23" s="114">
        <v>20</v>
      </c>
      <c r="U23" s="114">
        <v>10</v>
      </c>
      <c r="V23" s="115">
        <v>7</v>
      </c>
      <c r="W23" s="115">
        <v>11</v>
      </c>
      <c r="X23" s="115">
        <v>18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25</v>
      </c>
      <c r="AF23" s="116">
        <v>14</v>
      </c>
      <c r="AG23" s="116">
        <v>9</v>
      </c>
      <c r="AH23" s="4" t="s">
        <v>95</v>
      </c>
      <c r="AI23" s="4">
        <f t="shared" si="4"/>
        <v>70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 x14ac:dyDescent="0.3">
      <c r="A24" s="111">
        <v>12</v>
      </c>
      <c r="B24" s="112">
        <v>921313104196</v>
      </c>
      <c r="C24" s="113" t="s">
        <v>346</v>
      </c>
      <c r="D24" s="114">
        <v>25.9</v>
      </c>
      <c r="E24" s="114">
        <v>11.1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10</v>
      </c>
      <c r="T24" s="114">
        <v>20</v>
      </c>
      <c r="U24" s="114">
        <v>10</v>
      </c>
      <c r="V24" s="115">
        <v>10</v>
      </c>
      <c r="W24" s="115">
        <v>15</v>
      </c>
      <c r="X24" s="115">
        <v>25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25</v>
      </c>
      <c r="AF24" s="116">
        <v>15</v>
      </c>
      <c r="AG24" s="116">
        <v>10</v>
      </c>
      <c r="AH24" s="4" t="s">
        <v>95</v>
      </c>
      <c r="AI24" s="4">
        <f t="shared" si="4"/>
        <v>70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 x14ac:dyDescent="0.3">
      <c r="A25" s="111">
        <v>13</v>
      </c>
      <c r="B25" s="112">
        <v>921313104197</v>
      </c>
      <c r="C25" s="113" t="s">
        <v>347</v>
      </c>
      <c r="D25" s="114">
        <v>21.7</v>
      </c>
      <c r="E25" s="114">
        <v>9.3000000000000007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7</v>
      </c>
      <c r="T25" s="114">
        <v>14</v>
      </c>
      <c r="U25" s="114">
        <v>7</v>
      </c>
      <c r="V25" s="115">
        <v>8</v>
      </c>
      <c r="W25" s="115">
        <v>11</v>
      </c>
      <c r="X25" s="115">
        <v>19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24</v>
      </c>
      <c r="AF25" s="116">
        <v>15</v>
      </c>
      <c r="AG25" s="116">
        <v>8</v>
      </c>
      <c r="AH25" s="4" t="s">
        <v>95</v>
      </c>
      <c r="AI25" s="4">
        <f t="shared" si="4"/>
        <v>70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 x14ac:dyDescent="0.3">
      <c r="A26" s="111">
        <v>14</v>
      </c>
      <c r="B26" s="112">
        <v>921313104198</v>
      </c>
      <c r="C26" s="113" t="s">
        <v>348</v>
      </c>
      <c r="D26" s="114">
        <v>32.9</v>
      </c>
      <c r="E26" s="114">
        <v>14.1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22</v>
      </c>
      <c r="L26" s="52">
        <v>22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9.2000000000000011</v>
      </c>
      <c r="T26" s="114">
        <v>18.400000000000002</v>
      </c>
      <c r="U26" s="114">
        <v>9.2000000000000011</v>
      </c>
      <c r="V26" s="115">
        <v>7</v>
      </c>
      <c r="W26" s="115">
        <v>11</v>
      </c>
      <c r="X26" s="115">
        <v>18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24</v>
      </c>
      <c r="AF26" s="116">
        <v>12</v>
      </c>
      <c r="AG26" s="116">
        <v>8</v>
      </c>
      <c r="AH26" s="4" t="s">
        <v>95</v>
      </c>
      <c r="AI26" s="4">
        <f t="shared" si="4"/>
        <v>70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 x14ac:dyDescent="0.3">
      <c r="A27" s="111">
        <v>15</v>
      </c>
      <c r="B27" s="112">
        <v>921313104199</v>
      </c>
      <c r="C27" s="113" t="s">
        <v>349</v>
      </c>
      <c r="D27" s="114">
        <v>26.6</v>
      </c>
      <c r="E27" s="114">
        <v>11.4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18</v>
      </c>
      <c r="L27" s="52">
        <v>18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7.6</v>
      </c>
      <c r="T27" s="114">
        <v>15.2</v>
      </c>
      <c r="U27" s="114">
        <v>7.6</v>
      </c>
      <c r="V27" s="115">
        <v>10</v>
      </c>
      <c r="W27" s="115">
        <v>15</v>
      </c>
      <c r="X27" s="115">
        <v>25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23</v>
      </c>
      <c r="AF27" s="116">
        <v>15</v>
      </c>
      <c r="AG27" s="116">
        <v>7</v>
      </c>
      <c r="AH27" s="4" t="s">
        <v>95</v>
      </c>
      <c r="AI27" s="4">
        <f t="shared" si="4"/>
        <v>70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 x14ac:dyDescent="0.3">
      <c r="A28" s="111">
        <v>16</v>
      </c>
      <c r="B28" s="112">
        <v>921313104200</v>
      </c>
      <c r="C28" s="113" t="s">
        <v>350</v>
      </c>
      <c r="D28" s="114">
        <v>30.8</v>
      </c>
      <c r="E28" s="114">
        <v>13.2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25</v>
      </c>
      <c r="L28" s="52">
        <v>25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9.8000000000000007</v>
      </c>
      <c r="T28" s="114">
        <v>19.600000000000001</v>
      </c>
      <c r="U28" s="114">
        <v>9.8000000000000007</v>
      </c>
      <c r="V28" s="115">
        <v>8</v>
      </c>
      <c r="W28" s="115">
        <v>12</v>
      </c>
      <c r="X28" s="115">
        <v>20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22</v>
      </c>
      <c r="AF28" s="116">
        <v>15</v>
      </c>
      <c r="AG28" s="116">
        <v>7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 x14ac:dyDescent="0.3">
      <c r="A29" s="111">
        <v>17</v>
      </c>
      <c r="B29" s="112">
        <v>921313104201</v>
      </c>
      <c r="C29" s="113" t="s">
        <v>351</v>
      </c>
      <c r="D29" s="114">
        <v>24.5</v>
      </c>
      <c r="E29" s="114">
        <v>10.5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20</v>
      </c>
      <c r="L29" s="52">
        <v>20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7</v>
      </c>
      <c r="T29" s="114">
        <v>14</v>
      </c>
      <c r="U29" s="114">
        <v>7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24</v>
      </c>
      <c r="AF29" s="116">
        <v>15</v>
      </c>
      <c r="AG29" s="116">
        <v>7</v>
      </c>
      <c r="AH29" s="4" t="s">
        <v>145</v>
      </c>
      <c r="AI29" s="4">
        <f t="shared" si="4"/>
        <v>56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 x14ac:dyDescent="0.3">
      <c r="A30" s="111">
        <v>18</v>
      </c>
      <c r="B30" s="112">
        <v>921313104202</v>
      </c>
      <c r="C30" s="113" t="s">
        <v>352</v>
      </c>
      <c r="D30" s="114">
        <v>29.4</v>
      </c>
      <c r="E30" s="114">
        <v>12.6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24.5</v>
      </c>
      <c r="L30" s="52">
        <v>24.5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10</v>
      </c>
      <c r="T30" s="114">
        <v>20</v>
      </c>
      <c r="U30" s="114">
        <v>10</v>
      </c>
      <c r="V30" s="115">
        <v>10</v>
      </c>
      <c r="W30" s="115">
        <v>15</v>
      </c>
      <c r="X30" s="115">
        <v>25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23</v>
      </c>
      <c r="AF30" s="116">
        <v>13</v>
      </c>
      <c r="AG30" s="116">
        <v>8</v>
      </c>
      <c r="AH30" s="4" t="s">
        <v>145</v>
      </c>
      <c r="AI30" s="4">
        <f t="shared" si="4"/>
        <v>56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 x14ac:dyDescent="0.3">
      <c r="A31" s="111">
        <v>19</v>
      </c>
      <c r="B31" s="112">
        <v>921313104203</v>
      </c>
      <c r="C31" s="113" t="s">
        <v>353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4" t="s">
        <v>354</v>
      </c>
      <c r="AI31" s="4">
        <f t="shared" si="4"/>
        <v>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 x14ac:dyDescent="0.3">
      <c r="A32" s="111">
        <v>20</v>
      </c>
      <c r="B32" s="112">
        <v>921313104204</v>
      </c>
      <c r="C32" s="113" t="s">
        <v>355</v>
      </c>
      <c r="D32" s="114">
        <v>25.9</v>
      </c>
      <c r="E32" s="114">
        <v>11.1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17.5</v>
      </c>
      <c r="L32" s="52">
        <v>17.5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6</v>
      </c>
      <c r="T32" s="114">
        <v>12</v>
      </c>
      <c r="U32" s="114">
        <v>6</v>
      </c>
      <c r="V32" s="115">
        <v>7</v>
      </c>
      <c r="W32" s="115">
        <v>11</v>
      </c>
      <c r="X32" s="115">
        <v>18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23</v>
      </c>
      <c r="AF32" s="116">
        <v>11</v>
      </c>
      <c r="AG32" s="116">
        <v>7</v>
      </c>
      <c r="AH32" s="4" t="s">
        <v>145</v>
      </c>
      <c r="AI32" s="4">
        <f t="shared" si="4"/>
        <v>56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 x14ac:dyDescent="0.3">
      <c r="A33" s="111">
        <v>21</v>
      </c>
      <c r="B33" s="112">
        <v>921313104205</v>
      </c>
      <c r="C33" s="113" t="s">
        <v>356</v>
      </c>
      <c r="D33" s="114">
        <v>24.5</v>
      </c>
      <c r="E33" s="114">
        <v>10.5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10</v>
      </c>
      <c r="T33" s="114">
        <v>20</v>
      </c>
      <c r="U33" s="114">
        <v>10</v>
      </c>
      <c r="V33" s="115">
        <v>8</v>
      </c>
      <c r="W33" s="115">
        <v>12</v>
      </c>
      <c r="X33" s="115">
        <v>20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22</v>
      </c>
      <c r="AF33" s="116">
        <v>15</v>
      </c>
      <c r="AG33" s="116">
        <v>7</v>
      </c>
      <c r="AH33" s="4" t="s">
        <v>13</v>
      </c>
      <c r="AI33" s="4">
        <f t="shared" si="4"/>
        <v>80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 x14ac:dyDescent="0.3">
      <c r="A34" s="111">
        <v>22</v>
      </c>
      <c r="B34" s="112">
        <v>921313104206</v>
      </c>
      <c r="C34" s="113" t="s">
        <v>357</v>
      </c>
      <c r="D34" s="114">
        <v>30.099999999999998</v>
      </c>
      <c r="E34" s="114">
        <v>12.9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23</v>
      </c>
      <c r="L34" s="52">
        <v>23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10</v>
      </c>
      <c r="T34" s="114">
        <v>20</v>
      </c>
      <c r="U34" s="114">
        <v>10</v>
      </c>
      <c r="V34" s="115">
        <v>10</v>
      </c>
      <c r="W34" s="115">
        <v>14</v>
      </c>
      <c r="X34" s="115">
        <v>24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22</v>
      </c>
      <c r="AF34" s="116">
        <v>15</v>
      </c>
      <c r="AG34" s="116">
        <v>7</v>
      </c>
      <c r="AH34" s="4" t="s">
        <v>95</v>
      </c>
      <c r="AI34" s="4">
        <f t="shared" si="4"/>
        <v>70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 x14ac:dyDescent="0.3">
      <c r="A35" s="111">
        <v>23</v>
      </c>
      <c r="B35" s="112">
        <v>921313104208</v>
      </c>
      <c r="C35" s="113" t="s">
        <v>358</v>
      </c>
      <c r="D35" s="114">
        <v>30.099999999999998</v>
      </c>
      <c r="E35" s="114">
        <v>12.9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24.5</v>
      </c>
      <c r="L35" s="52">
        <v>24.5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9.6</v>
      </c>
      <c r="T35" s="114">
        <v>19.2</v>
      </c>
      <c r="U35" s="114">
        <v>9.6</v>
      </c>
      <c r="V35" s="115">
        <v>8</v>
      </c>
      <c r="W35" s="115">
        <v>12</v>
      </c>
      <c r="X35" s="115">
        <v>20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23</v>
      </c>
      <c r="AF35" s="116">
        <v>14</v>
      </c>
      <c r="AG35" s="116">
        <v>7</v>
      </c>
      <c r="AH35" s="4" t="s">
        <v>145</v>
      </c>
      <c r="AI35" s="4">
        <f t="shared" si="4"/>
        <v>56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 x14ac:dyDescent="0.3">
      <c r="A36" s="111">
        <v>24</v>
      </c>
      <c r="B36" s="112">
        <v>921313104301</v>
      </c>
      <c r="C36" s="113" t="s">
        <v>359</v>
      </c>
      <c r="D36" s="114">
        <v>24.5</v>
      </c>
      <c r="E36" s="114">
        <v>10.5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18</v>
      </c>
      <c r="L36" s="52">
        <v>18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7</v>
      </c>
      <c r="T36" s="114">
        <v>14</v>
      </c>
      <c r="U36" s="114">
        <v>7</v>
      </c>
      <c r="V36" s="115">
        <v>10</v>
      </c>
      <c r="W36" s="115">
        <v>15</v>
      </c>
      <c r="X36" s="115">
        <v>25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25</v>
      </c>
      <c r="AF36" s="116">
        <v>15</v>
      </c>
      <c r="AG36" s="116">
        <v>10</v>
      </c>
      <c r="AH36" s="4" t="s">
        <v>64</v>
      </c>
      <c r="AI36" s="4">
        <f t="shared" si="4"/>
        <v>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 x14ac:dyDescent="0.3">
      <c r="A37" s="111">
        <v>25</v>
      </c>
      <c r="B37" s="112">
        <v>921313104302</v>
      </c>
      <c r="C37" s="113" t="s">
        <v>360</v>
      </c>
      <c r="D37" s="114">
        <v>21.7</v>
      </c>
      <c r="E37" s="114">
        <v>9.3000000000000007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20</v>
      </c>
      <c r="L37" s="52">
        <v>20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7.6</v>
      </c>
      <c r="T37" s="114">
        <v>15.2</v>
      </c>
      <c r="U37" s="114">
        <v>7.6</v>
      </c>
      <c r="V37" s="115">
        <v>9</v>
      </c>
      <c r="W37" s="115">
        <v>14</v>
      </c>
      <c r="X37" s="115">
        <v>23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24</v>
      </c>
      <c r="AF37" s="116">
        <v>14</v>
      </c>
      <c r="AG37" s="116">
        <v>9</v>
      </c>
      <c r="AH37" s="4" t="s">
        <v>95</v>
      </c>
      <c r="AI37" s="4">
        <f t="shared" si="4"/>
        <v>70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 x14ac:dyDescent="0.3">
      <c r="A38" s="111">
        <v>26</v>
      </c>
      <c r="B38" s="112">
        <v>921313104303</v>
      </c>
      <c r="C38" s="113" t="s">
        <v>361</v>
      </c>
      <c r="D38" s="114">
        <v>24.5</v>
      </c>
      <c r="E38" s="114">
        <v>10.5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20</v>
      </c>
      <c r="L38" s="52">
        <v>20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6</v>
      </c>
      <c r="T38" s="114">
        <v>12</v>
      </c>
      <c r="U38" s="114">
        <v>6</v>
      </c>
      <c r="V38" s="115">
        <v>8</v>
      </c>
      <c r="W38" s="115">
        <v>12</v>
      </c>
      <c r="X38" s="115">
        <v>20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25</v>
      </c>
      <c r="AF38" s="116">
        <v>15</v>
      </c>
      <c r="AG38" s="116">
        <v>9</v>
      </c>
      <c r="AH38" s="4" t="s">
        <v>64</v>
      </c>
      <c r="AI38" s="4">
        <f t="shared" si="4"/>
        <v>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 x14ac:dyDescent="0.3">
      <c r="A39" s="111">
        <v>27</v>
      </c>
      <c r="B39" s="112">
        <v>921313104304</v>
      </c>
      <c r="C39" s="113" t="s">
        <v>362</v>
      </c>
      <c r="D39" s="114">
        <v>21</v>
      </c>
      <c r="E39" s="114">
        <v>9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17.5</v>
      </c>
      <c r="L39" s="52">
        <v>17.5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8</v>
      </c>
      <c r="T39" s="114">
        <v>16</v>
      </c>
      <c r="U39" s="114">
        <v>8</v>
      </c>
      <c r="V39" s="115">
        <v>10</v>
      </c>
      <c r="W39" s="115">
        <v>14</v>
      </c>
      <c r="X39" s="115">
        <v>24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24</v>
      </c>
      <c r="AF39" s="116">
        <v>14</v>
      </c>
      <c r="AG39" s="116">
        <v>9</v>
      </c>
      <c r="AH39" s="4" t="s">
        <v>64</v>
      </c>
      <c r="AI39" s="4">
        <f t="shared" si="4"/>
        <v>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 x14ac:dyDescent="0.3">
      <c r="A40" s="111">
        <v>28</v>
      </c>
      <c r="B40" s="112">
        <v>921313104305</v>
      </c>
      <c r="C40" s="113" t="s">
        <v>363</v>
      </c>
      <c r="D40" s="114">
        <v>24.5</v>
      </c>
      <c r="E40" s="114">
        <v>10.5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18</v>
      </c>
      <c r="L40" s="52">
        <v>18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7</v>
      </c>
      <c r="T40" s="114">
        <v>14</v>
      </c>
      <c r="U40" s="114">
        <v>7</v>
      </c>
      <c r="V40" s="115">
        <v>9</v>
      </c>
      <c r="W40" s="115">
        <v>13</v>
      </c>
      <c r="X40" s="115">
        <v>22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23</v>
      </c>
      <c r="AF40" s="116">
        <v>14</v>
      </c>
      <c r="AG40" s="116">
        <v>9</v>
      </c>
      <c r="AH40" s="4" t="s">
        <v>64</v>
      </c>
      <c r="AI40" s="4">
        <f t="shared" si="4"/>
        <v>0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 x14ac:dyDescent="0.3">
      <c r="A41" s="111">
        <v>29</v>
      </c>
      <c r="B41" s="112">
        <v>921313104306</v>
      </c>
      <c r="C41" s="113" t="s">
        <v>364</v>
      </c>
      <c r="D41" s="114">
        <v>23.1</v>
      </c>
      <c r="E41" s="114">
        <v>9.9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19</v>
      </c>
      <c r="L41" s="52">
        <v>19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7.6</v>
      </c>
      <c r="T41" s="114">
        <v>15.2</v>
      </c>
      <c r="U41" s="114">
        <v>7.6</v>
      </c>
      <c r="V41" s="115">
        <v>8</v>
      </c>
      <c r="W41" s="115">
        <v>12</v>
      </c>
      <c r="X41" s="115">
        <v>20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24</v>
      </c>
      <c r="AF41" s="116">
        <v>15</v>
      </c>
      <c r="AG41" s="116">
        <v>8</v>
      </c>
      <c r="AH41" s="4" t="s">
        <v>64</v>
      </c>
      <c r="AI41" s="4">
        <f t="shared" si="4"/>
        <v>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 x14ac:dyDescent="0.3">
      <c r="A42" s="111">
        <v>30</v>
      </c>
      <c r="B42" s="112">
        <v>921313104307</v>
      </c>
      <c r="C42" s="113" t="s">
        <v>365</v>
      </c>
      <c r="D42" s="114">
        <v>30.099999999999998</v>
      </c>
      <c r="E42" s="114">
        <v>12.9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18</v>
      </c>
      <c r="L42" s="52">
        <v>18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8.4</v>
      </c>
      <c r="T42" s="114">
        <v>16.8</v>
      </c>
      <c r="U42" s="114">
        <v>8.4</v>
      </c>
      <c r="V42" s="115">
        <v>10</v>
      </c>
      <c r="W42" s="115">
        <v>15</v>
      </c>
      <c r="X42" s="115">
        <v>25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24</v>
      </c>
      <c r="AF42" s="116">
        <v>14</v>
      </c>
      <c r="AG42" s="116">
        <v>6</v>
      </c>
      <c r="AH42" s="4" t="s">
        <v>145</v>
      </c>
      <c r="AI42" s="4">
        <f t="shared" si="4"/>
        <v>56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 x14ac:dyDescent="0.3">
      <c r="A43" s="111">
        <v>31</v>
      </c>
      <c r="B43" s="112">
        <v>921313104308</v>
      </c>
      <c r="C43" s="113" t="s">
        <v>366</v>
      </c>
      <c r="D43" s="114">
        <v>24.5</v>
      </c>
      <c r="E43" s="114">
        <v>10.5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20.5</v>
      </c>
      <c r="L43" s="52">
        <v>20.5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9.6</v>
      </c>
      <c r="T43" s="114">
        <v>19.2</v>
      </c>
      <c r="U43" s="114">
        <v>9.6</v>
      </c>
      <c r="V43" s="115">
        <v>10</v>
      </c>
      <c r="W43" s="115">
        <v>14</v>
      </c>
      <c r="X43" s="115">
        <v>24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24</v>
      </c>
      <c r="AF43" s="116">
        <v>15</v>
      </c>
      <c r="AG43" s="116">
        <v>8</v>
      </c>
      <c r="AH43" s="4" t="s">
        <v>95</v>
      </c>
      <c r="AI43" s="4">
        <f t="shared" si="4"/>
        <v>70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 x14ac:dyDescent="0.3">
      <c r="A44" s="111">
        <v>32</v>
      </c>
      <c r="B44" s="112">
        <v>921313104310</v>
      </c>
      <c r="C44" s="113" t="s">
        <v>367</v>
      </c>
      <c r="D44" s="114">
        <v>30.099999999999998</v>
      </c>
      <c r="E44" s="114">
        <v>12.9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24.5</v>
      </c>
      <c r="L44" s="52">
        <v>24.5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9.2000000000000011</v>
      </c>
      <c r="T44" s="114">
        <v>18.400000000000002</v>
      </c>
      <c r="U44" s="114">
        <v>9.2000000000000011</v>
      </c>
      <c r="V44" s="115">
        <v>9</v>
      </c>
      <c r="W44" s="115">
        <v>14</v>
      </c>
      <c r="X44" s="115">
        <v>24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24</v>
      </c>
      <c r="AF44" s="116">
        <v>14</v>
      </c>
      <c r="AG44" s="116">
        <v>8</v>
      </c>
      <c r="AH44" s="4" t="s">
        <v>95</v>
      </c>
      <c r="AI44" s="4">
        <f t="shared" si="4"/>
        <v>70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 x14ac:dyDescent="0.3">
      <c r="A45" s="111">
        <v>33</v>
      </c>
      <c r="B45" s="112">
        <v>921313104311</v>
      </c>
      <c r="C45" s="113" t="s">
        <v>368</v>
      </c>
      <c r="D45" s="114">
        <v>24.5</v>
      </c>
      <c r="E45" s="114">
        <v>10.5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17.5</v>
      </c>
      <c r="L45" s="52">
        <v>17.5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9.8000000000000007</v>
      </c>
      <c r="T45" s="114">
        <v>19.600000000000001</v>
      </c>
      <c r="U45" s="114">
        <v>9.8000000000000007</v>
      </c>
      <c r="V45" s="115">
        <v>9</v>
      </c>
      <c r="W45" s="115">
        <v>14</v>
      </c>
      <c r="X45" s="115">
        <v>24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24</v>
      </c>
      <c r="AF45" s="116">
        <v>14</v>
      </c>
      <c r="AG45" s="116">
        <v>9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 x14ac:dyDescent="0.3">
      <c r="A46" s="111">
        <v>34</v>
      </c>
      <c r="B46" s="112">
        <v>921313104312</v>
      </c>
      <c r="C46" s="113" t="s">
        <v>369</v>
      </c>
      <c r="D46" s="114">
        <v>25.9</v>
      </c>
      <c r="E46" s="114">
        <v>11.1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10</v>
      </c>
      <c r="T46" s="114">
        <v>20</v>
      </c>
      <c r="U46" s="114">
        <v>10</v>
      </c>
      <c r="V46" s="115">
        <v>8</v>
      </c>
      <c r="W46" s="115">
        <v>12</v>
      </c>
      <c r="X46" s="115">
        <v>20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23</v>
      </c>
      <c r="AF46" s="116">
        <v>15</v>
      </c>
      <c r="AG46" s="116">
        <v>8</v>
      </c>
      <c r="AH46" s="4" t="s">
        <v>145</v>
      </c>
      <c r="AI46" s="4">
        <f t="shared" si="4"/>
        <v>56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 x14ac:dyDescent="0.3">
      <c r="A47" s="111">
        <v>35</v>
      </c>
      <c r="B47" s="112">
        <v>921313104313</v>
      </c>
      <c r="C47" s="113" t="s">
        <v>370</v>
      </c>
      <c r="D47" s="114">
        <v>26.6</v>
      </c>
      <c r="E47" s="114">
        <v>11.4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24.5</v>
      </c>
      <c r="L47" s="52">
        <v>24.5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10</v>
      </c>
      <c r="T47" s="114">
        <v>20</v>
      </c>
      <c r="U47" s="114">
        <v>10</v>
      </c>
      <c r="V47" s="115">
        <v>7</v>
      </c>
      <c r="W47" s="115">
        <v>11</v>
      </c>
      <c r="X47" s="115">
        <v>18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24</v>
      </c>
      <c r="AF47" s="116">
        <v>15</v>
      </c>
      <c r="AG47" s="116">
        <v>8</v>
      </c>
      <c r="AH47" s="4" t="s">
        <v>123</v>
      </c>
      <c r="AI47" s="4">
        <f t="shared" si="4"/>
        <v>60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 x14ac:dyDescent="0.3">
      <c r="A48" s="111">
        <v>36</v>
      </c>
      <c r="B48" s="112">
        <v>921313104314</v>
      </c>
      <c r="C48" s="113" t="s">
        <v>371</v>
      </c>
      <c r="D48" s="114">
        <v>25.9</v>
      </c>
      <c r="E48" s="114">
        <v>11.1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22</v>
      </c>
      <c r="L48" s="52">
        <v>22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9.8000000000000007</v>
      </c>
      <c r="T48" s="114">
        <v>19.600000000000001</v>
      </c>
      <c r="U48" s="114">
        <v>9.8000000000000007</v>
      </c>
      <c r="V48" s="115">
        <v>9</v>
      </c>
      <c r="W48" s="115">
        <v>14</v>
      </c>
      <c r="X48" s="115">
        <v>23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25</v>
      </c>
      <c r="AF48" s="116">
        <v>15</v>
      </c>
      <c r="AG48" s="116">
        <v>10</v>
      </c>
      <c r="AH48" s="4" t="s">
        <v>145</v>
      </c>
      <c r="AI48" s="4">
        <f t="shared" si="4"/>
        <v>56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 x14ac:dyDescent="0.3">
      <c r="A49" s="111">
        <v>37</v>
      </c>
      <c r="B49" s="112">
        <v>921313104315</v>
      </c>
      <c r="C49" s="113" t="s">
        <v>372</v>
      </c>
      <c r="D49" s="114">
        <v>23.1</v>
      </c>
      <c r="E49" s="114">
        <v>9.9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18</v>
      </c>
      <c r="L49" s="52">
        <v>18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7</v>
      </c>
      <c r="T49" s="114">
        <v>14</v>
      </c>
      <c r="U49" s="114">
        <v>7</v>
      </c>
      <c r="V49" s="115">
        <v>10</v>
      </c>
      <c r="W49" s="115">
        <v>15</v>
      </c>
      <c r="X49" s="115">
        <v>25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25</v>
      </c>
      <c r="AF49" s="116">
        <v>15</v>
      </c>
      <c r="AG49" s="116">
        <v>10</v>
      </c>
      <c r="AH49" s="4" t="s">
        <v>95</v>
      </c>
      <c r="AI49" s="4">
        <f t="shared" si="4"/>
        <v>70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 x14ac:dyDescent="0.3">
      <c r="A50" s="111">
        <v>38</v>
      </c>
      <c r="B50" s="112">
        <v>921313104316</v>
      </c>
      <c r="C50" s="113" t="s">
        <v>373</v>
      </c>
      <c r="D50" s="114">
        <v>24.5</v>
      </c>
      <c r="E50" s="114">
        <v>10.5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19.5</v>
      </c>
      <c r="L50" s="52">
        <v>19.5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9.6</v>
      </c>
      <c r="T50" s="114">
        <v>19.2</v>
      </c>
      <c r="U50" s="114">
        <v>9.6</v>
      </c>
      <c r="V50" s="115">
        <v>9</v>
      </c>
      <c r="W50" s="115">
        <v>14</v>
      </c>
      <c r="X50" s="115">
        <v>23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25</v>
      </c>
      <c r="AF50" s="116">
        <v>15</v>
      </c>
      <c r="AG50" s="116">
        <v>10</v>
      </c>
      <c r="AH50" s="4" t="s">
        <v>145</v>
      </c>
      <c r="AI50" s="4">
        <f t="shared" si="4"/>
        <v>56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 x14ac:dyDescent="0.3">
      <c r="A51" s="111">
        <v>39</v>
      </c>
      <c r="B51" s="112">
        <v>921313104317</v>
      </c>
      <c r="C51" s="113" t="s">
        <v>374</v>
      </c>
      <c r="D51" s="114">
        <v>21.7</v>
      </c>
      <c r="E51" s="114">
        <v>9.3000000000000007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19.5</v>
      </c>
      <c r="L51" s="52">
        <v>19.5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8</v>
      </c>
      <c r="T51" s="114">
        <v>16</v>
      </c>
      <c r="U51" s="114">
        <v>8</v>
      </c>
      <c r="V51" s="115">
        <v>8</v>
      </c>
      <c r="W51" s="115">
        <v>12</v>
      </c>
      <c r="X51" s="115">
        <v>20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25</v>
      </c>
      <c r="AF51" s="116">
        <v>15</v>
      </c>
      <c r="AG51" s="116">
        <v>10</v>
      </c>
      <c r="AH51" s="4" t="s">
        <v>13</v>
      </c>
      <c r="AI51" s="4">
        <f t="shared" si="4"/>
        <v>80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 x14ac:dyDescent="0.3">
      <c r="A52" s="111">
        <v>40</v>
      </c>
      <c r="B52" s="112">
        <v>921313104318</v>
      </c>
      <c r="C52" s="113" t="s">
        <v>375</v>
      </c>
      <c r="D52" s="114">
        <v>34.299999999999997</v>
      </c>
      <c r="E52" s="114">
        <v>14.7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10</v>
      </c>
      <c r="T52" s="114">
        <v>20</v>
      </c>
      <c r="U52" s="114">
        <v>10</v>
      </c>
      <c r="V52" s="115">
        <v>9</v>
      </c>
      <c r="W52" s="115">
        <v>14</v>
      </c>
      <c r="X52" s="115">
        <v>23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95</v>
      </c>
      <c r="AI52" s="4">
        <f t="shared" si="4"/>
        <v>70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 x14ac:dyDescent="0.3">
      <c r="A53" s="111">
        <v>41</v>
      </c>
      <c r="B53" s="112">
        <v>921313104319</v>
      </c>
      <c r="C53" s="113" t="s">
        <v>376</v>
      </c>
      <c r="D53" s="114">
        <v>27.3</v>
      </c>
      <c r="E53" s="114">
        <v>11.700000000000001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20</v>
      </c>
      <c r="L53" s="52">
        <v>20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6</v>
      </c>
      <c r="T53" s="114">
        <v>12</v>
      </c>
      <c r="U53" s="114">
        <v>6</v>
      </c>
      <c r="V53" s="115">
        <v>9</v>
      </c>
      <c r="W53" s="115">
        <v>14</v>
      </c>
      <c r="X53" s="115">
        <v>23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22</v>
      </c>
      <c r="AF53" s="116">
        <v>15</v>
      </c>
      <c r="AG53" s="116">
        <v>6</v>
      </c>
      <c r="AH53" s="4" t="s">
        <v>95</v>
      </c>
      <c r="AI53" s="4">
        <f t="shared" si="4"/>
        <v>70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 x14ac:dyDescent="0.3">
      <c r="A54" s="111">
        <v>42</v>
      </c>
      <c r="B54" s="112">
        <v>921313104320</v>
      </c>
      <c r="C54" s="113" t="s">
        <v>377</v>
      </c>
      <c r="D54" s="114">
        <v>25.2</v>
      </c>
      <c r="E54" s="114">
        <v>10.799999999999999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17.5</v>
      </c>
      <c r="L54" s="52">
        <v>17.5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7.1999999999999993</v>
      </c>
      <c r="T54" s="114">
        <v>14.399999999999999</v>
      </c>
      <c r="U54" s="114">
        <v>7.1999999999999993</v>
      </c>
      <c r="V54" s="115">
        <v>10</v>
      </c>
      <c r="W54" s="115">
        <v>15</v>
      </c>
      <c r="X54" s="115">
        <v>25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25</v>
      </c>
      <c r="AF54" s="116">
        <v>15</v>
      </c>
      <c r="AG54" s="116">
        <v>10</v>
      </c>
      <c r="AH54" s="4" t="s">
        <v>95</v>
      </c>
      <c r="AI54" s="4">
        <f t="shared" si="4"/>
        <v>70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 x14ac:dyDescent="0.3">
      <c r="A55" s="111">
        <v>43</v>
      </c>
      <c r="B55" s="112">
        <v>921313104321</v>
      </c>
      <c r="C55" s="113" t="s">
        <v>378</v>
      </c>
      <c r="D55" s="114">
        <v>23.1</v>
      </c>
      <c r="E55" s="114">
        <v>9.9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22.5</v>
      </c>
      <c r="L55" s="52">
        <v>22.5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8.8000000000000007</v>
      </c>
      <c r="T55" s="114">
        <v>17.600000000000001</v>
      </c>
      <c r="U55" s="114">
        <v>8.8000000000000007</v>
      </c>
      <c r="V55" s="115">
        <v>7</v>
      </c>
      <c r="W55" s="115">
        <v>11</v>
      </c>
      <c r="X55" s="115">
        <v>18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23</v>
      </c>
      <c r="AF55" s="116">
        <v>11</v>
      </c>
      <c r="AG55" s="116">
        <v>7</v>
      </c>
      <c r="AH55" s="4" t="s">
        <v>95</v>
      </c>
      <c r="AI55" s="4">
        <f t="shared" si="4"/>
        <v>70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 x14ac:dyDescent="0.3">
      <c r="A56" s="111">
        <v>44</v>
      </c>
      <c r="B56" s="112">
        <v>921313104322</v>
      </c>
      <c r="C56" s="113" t="s">
        <v>379</v>
      </c>
      <c r="D56" s="114">
        <v>24.5</v>
      </c>
      <c r="E56" s="114">
        <v>10.5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25</v>
      </c>
      <c r="L56" s="52">
        <v>25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9.6</v>
      </c>
      <c r="T56" s="114">
        <v>19.2</v>
      </c>
      <c r="U56" s="114">
        <v>9.6</v>
      </c>
      <c r="V56" s="115">
        <v>8</v>
      </c>
      <c r="W56" s="115">
        <v>12</v>
      </c>
      <c r="X56" s="115">
        <v>20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22</v>
      </c>
      <c r="AF56" s="116">
        <v>14</v>
      </c>
      <c r="AG56" s="116">
        <v>7</v>
      </c>
      <c r="AH56" s="4" t="s">
        <v>145</v>
      </c>
      <c r="AI56" s="4">
        <f t="shared" si="4"/>
        <v>56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 x14ac:dyDescent="0.3">
      <c r="A57" s="111">
        <v>45</v>
      </c>
      <c r="B57" s="112">
        <v>921313104325</v>
      </c>
      <c r="C57" s="113" t="s">
        <v>380</v>
      </c>
      <c r="D57" s="114">
        <v>21</v>
      </c>
      <c r="E57" s="114">
        <v>9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15</v>
      </c>
      <c r="L57" s="52">
        <v>15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6</v>
      </c>
      <c r="T57" s="114">
        <v>12</v>
      </c>
      <c r="U57" s="114">
        <v>6</v>
      </c>
      <c r="V57" s="115">
        <v>8</v>
      </c>
      <c r="W57" s="115">
        <v>12</v>
      </c>
      <c r="X57" s="115">
        <v>20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23</v>
      </c>
      <c r="AF57" s="116">
        <v>14</v>
      </c>
      <c r="AG57" s="116">
        <v>7</v>
      </c>
      <c r="AH57" s="4" t="s">
        <v>95</v>
      </c>
      <c r="AI57" s="4">
        <f t="shared" si="4"/>
        <v>70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 x14ac:dyDescent="0.3">
      <c r="A58" s="111">
        <v>46</v>
      </c>
      <c r="B58" s="112">
        <v>921313104501</v>
      </c>
      <c r="C58" s="113" t="s">
        <v>381</v>
      </c>
      <c r="D58" s="114">
        <v>21</v>
      </c>
      <c r="E58" s="114">
        <v>9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18.5</v>
      </c>
      <c r="L58" s="52">
        <v>18.5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7</v>
      </c>
      <c r="T58" s="114">
        <v>14</v>
      </c>
      <c r="U58" s="114">
        <v>7</v>
      </c>
      <c r="V58" s="115">
        <v>9</v>
      </c>
      <c r="W58" s="115">
        <v>14</v>
      </c>
      <c r="X58" s="115">
        <v>23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22</v>
      </c>
      <c r="AF58" s="116">
        <v>14</v>
      </c>
      <c r="AG58" s="116">
        <v>7</v>
      </c>
      <c r="AH58" s="4" t="s">
        <v>95</v>
      </c>
      <c r="AI58" s="4">
        <f t="shared" si="4"/>
        <v>70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 x14ac:dyDescent="0.3">
      <c r="A59" s="111">
        <v>47</v>
      </c>
      <c r="B59" s="112">
        <v>921313104502</v>
      </c>
      <c r="C59" s="113" t="s">
        <v>382</v>
      </c>
      <c r="D59" s="114">
        <v>30.099999999999998</v>
      </c>
      <c r="E59" s="114">
        <v>12.9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23</v>
      </c>
      <c r="L59" s="52">
        <v>23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10</v>
      </c>
      <c r="T59" s="114">
        <v>20</v>
      </c>
      <c r="U59" s="114">
        <v>10</v>
      </c>
      <c r="V59" s="115">
        <v>9</v>
      </c>
      <c r="W59" s="115">
        <v>14</v>
      </c>
      <c r="X59" s="115">
        <v>23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25</v>
      </c>
      <c r="AF59" s="116">
        <v>15</v>
      </c>
      <c r="AG59" s="116">
        <v>10</v>
      </c>
      <c r="AH59" s="4" t="s">
        <v>145</v>
      </c>
      <c r="AI59" s="4">
        <f t="shared" si="4"/>
        <v>56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 x14ac:dyDescent="0.3">
      <c r="A60" s="111">
        <v>48</v>
      </c>
      <c r="B60" s="112">
        <v>921313104503</v>
      </c>
      <c r="C60" s="113" t="s">
        <v>383</v>
      </c>
      <c r="D60" s="114">
        <v>27.3</v>
      </c>
      <c r="E60" s="114">
        <v>11.700000000000001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19.5</v>
      </c>
      <c r="L60" s="52">
        <v>19.5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7.4</v>
      </c>
      <c r="T60" s="114">
        <v>14.8</v>
      </c>
      <c r="U60" s="114">
        <v>7.4</v>
      </c>
      <c r="V60" s="115">
        <v>10</v>
      </c>
      <c r="W60" s="115">
        <v>15</v>
      </c>
      <c r="X60" s="115">
        <v>25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24</v>
      </c>
      <c r="AF60" s="116">
        <v>14</v>
      </c>
      <c r="AG60" s="116">
        <v>8</v>
      </c>
      <c r="AH60" s="4" t="s">
        <v>123</v>
      </c>
      <c r="AI60" s="4">
        <f t="shared" si="4"/>
        <v>60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 x14ac:dyDescent="0.3">
      <c r="A61" s="111">
        <v>49</v>
      </c>
      <c r="B61" s="112">
        <v>921313104505</v>
      </c>
      <c r="C61" s="113" t="s">
        <v>384</v>
      </c>
      <c r="D61" s="114">
        <v>32.200000000000003</v>
      </c>
      <c r="E61" s="114">
        <v>13.8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22.5</v>
      </c>
      <c r="L61" s="52">
        <v>22.5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9.8000000000000007</v>
      </c>
      <c r="T61" s="114">
        <v>19.600000000000001</v>
      </c>
      <c r="U61" s="114">
        <v>9.8000000000000007</v>
      </c>
      <c r="V61" s="115">
        <v>8</v>
      </c>
      <c r="W61" s="115">
        <v>13</v>
      </c>
      <c r="X61" s="115">
        <v>21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25</v>
      </c>
      <c r="AF61" s="116">
        <v>15</v>
      </c>
      <c r="AG61" s="116">
        <v>10</v>
      </c>
      <c r="AH61" s="4" t="s">
        <v>13</v>
      </c>
      <c r="AI61" s="4">
        <f t="shared" si="4"/>
        <v>80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 x14ac:dyDescent="0.3">
      <c r="A62" s="111">
        <v>50</v>
      </c>
      <c r="B62" s="112">
        <v>921313104506</v>
      </c>
      <c r="C62" s="113" t="s">
        <v>385</v>
      </c>
      <c r="D62" s="114">
        <v>32.9</v>
      </c>
      <c r="E62" s="114">
        <v>14.1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21</v>
      </c>
      <c r="L62" s="52">
        <v>21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9.8000000000000007</v>
      </c>
      <c r="T62" s="114">
        <v>19.600000000000001</v>
      </c>
      <c r="U62" s="114">
        <v>9.8000000000000007</v>
      </c>
      <c r="V62" s="115">
        <v>9</v>
      </c>
      <c r="W62" s="115">
        <v>14</v>
      </c>
      <c r="X62" s="115">
        <v>23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22</v>
      </c>
      <c r="AF62" s="116">
        <v>15</v>
      </c>
      <c r="AG62" s="116">
        <v>9</v>
      </c>
      <c r="AH62" s="4" t="s">
        <v>64</v>
      </c>
      <c r="AI62" s="4">
        <f t="shared" si="4"/>
        <v>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 x14ac:dyDescent="0.3">
      <c r="A63" s="111">
        <v>51</v>
      </c>
      <c r="B63" s="112">
        <v>921313104701</v>
      </c>
      <c r="C63" s="113" t="s">
        <v>386</v>
      </c>
      <c r="D63" s="114">
        <v>30.099999999999998</v>
      </c>
      <c r="E63" s="114">
        <v>12.9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25</v>
      </c>
      <c r="L63" s="52">
        <v>25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10</v>
      </c>
      <c r="T63" s="114">
        <v>20</v>
      </c>
      <c r="U63" s="114">
        <v>10</v>
      </c>
      <c r="V63" s="115">
        <v>9</v>
      </c>
      <c r="W63" s="115">
        <v>13</v>
      </c>
      <c r="X63" s="115">
        <v>22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23</v>
      </c>
      <c r="AF63" s="116">
        <v>15</v>
      </c>
      <c r="AG63" s="116">
        <v>8</v>
      </c>
      <c r="AH63" s="4" t="s">
        <v>95</v>
      </c>
      <c r="AI63" s="4">
        <f t="shared" si="4"/>
        <v>70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 x14ac:dyDescent="0.3">
      <c r="A64" s="111">
        <v>52</v>
      </c>
      <c r="B64" s="112">
        <v>921313104702</v>
      </c>
      <c r="C64" s="113" t="s">
        <v>387</v>
      </c>
      <c r="D64" s="114">
        <v>24.5</v>
      </c>
      <c r="E64" s="114">
        <v>10.5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21.5</v>
      </c>
      <c r="L64" s="52">
        <v>21.5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8</v>
      </c>
      <c r="T64" s="114">
        <v>16</v>
      </c>
      <c r="U64" s="114">
        <v>8</v>
      </c>
      <c r="V64" s="115">
        <v>8</v>
      </c>
      <c r="W64" s="115">
        <v>12</v>
      </c>
      <c r="X64" s="115">
        <v>20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24</v>
      </c>
      <c r="AF64" s="116">
        <v>15</v>
      </c>
      <c r="AG64" s="116">
        <v>8</v>
      </c>
      <c r="AH64" s="4" t="s">
        <v>145</v>
      </c>
      <c r="AI64" s="4">
        <f t="shared" si="4"/>
        <v>56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 x14ac:dyDescent="0.3">
      <c r="A65" s="111"/>
      <c r="B65" s="112"/>
      <c r="C65" s="113"/>
      <c r="D65" s="114"/>
      <c r="E65" s="114"/>
      <c r="F65" s="114"/>
      <c r="G65" s="114"/>
      <c r="H65" s="114"/>
      <c r="I65" s="114"/>
      <c r="J65" s="52"/>
      <c r="K65" s="52"/>
      <c r="L65" s="52"/>
      <c r="M65" s="52"/>
      <c r="N65" s="52"/>
      <c r="O65" s="52"/>
      <c r="P65" s="114"/>
      <c r="Q65" s="114"/>
      <c r="R65" s="114"/>
      <c r="S65" s="114"/>
      <c r="T65" s="114"/>
      <c r="U65" s="114"/>
      <c r="V65" s="115"/>
      <c r="W65" s="115"/>
      <c r="X65" s="115"/>
      <c r="Y65" s="115"/>
      <c r="Z65" s="115"/>
      <c r="AA65" s="115"/>
      <c r="AB65" s="116"/>
      <c r="AC65" s="116"/>
      <c r="AD65" s="116"/>
      <c r="AE65" s="116"/>
      <c r="AF65" s="116"/>
      <c r="AG65" s="116"/>
      <c r="AH65" s="4"/>
      <c r="AI65" s="4"/>
      <c r="AJ65" s="117"/>
      <c r="AK65" s="117"/>
      <c r="AL65" s="117"/>
      <c r="AM65" s="117"/>
      <c r="AN65" s="117"/>
      <c r="AO65" s="117"/>
    </row>
    <row r="66" spans="1:41" ht="15.75" customHeight="1" x14ac:dyDescent="0.3">
      <c r="A66" s="111"/>
      <c r="B66" s="112"/>
      <c r="C66" s="113"/>
      <c r="D66" s="114"/>
      <c r="E66" s="114"/>
      <c r="F66" s="114"/>
      <c r="G66" s="114"/>
      <c r="H66" s="114"/>
      <c r="I66" s="114"/>
      <c r="J66" s="52"/>
      <c r="K66" s="52"/>
      <c r="L66" s="52"/>
      <c r="M66" s="52"/>
      <c r="N66" s="52"/>
      <c r="O66" s="52"/>
      <c r="P66" s="114"/>
      <c r="Q66" s="114"/>
      <c r="R66" s="114"/>
      <c r="S66" s="114"/>
      <c r="T66" s="114"/>
      <c r="U66" s="114"/>
      <c r="V66" s="115"/>
      <c r="W66" s="115"/>
      <c r="X66" s="115"/>
      <c r="Y66" s="115"/>
      <c r="Z66" s="115"/>
      <c r="AA66" s="115"/>
      <c r="AB66" s="116"/>
      <c r="AC66" s="116"/>
      <c r="AD66" s="116"/>
      <c r="AE66" s="116"/>
      <c r="AF66" s="116"/>
      <c r="AG66" s="116"/>
      <c r="AH66" s="4"/>
      <c r="AI66" s="4"/>
      <c r="AJ66" s="117"/>
      <c r="AK66" s="117"/>
      <c r="AL66" s="117"/>
      <c r="AM66" s="117"/>
      <c r="AN66" s="117"/>
      <c r="AO66" s="117"/>
    </row>
    <row r="67" spans="1:41" ht="15.75" customHeight="1" x14ac:dyDescent="0.3">
      <c r="A67" s="111"/>
      <c r="B67" s="112"/>
      <c r="C67" s="113"/>
      <c r="D67" s="114"/>
      <c r="E67" s="114"/>
      <c r="F67" s="114"/>
      <c r="G67" s="114"/>
      <c r="H67" s="114"/>
      <c r="I67" s="114"/>
      <c r="J67" s="52"/>
      <c r="K67" s="52"/>
      <c r="L67" s="52"/>
      <c r="M67" s="52"/>
      <c r="N67" s="52"/>
      <c r="O67" s="52"/>
      <c r="P67" s="114"/>
      <c r="Q67" s="114"/>
      <c r="R67" s="114"/>
      <c r="S67" s="114"/>
      <c r="T67" s="114"/>
      <c r="U67" s="114"/>
      <c r="V67" s="115"/>
      <c r="W67" s="115"/>
      <c r="X67" s="115"/>
      <c r="Y67" s="115"/>
      <c r="Z67" s="115"/>
      <c r="AA67" s="115"/>
      <c r="AB67" s="116"/>
      <c r="AC67" s="116"/>
      <c r="AD67" s="116"/>
      <c r="AE67" s="116"/>
      <c r="AF67" s="116"/>
      <c r="AG67" s="116"/>
      <c r="AH67" s="4"/>
      <c r="AI67" s="4"/>
      <c r="AJ67" s="117"/>
      <c r="AK67" s="117"/>
      <c r="AL67" s="117"/>
      <c r="AM67" s="117"/>
      <c r="AN67" s="117"/>
      <c r="AO67" s="117"/>
    </row>
    <row r="68" spans="1:41" ht="15.75" customHeight="1" x14ac:dyDescent="0.3">
      <c r="A68" s="111"/>
      <c r="B68" s="112"/>
      <c r="C68" s="113"/>
      <c r="D68" s="114"/>
      <c r="E68" s="114"/>
      <c r="F68" s="114"/>
      <c r="G68" s="114"/>
      <c r="H68" s="114"/>
      <c r="I68" s="114"/>
      <c r="J68" s="52"/>
      <c r="K68" s="52"/>
      <c r="L68" s="52"/>
      <c r="M68" s="52"/>
      <c r="N68" s="52"/>
      <c r="O68" s="52"/>
      <c r="P68" s="114"/>
      <c r="Q68" s="114"/>
      <c r="R68" s="114"/>
      <c r="S68" s="114"/>
      <c r="T68" s="114"/>
      <c r="U68" s="114"/>
      <c r="V68" s="115"/>
      <c r="W68" s="115"/>
      <c r="X68" s="115"/>
      <c r="Y68" s="115"/>
      <c r="Z68" s="115"/>
      <c r="AA68" s="115"/>
      <c r="AB68" s="116"/>
      <c r="AC68" s="116"/>
      <c r="AD68" s="116"/>
      <c r="AE68" s="116"/>
      <c r="AF68" s="116"/>
      <c r="AG68" s="116"/>
      <c r="AH68" s="4"/>
      <c r="AI68" s="4"/>
      <c r="AJ68" s="117"/>
      <c r="AK68" s="117"/>
      <c r="AL68" s="117"/>
      <c r="AM68" s="117"/>
      <c r="AN68" s="117"/>
      <c r="AO68" s="117"/>
    </row>
    <row r="69" spans="1:41" ht="15.75" customHeight="1" x14ac:dyDescent="0.3">
      <c r="A69" s="111"/>
      <c r="B69" s="112"/>
      <c r="C69" s="113"/>
      <c r="D69" s="114"/>
      <c r="E69" s="114"/>
      <c r="F69" s="114"/>
      <c r="G69" s="114"/>
      <c r="H69" s="114"/>
      <c r="I69" s="114"/>
      <c r="J69" s="52"/>
      <c r="K69" s="52"/>
      <c r="L69" s="52"/>
      <c r="M69" s="52"/>
      <c r="N69" s="52"/>
      <c r="O69" s="52"/>
      <c r="P69" s="114"/>
      <c r="Q69" s="114"/>
      <c r="R69" s="114"/>
      <c r="S69" s="114"/>
      <c r="T69" s="114"/>
      <c r="U69" s="114"/>
      <c r="V69" s="115"/>
      <c r="W69" s="115"/>
      <c r="X69" s="115"/>
      <c r="Y69" s="115"/>
      <c r="Z69" s="115"/>
      <c r="AA69" s="115"/>
      <c r="AB69" s="116"/>
      <c r="AC69" s="116"/>
      <c r="AD69" s="116"/>
      <c r="AE69" s="116"/>
      <c r="AF69" s="116"/>
      <c r="AG69" s="116"/>
      <c r="AH69" s="4"/>
      <c r="AI69" s="4"/>
      <c r="AJ69" s="117"/>
      <c r="AK69" s="117"/>
      <c r="AL69" s="117"/>
      <c r="AM69" s="117"/>
      <c r="AN69" s="117"/>
      <c r="AO69" s="117"/>
    </row>
    <row r="70" spans="1:41" ht="15.75" customHeight="1" x14ac:dyDescent="0.3">
      <c r="A70" s="111"/>
      <c r="B70" s="112"/>
      <c r="C70" s="113"/>
      <c r="D70" s="114"/>
      <c r="E70" s="114"/>
      <c r="F70" s="114"/>
      <c r="G70" s="114"/>
      <c r="H70" s="114"/>
      <c r="I70" s="114"/>
      <c r="J70" s="52"/>
      <c r="K70" s="52"/>
      <c r="L70" s="52"/>
      <c r="M70" s="52"/>
      <c r="N70" s="52"/>
      <c r="O70" s="52"/>
      <c r="P70" s="114"/>
      <c r="Q70" s="114"/>
      <c r="R70" s="114"/>
      <c r="S70" s="114"/>
      <c r="T70" s="114"/>
      <c r="U70" s="114"/>
      <c r="V70" s="115"/>
      <c r="W70" s="115"/>
      <c r="X70" s="115"/>
      <c r="Y70" s="115"/>
      <c r="Z70" s="115"/>
      <c r="AA70" s="115"/>
      <c r="AB70" s="116"/>
      <c r="AC70" s="116"/>
      <c r="AD70" s="116"/>
      <c r="AE70" s="116"/>
      <c r="AF70" s="116"/>
      <c r="AG70" s="116"/>
      <c r="AH70" s="4"/>
      <c r="AI70" s="4"/>
      <c r="AJ70" s="117"/>
      <c r="AK70" s="117"/>
      <c r="AL70" s="117"/>
      <c r="AM70" s="117"/>
      <c r="AN70" s="117"/>
      <c r="AO70" s="117"/>
    </row>
    <row r="71" spans="1:41" ht="15.75" customHeight="1" x14ac:dyDescent="0.3">
      <c r="A71" s="111"/>
      <c r="B71" s="112"/>
      <c r="C71" s="113"/>
      <c r="D71" s="114"/>
      <c r="E71" s="114"/>
      <c r="F71" s="114"/>
      <c r="G71" s="114"/>
      <c r="H71" s="114"/>
      <c r="I71" s="114"/>
      <c r="J71" s="52"/>
      <c r="K71" s="52"/>
      <c r="L71" s="52"/>
      <c r="M71" s="52"/>
      <c r="N71" s="52"/>
      <c r="O71" s="52"/>
      <c r="P71" s="114"/>
      <c r="Q71" s="114"/>
      <c r="R71" s="114"/>
      <c r="S71" s="114"/>
      <c r="T71" s="114"/>
      <c r="U71" s="114"/>
      <c r="V71" s="115"/>
      <c r="W71" s="115"/>
      <c r="X71" s="115"/>
      <c r="Y71" s="115"/>
      <c r="Z71" s="115"/>
      <c r="AA71" s="115"/>
      <c r="AB71" s="116"/>
      <c r="AC71" s="116"/>
      <c r="AD71" s="116"/>
      <c r="AE71" s="116"/>
      <c r="AF71" s="116"/>
      <c r="AG71" s="116"/>
      <c r="AH71" s="4"/>
      <c r="AI71" s="4"/>
      <c r="AJ71" s="117"/>
      <c r="AK71" s="117"/>
      <c r="AL71" s="117"/>
      <c r="AM71" s="117"/>
      <c r="AN71" s="117"/>
      <c r="AO71" s="117"/>
    </row>
    <row r="72" spans="1:41" ht="15.75" customHeight="1" x14ac:dyDescent="0.3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 x14ac:dyDescent="0.3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 x14ac:dyDescent="0.3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8" t="s">
        <v>276</v>
      </c>
      <c r="AD75" s="168"/>
      <c r="AE75" s="168"/>
      <c r="AF75" s="168"/>
      <c r="AG75" s="168"/>
      <c r="AH75" s="18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 x14ac:dyDescent="0.3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 x14ac:dyDescent="0.3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 x14ac:dyDescent="0.3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 x14ac:dyDescent="0.3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 x14ac:dyDescent="0.3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 x14ac:dyDescent="0.3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 x14ac:dyDescent="0.3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 x14ac:dyDescent="0.3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 x14ac:dyDescent="0.3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 x14ac:dyDescent="0.3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 x14ac:dyDescent="0.3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 x14ac:dyDescent="0.3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 x14ac:dyDescent="0.3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 x14ac:dyDescent="0.3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 x14ac:dyDescent="0.3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 x14ac:dyDescent="0.3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 x14ac:dyDescent="0.3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 x14ac:dyDescent="0.3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 x14ac:dyDescent="0.3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 x14ac:dyDescent="0.3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 x14ac:dyDescent="0.3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 x14ac:dyDescent="0.3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 x14ac:dyDescent="0.3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 x14ac:dyDescent="0.3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 x14ac:dyDescent="0.3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 x14ac:dyDescent="0.3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 x14ac:dyDescent="0.3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 x14ac:dyDescent="0.3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 x14ac:dyDescent="0.3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 x14ac:dyDescent="0.3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 x14ac:dyDescent="0.3">
      <c r="B108" s="97"/>
    </row>
    <row r="109" spans="1:41" ht="15.75" customHeight="1" x14ac:dyDescent="0.3">
      <c r="B109" s="97"/>
    </row>
    <row r="110" spans="1:41" ht="15.75" customHeight="1" x14ac:dyDescent="0.25"/>
    <row r="111" spans="1:41" ht="15.75" customHeight="1" x14ac:dyDescent="0.3">
      <c r="B111" s="97"/>
    </row>
    <row r="112" spans="1:41" ht="15.75" customHeight="1" x14ac:dyDescent="0.3">
      <c r="B112" s="97"/>
    </row>
    <row r="113" spans="2:2" ht="15.75" customHeight="1" x14ac:dyDescent="0.3">
      <c r="B113" s="97"/>
    </row>
    <row r="114" spans="2:2" ht="15.75" customHeight="1" x14ac:dyDescent="0.3">
      <c r="B114" s="97"/>
    </row>
    <row r="115" spans="2:2" ht="15.75" customHeight="1" x14ac:dyDescent="0.3">
      <c r="B115" s="97"/>
    </row>
    <row r="116" spans="2:2" ht="15.75" customHeight="1" x14ac:dyDescent="0.3">
      <c r="B116" s="97"/>
    </row>
    <row r="117" spans="2:2" ht="15.75" customHeight="1" x14ac:dyDescent="0.3">
      <c r="B117" s="97"/>
    </row>
    <row r="118" spans="2:2" ht="15.75" customHeight="1" x14ac:dyDescent="0.3">
      <c r="B118" s="97"/>
    </row>
    <row r="119" spans="2:2" ht="15.75" customHeight="1" x14ac:dyDescent="0.3">
      <c r="B119" s="97"/>
    </row>
    <row r="120" spans="2:2" ht="15.75" customHeight="1" x14ac:dyDescent="0.3">
      <c r="B120" s="97"/>
    </row>
    <row r="121" spans="2:2" ht="15.75" customHeight="1" x14ac:dyDescent="0.3">
      <c r="B121" s="97"/>
    </row>
    <row r="122" spans="2:2" ht="15.75" customHeight="1" x14ac:dyDescent="0.3">
      <c r="B122" s="97"/>
    </row>
    <row r="123" spans="2:2" ht="15.75" customHeight="1" x14ac:dyDescent="0.3">
      <c r="B123" s="97"/>
    </row>
    <row r="124" spans="2:2" ht="15.75" customHeight="1" x14ac:dyDescent="0.3">
      <c r="B124" s="97"/>
    </row>
    <row r="125" spans="2:2" ht="15.75" customHeight="1" x14ac:dyDescent="0.3">
      <c r="B125" s="97"/>
    </row>
    <row r="126" spans="2:2" ht="15.75" customHeight="1" x14ac:dyDescent="0.3">
      <c r="B126" s="97"/>
    </row>
    <row r="127" spans="2:2" ht="15.75" customHeight="1" x14ac:dyDescent="0.3">
      <c r="B127" s="97"/>
    </row>
    <row r="128" spans="2:2" ht="15.75" customHeight="1" x14ac:dyDescent="0.3">
      <c r="B128" s="97"/>
    </row>
    <row r="129" spans="2:2" ht="15.75" customHeight="1" x14ac:dyDescent="0.3">
      <c r="B129" s="97"/>
    </row>
    <row r="130" spans="2:2" ht="15.75" customHeight="1" x14ac:dyDescent="0.3">
      <c r="B130" s="97"/>
    </row>
    <row r="131" spans="2:2" ht="15.75" customHeight="1" x14ac:dyDescent="0.3">
      <c r="B131" s="97"/>
    </row>
    <row r="132" spans="2:2" ht="15.75" customHeight="1" x14ac:dyDescent="0.3">
      <c r="B132" s="97"/>
    </row>
    <row r="133" spans="2:2" ht="15.75" customHeight="1" x14ac:dyDescent="0.3">
      <c r="B133" s="97"/>
    </row>
    <row r="134" spans="2:2" ht="15.75" customHeight="1" x14ac:dyDescent="0.3">
      <c r="B134" s="97"/>
    </row>
    <row r="135" spans="2:2" ht="15.75" customHeight="1" x14ac:dyDescent="0.3">
      <c r="B135" s="97"/>
    </row>
    <row r="136" spans="2:2" ht="15.75" customHeight="1" x14ac:dyDescent="0.3">
      <c r="B136" s="97"/>
    </row>
    <row r="137" spans="2:2" ht="15.75" customHeight="1" x14ac:dyDescent="0.3">
      <c r="B137" s="97"/>
    </row>
    <row r="138" spans="2:2" ht="15.75" customHeight="1" x14ac:dyDescent="0.3">
      <c r="B138" s="97"/>
    </row>
    <row r="139" spans="2:2" ht="15.75" customHeight="1" x14ac:dyDescent="0.3">
      <c r="B139" s="97"/>
    </row>
    <row r="140" spans="2:2" ht="15.75" customHeight="1" x14ac:dyDescent="0.3">
      <c r="B140" s="97"/>
    </row>
    <row r="141" spans="2:2" ht="15.75" customHeight="1" x14ac:dyDescent="0.3">
      <c r="B141" s="97"/>
    </row>
    <row r="142" spans="2:2" ht="15.75" customHeight="1" x14ac:dyDescent="0.3">
      <c r="B142" s="97"/>
    </row>
    <row r="143" spans="2:2" ht="15.75" customHeight="1" x14ac:dyDescent="0.3">
      <c r="B143" s="97"/>
    </row>
    <row r="144" spans="2:2" ht="15.75" customHeight="1" x14ac:dyDescent="0.3">
      <c r="B144" s="97"/>
    </row>
    <row r="145" spans="2:2" ht="15.75" customHeight="1" x14ac:dyDescent="0.3">
      <c r="B145" s="97"/>
    </row>
    <row r="146" spans="2:2" ht="15.75" customHeight="1" x14ac:dyDescent="0.3">
      <c r="B146" s="97"/>
    </row>
    <row r="147" spans="2:2" ht="15.75" customHeight="1" x14ac:dyDescent="0.3">
      <c r="B147" s="97"/>
    </row>
    <row r="148" spans="2:2" ht="15.75" customHeight="1" x14ac:dyDescent="0.3">
      <c r="B148" s="97"/>
    </row>
    <row r="149" spans="2:2" ht="15.75" customHeight="1" x14ac:dyDescent="0.3">
      <c r="B149" s="97"/>
    </row>
    <row r="150" spans="2:2" ht="15.75" customHeight="1" x14ac:dyDescent="0.3">
      <c r="B150" s="97"/>
    </row>
    <row r="151" spans="2:2" ht="15.75" customHeight="1" x14ac:dyDescent="0.3">
      <c r="B151" s="97"/>
    </row>
    <row r="152" spans="2:2" ht="15.75" customHeight="1" x14ac:dyDescent="0.3">
      <c r="B152" s="97"/>
    </row>
    <row r="153" spans="2:2" ht="15.75" customHeight="1" x14ac:dyDescent="0.3">
      <c r="B153" s="97"/>
    </row>
    <row r="154" spans="2:2" ht="15.75" customHeight="1" x14ac:dyDescent="0.3">
      <c r="B154" s="97"/>
    </row>
    <row r="155" spans="2:2" ht="15.75" customHeight="1" x14ac:dyDescent="0.3">
      <c r="B155" s="97"/>
    </row>
    <row r="156" spans="2:2" ht="15.75" customHeight="1" x14ac:dyDescent="0.3">
      <c r="B156" s="97"/>
    </row>
    <row r="157" spans="2:2" ht="15.75" customHeight="1" x14ac:dyDescent="0.3">
      <c r="B157" s="97"/>
    </row>
    <row r="158" spans="2:2" ht="15.75" customHeight="1" x14ac:dyDescent="0.3">
      <c r="B158" s="97"/>
    </row>
    <row r="159" spans="2:2" ht="15.75" customHeight="1" x14ac:dyDescent="0.3">
      <c r="B159" s="97"/>
    </row>
    <row r="160" spans="2:2" ht="15.75" customHeight="1" x14ac:dyDescent="0.3">
      <c r="B160" s="97"/>
    </row>
    <row r="161" spans="2:2" ht="15.75" customHeight="1" x14ac:dyDescent="0.3">
      <c r="B161" s="97"/>
    </row>
    <row r="162" spans="2:2" ht="15.75" customHeight="1" x14ac:dyDescent="0.3">
      <c r="B162" s="97"/>
    </row>
    <row r="163" spans="2:2" ht="15.75" customHeight="1" x14ac:dyDescent="0.3">
      <c r="B163" s="97"/>
    </row>
    <row r="164" spans="2:2" ht="15.75" customHeight="1" x14ac:dyDescent="0.3">
      <c r="B164" s="97"/>
    </row>
    <row r="165" spans="2:2" ht="15.75" customHeight="1" x14ac:dyDescent="0.3">
      <c r="B165" s="97"/>
    </row>
    <row r="166" spans="2:2" ht="15.75" customHeight="1" x14ac:dyDescent="0.3">
      <c r="B166" s="97"/>
    </row>
    <row r="167" spans="2:2" ht="15.75" customHeight="1" x14ac:dyDescent="0.3">
      <c r="B167" s="97"/>
    </row>
    <row r="168" spans="2:2" ht="15.75" customHeight="1" x14ac:dyDescent="0.3">
      <c r="B168" s="97"/>
    </row>
    <row r="169" spans="2:2" ht="15.75" customHeight="1" x14ac:dyDescent="0.3">
      <c r="B169" s="97"/>
    </row>
    <row r="170" spans="2:2" ht="15.75" customHeight="1" x14ac:dyDescent="0.3">
      <c r="B170" s="97"/>
    </row>
    <row r="171" spans="2:2" ht="15.75" customHeight="1" x14ac:dyDescent="0.3">
      <c r="B171" s="97"/>
    </row>
    <row r="172" spans="2:2" ht="15.75" customHeight="1" x14ac:dyDescent="0.3">
      <c r="B172" s="97"/>
    </row>
    <row r="173" spans="2:2" ht="15.75" customHeight="1" x14ac:dyDescent="0.3">
      <c r="B173" s="97"/>
    </row>
    <row r="174" spans="2:2" ht="15.75" customHeight="1" x14ac:dyDescent="0.3">
      <c r="B174" s="97"/>
    </row>
    <row r="175" spans="2:2" ht="15.75" customHeight="1" x14ac:dyDescent="0.3">
      <c r="B175" s="97"/>
    </row>
    <row r="176" spans="2:2" ht="15.75" customHeight="1" x14ac:dyDescent="0.3">
      <c r="B176" s="97"/>
    </row>
    <row r="177" spans="2:2" ht="15.75" customHeight="1" x14ac:dyDescent="0.3">
      <c r="B177" s="97"/>
    </row>
    <row r="178" spans="2:2" ht="15.75" customHeight="1" x14ac:dyDescent="0.3">
      <c r="B178" s="97"/>
    </row>
    <row r="179" spans="2:2" ht="15.75" customHeight="1" x14ac:dyDescent="0.3">
      <c r="B179" s="97"/>
    </row>
    <row r="180" spans="2:2" ht="15.75" customHeight="1" x14ac:dyDescent="0.3">
      <c r="B180" s="97"/>
    </row>
    <row r="181" spans="2:2" ht="15.75" customHeight="1" x14ac:dyDescent="0.3">
      <c r="B181" s="97"/>
    </row>
    <row r="182" spans="2:2" ht="15.75" customHeight="1" x14ac:dyDescent="0.3">
      <c r="B182" s="97"/>
    </row>
    <row r="183" spans="2:2" ht="15.75" customHeight="1" x14ac:dyDescent="0.3">
      <c r="B183" s="97"/>
    </row>
    <row r="184" spans="2:2" ht="15.75" customHeight="1" x14ac:dyDescent="0.3">
      <c r="B184" s="97"/>
    </row>
    <row r="185" spans="2:2" ht="15.75" customHeight="1" x14ac:dyDescent="0.3">
      <c r="B185" s="97"/>
    </row>
    <row r="186" spans="2:2" ht="15.75" customHeight="1" x14ac:dyDescent="0.3">
      <c r="B186" s="97"/>
    </row>
    <row r="187" spans="2:2" ht="15.75" customHeight="1" x14ac:dyDescent="0.3">
      <c r="B187" s="97"/>
    </row>
    <row r="188" spans="2:2" ht="15.75" customHeight="1" x14ac:dyDescent="0.3">
      <c r="B188" s="97"/>
    </row>
    <row r="189" spans="2:2" ht="15.75" customHeight="1" x14ac:dyDescent="0.3">
      <c r="B189" s="97"/>
    </row>
    <row r="190" spans="2:2" ht="15.75" customHeight="1" x14ac:dyDescent="0.3">
      <c r="B190" s="97"/>
    </row>
    <row r="191" spans="2:2" ht="15.75" customHeight="1" x14ac:dyDescent="0.3">
      <c r="B191" s="97"/>
    </row>
    <row r="192" spans="2:2" ht="15.75" customHeight="1" x14ac:dyDescent="0.3">
      <c r="B192" s="97"/>
    </row>
    <row r="193" spans="2:2" ht="15.75" customHeight="1" x14ac:dyDescent="0.3">
      <c r="B193" s="97"/>
    </row>
    <row r="194" spans="2:2" ht="15.75" customHeight="1" x14ac:dyDescent="0.3">
      <c r="B194" s="97"/>
    </row>
    <row r="195" spans="2:2" ht="15.75" customHeight="1" x14ac:dyDescent="0.3">
      <c r="B195" s="97"/>
    </row>
    <row r="196" spans="2:2" ht="15.75" customHeight="1" x14ac:dyDescent="0.3">
      <c r="B196" s="97"/>
    </row>
    <row r="197" spans="2:2" ht="15.75" customHeight="1" x14ac:dyDescent="0.3">
      <c r="B197" s="97"/>
    </row>
    <row r="198" spans="2:2" ht="15.75" customHeight="1" x14ac:dyDescent="0.3">
      <c r="B198" s="97"/>
    </row>
    <row r="199" spans="2:2" ht="15.75" customHeight="1" x14ac:dyDescent="0.3">
      <c r="B199" s="97"/>
    </row>
    <row r="200" spans="2:2" ht="15.75" customHeight="1" x14ac:dyDescent="0.3">
      <c r="B200" s="97"/>
    </row>
    <row r="201" spans="2:2" ht="15.75" customHeight="1" x14ac:dyDescent="0.3">
      <c r="B201" s="97"/>
    </row>
    <row r="202" spans="2:2" ht="15.75" customHeight="1" x14ac:dyDescent="0.3">
      <c r="B202" s="97"/>
    </row>
    <row r="203" spans="2:2" ht="15.75" customHeight="1" x14ac:dyDescent="0.3">
      <c r="B203" s="97"/>
    </row>
    <row r="204" spans="2:2" ht="15.75" customHeight="1" x14ac:dyDescent="0.3">
      <c r="B204" s="97"/>
    </row>
    <row r="205" spans="2:2" ht="15.75" customHeight="1" x14ac:dyDescent="0.3">
      <c r="B205" s="97"/>
    </row>
    <row r="206" spans="2:2" ht="15.75" customHeight="1" x14ac:dyDescent="0.3">
      <c r="B206" s="97"/>
    </row>
    <row r="207" spans="2:2" ht="15.75" customHeight="1" x14ac:dyDescent="0.3">
      <c r="B207" s="97"/>
    </row>
    <row r="208" spans="2:2" ht="15.75" customHeight="1" x14ac:dyDescent="0.3">
      <c r="B208" s="97"/>
    </row>
    <row r="209" spans="2:2" ht="15.75" customHeight="1" x14ac:dyDescent="0.3">
      <c r="B209" s="97"/>
    </row>
    <row r="210" spans="2:2" ht="15.75" customHeight="1" x14ac:dyDescent="0.3">
      <c r="B210" s="97"/>
    </row>
    <row r="211" spans="2:2" ht="15.75" customHeight="1" x14ac:dyDescent="0.3">
      <c r="B211" s="97"/>
    </row>
    <row r="212" spans="2:2" ht="15.75" customHeight="1" x14ac:dyDescent="0.3">
      <c r="B212" s="97"/>
    </row>
    <row r="213" spans="2:2" ht="15.75" customHeight="1" x14ac:dyDescent="0.3">
      <c r="B213" s="97"/>
    </row>
    <row r="214" spans="2:2" ht="15.75" customHeight="1" x14ac:dyDescent="0.3">
      <c r="B214" s="97"/>
    </row>
    <row r="215" spans="2:2" ht="15.75" customHeight="1" x14ac:dyDescent="0.3">
      <c r="B215" s="97"/>
    </row>
    <row r="216" spans="2:2" ht="15.75" customHeight="1" x14ac:dyDescent="0.3">
      <c r="B216" s="97"/>
    </row>
    <row r="217" spans="2:2" ht="15.75" customHeight="1" x14ac:dyDescent="0.3">
      <c r="B217" s="97"/>
    </row>
    <row r="218" spans="2:2" ht="15.75" customHeight="1" x14ac:dyDescent="0.3">
      <c r="B218" s="97"/>
    </row>
    <row r="219" spans="2:2" ht="15.75" customHeight="1" x14ac:dyDescent="0.3">
      <c r="B219" s="97"/>
    </row>
    <row r="220" spans="2:2" ht="15.75" customHeight="1" x14ac:dyDescent="0.3">
      <c r="B220" s="97"/>
    </row>
    <row r="221" spans="2:2" ht="15.75" customHeight="1" x14ac:dyDescent="0.3">
      <c r="B221" s="97"/>
    </row>
    <row r="222" spans="2:2" ht="15.75" customHeight="1" x14ac:dyDescent="0.3">
      <c r="B222" s="97"/>
    </row>
    <row r="223" spans="2:2" ht="15.75" customHeight="1" x14ac:dyDescent="0.3">
      <c r="B223" s="97"/>
    </row>
    <row r="224" spans="2:2" ht="15.75" customHeight="1" x14ac:dyDescent="0.3">
      <c r="B224" s="97"/>
    </row>
    <row r="225" spans="2:2" ht="15.75" customHeight="1" x14ac:dyDescent="0.3">
      <c r="B225" s="97"/>
    </row>
    <row r="226" spans="2:2" ht="15.75" customHeight="1" x14ac:dyDescent="0.3">
      <c r="B226" s="97"/>
    </row>
    <row r="227" spans="2:2" ht="15.75" customHeight="1" x14ac:dyDescent="0.3">
      <c r="B227" s="97"/>
    </row>
    <row r="228" spans="2:2" ht="15.75" customHeight="1" x14ac:dyDescent="0.3">
      <c r="B228" s="97"/>
    </row>
    <row r="229" spans="2:2" ht="15.75" customHeight="1" x14ac:dyDescent="0.3">
      <c r="B229" s="97"/>
    </row>
    <row r="230" spans="2:2" ht="15.75" customHeight="1" x14ac:dyDescent="0.3">
      <c r="B230" s="97"/>
    </row>
    <row r="231" spans="2:2" ht="15.75" customHeight="1" x14ac:dyDescent="0.3">
      <c r="B231" s="97"/>
    </row>
    <row r="232" spans="2:2" ht="15.75" customHeight="1" x14ac:dyDescent="0.3">
      <c r="B232" s="97"/>
    </row>
    <row r="233" spans="2:2" ht="15.75" customHeight="1" x14ac:dyDescent="0.3">
      <c r="B233" s="97"/>
    </row>
    <row r="234" spans="2:2" ht="15.75" customHeight="1" x14ac:dyDescent="0.3">
      <c r="B234" s="97"/>
    </row>
    <row r="235" spans="2:2" ht="15.75" customHeight="1" x14ac:dyDescent="0.3">
      <c r="B235" s="97"/>
    </row>
    <row r="236" spans="2:2" ht="15.75" customHeight="1" x14ac:dyDescent="0.3">
      <c r="B236" s="97"/>
    </row>
    <row r="237" spans="2:2" ht="15.75" customHeight="1" x14ac:dyDescent="0.3">
      <c r="B237" s="97"/>
    </row>
    <row r="238" spans="2:2" ht="15.75" customHeight="1" x14ac:dyDescent="0.3">
      <c r="B238" s="97"/>
    </row>
    <row r="239" spans="2:2" ht="15.75" customHeight="1" x14ac:dyDescent="0.3">
      <c r="B239" s="97"/>
    </row>
    <row r="240" spans="2:2" ht="15.75" customHeight="1" x14ac:dyDescent="0.3">
      <c r="B240" s="97"/>
    </row>
    <row r="241" spans="2:2" ht="15.75" customHeight="1" x14ac:dyDescent="0.3">
      <c r="B241" s="97"/>
    </row>
    <row r="242" spans="2:2" ht="15.75" customHeight="1" x14ac:dyDescent="0.3">
      <c r="B242" s="97"/>
    </row>
    <row r="243" spans="2:2" ht="15.75" customHeight="1" x14ac:dyDescent="0.3">
      <c r="B243" s="97"/>
    </row>
    <row r="244" spans="2:2" ht="15.75" customHeight="1" x14ac:dyDescent="0.3">
      <c r="B244" s="97"/>
    </row>
    <row r="245" spans="2:2" ht="15.75" customHeight="1" x14ac:dyDescent="0.3">
      <c r="B245" s="97"/>
    </row>
    <row r="246" spans="2:2" ht="15.75" customHeight="1" x14ac:dyDescent="0.3">
      <c r="B246" s="97"/>
    </row>
    <row r="247" spans="2:2" ht="15.75" customHeight="1" x14ac:dyDescent="0.3">
      <c r="B247" s="97"/>
    </row>
    <row r="248" spans="2:2" ht="15.75" customHeight="1" x14ac:dyDescent="0.3">
      <c r="B248" s="97"/>
    </row>
    <row r="249" spans="2:2" ht="15.75" customHeight="1" x14ac:dyDescent="0.3">
      <c r="B249" s="97"/>
    </row>
    <row r="250" spans="2:2" ht="15.75" customHeight="1" x14ac:dyDescent="0.3">
      <c r="B250" s="97"/>
    </row>
    <row r="251" spans="2:2" ht="15.75" customHeight="1" x14ac:dyDescent="0.3">
      <c r="B251" s="97"/>
    </row>
    <row r="252" spans="2:2" ht="15.75" customHeight="1" x14ac:dyDescent="0.3">
      <c r="B252" s="97"/>
    </row>
    <row r="253" spans="2:2" ht="15.75" customHeight="1" x14ac:dyDescent="0.3">
      <c r="B253" s="97"/>
    </row>
    <row r="254" spans="2:2" ht="15.75" customHeight="1" x14ac:dyDescent="0.3">
      <c r="B254" s="97"/>
    </row>
    <row r="255" spans="2:2" ht="15.75" customHeight="1" x14ac:dyDescent="0.3">
      <c r="B255" s="97"/>
    </row>
    <row r="256" spans="2:2" ht="15.75" customHeight="1" x14ac:dyDescent="0.3">
      <c r="B256" s="97"/>
    </row>
    <row r="257" spans="2:2" ht="15.75" customHeight="1" x14ac:dyDescent="0.3">
      <c r="B257" s="97"/>
    </row>
    <row r="258" spans="2:2" ht="15.75" customHeight="1" x14ac:dyDescent="0.3">
      <c r="B258" s="97"/>
    </row>
    <row r="259" spans="2:2" ht="15.75" customHeight="1" x14ac:dyDescent="0.3">
      <c r="B259" s="97"/>
    </row>
    <row r="260" spans="2:2" ht="15.75" customHeight="1" x14ac:dyDescent="0.3">
      <c r="B260" s="97"/>
    </row>
    <row r="261" spans="2:2" ht="15.75" customHeight="1" x14ac:dyDescent="0.3">
      <c r="B261" s="97"/>
    </row>
    <row r="262" spans="2:2" ht="15.75" customHeight="1" x14ac:dyDescent="0.3">
      <c r="B262" s="97"/>
    </row>
    <row r="263" spans="2:2" ht="15.75" customHeight="1" x14ac:dyDescent="0.3">
      <c r="B263" s="97"/>
    </row>
    <row r="264" spans="2:2" ht="15.75" customHeight="1" x14ac:dyDescent="0.3">
      <c r="B264" s="97"/>
    </row>
    <row r="265" spans="2:2" ht="15.75" customHeight="1" x14ac:dyDescent="0.3">
      <c r="B265" s="97"/>
    </row>
    <row r="266" spans="2:2" ht="15.75" customHeight="1" x14ac:dyDescent="0.3">
      <c r="B266" s="97"/>
    </row>
    <row r="267" spans="2:2" ht="15.75" customHeight="1" x14ac:dyDescent="0.3">
      <c r="B267" s="97"/>
    </row>
    <row r="268" spans="2:2" ht="15.75" customHeight="1" x14ac:dyDescent="0.3">
      <c r="B268" s="97"/>
    </row>
    <row r="269" spans="2:2" ht="15.75" customHeight="1" x14ac:dyDescent="0.3">
      <c r="B269" s="97"/>
    </row>
    <row r="270" spans="2:2" ht="15.75" customHeight="1" x14ac:dyDescent="0.3">
      <c r="B270" s="97"/>
    </row>
    <row r="271" spans="2:2" ht="15.75" customHeight="1" x14ac:dyDescent="0.3">
      <c r="B271" s="97"/>
    </row>
    <row r="272" spans="2:2" ht="15.75" customHeight="1" x14ac:dyDescent="0.3">
      <c r="B272" s="97"/>
    </row>
    <row r="273" spans="2:2" ht="15.75" customHeight="1" x14ac:dyDescent="0.3">
      <c r="B273" s="97"/>
    </row>
    <row r="274" spans="2:2" ht="15.75" customHeight="1" x14ac:dyDescent="0.3">
      <c r="B274" s="97"/>
    </row>
    <row r="275" spans="2:2" ht="15.75" customHeight="1" x14ac:dyDescent="0.3">
      <c r="B275" s="97"/>
    </row>
    <row r="276" spans="2:2" ht="15.75" customHeight="1" x14ac:dyDescent="0.3">
      <c r="B276" s="97"/>
    </row>
    <row r="277" spans="2:2" ht="15.75" customHeight="1" x14ac:dyDescent="0.25"/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00"/>
  <sheetViews>
    <sheetView topLeftCell="A16" workbookViewId="0">
      <selection sqref="A1:I1"/>
    </sheetView>
  </sheetViews>
  <sheetFormatPr defaultColWidth="12.59765625" defaultRowHeight="15" customHeight="1" x14ac:dyDescent="0.25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 x14ac:dyDescent="0.3">
      <c r="A1" s="225" t="s">
        <v>388</v>
      </c>
      <c r="B1" s="226"/>
      <c r="C1" s="226"/>
      <c r="D1" s="226"/>
      <c r="E1" s="226"/>
      <c r="F1" s="226"/>
      <c r="G1" s="226"/>
      <c r="H1" s="226"/>
      <c r="I1" s="227"/>
      <c r="J1" s="119"/>
      <c r="K1" s="119"/>
      <c r="L1" s="119"/>
      <c r="M1" s="119"/>
      <c r="N1" s="119"/>
      <c r="O1" s="119"/>
    </row>
    <row r="2" spans="1:15" ht="15" customHeight="1" x14ac:dyDescent="0.3">
      <c r="A2" s="228" t="s">
        <v>389</v>
      </c>
      <c r="B2" s="209"/>
      <c r="C2" s="209"/>
      <c r="D2" s="209"/>
      <c r="E2" s="209"/>
      <c r="F2" s="209"/>
      <c r="G2" s="209"/>
      <c r="H2" s="209"/>
      <c r="I2" s="229"/>
      <c r="J2" s="119"/>
      <c r="K2" s="119"/>
      <c r="L2" s="119"/>
      <c r="M2" s="119"/>
      <c r="N2" s="119"/>
      <c r="O2" s="119"/>
    </row>
    <row r="3" spans="1:15" ht="15.75" customHeight="1" x14ac:dyDescent="0.3">
      <c r="A3" s="230" t="s">
        <v>390</v>
      </c>
      <c r="B3" s="209"/>
      <c r="C3" s="209"/>
      <c r="D3" s="209"/>
      <c r="E3" s="209"/>
      <c r="F3" s="209"/>
      <c r="G3" s="209"/>
      <c r="H3" s="209"/>
      <c r="I3" s="229"/>
      <c r="J3" s="119"/>
      <c r="K3" s="119"/>
      <c r="L3" s="119"/>
      <c r="M3" s="119"/>
      <c r="N3" s="119"/>
      <c r="O3" s="119"/>
    </row>
    <row r="4" spans="1:15" ht="14.4" x14ac:dyDescent="0.3">
      <c r="A4" s="121" t="s">
        <v>391</v>
      </c>
      <c r="B4" s="122"/>
      <c r="C4" s="231" t="str">
        <f>'S1'!$C$3</f>
        <v>2023-24(Even)</v>
      </c>
      <c r="D4" s="232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 x14ac:dyDescent="0.3">
      <c r="A5" s="233" t="s">
        <v>393</v>
      </c>
      <c r="B5" s="170"/>
      <c r="C5" s="124" t="str">
        <f>'S1'!$C$1</f>
        <v>CS8078</v>
      </c>
      <c r="D5" s="234" t="str">
        <f>'S1'!$C$2</f>
        <v>Green Computing</v>
      </c>
      <c r="E5" s="226"/>
      <c r="F5" s="226"/>
      <c r="G5" s="226"/>
      <c r="H5" s="226"/>
      <c r="I5" s="227"/>
      <c r="J5" s="119"/>
      <c r="K5" s="119"/>
      <c r="L5" s="119"/>
      <c r="M5" s="119"/>
      <c r="N5" s="119"/>
      <c r="O5" s="119"/>
    </row>
    <row r="6" spans="1:15" ht="15" customHeight="1" x14ac:dyDescent="0.3">
      <c r="A6" s="125" t="s">
        <v>394</v>
      </c>
      <c r="B6" s="235" t="str">
        <f>'S1'!$B$12</f>
        <v>Acquire knowledge to adopt green computing practices to minimize negative impacts on the environment.</v>
      </c>
      <c r="C6" s="168"/>
      <c r="D6" s="168"/>
      <c r="E6" s="168"/>
      <c r="F6" s="168"/>
      <c r="G6" s="168"/>
      <c r="H6" s="168"/>
      <c r="I6" s="236"/>
      <c r="J6" s="119"/>
      <c r="K6" s="119"/>
      <c r="L6" s="119"/>
      <c r="M6" s="119"/>
      <c r="N6" s="119"/>
      <c r="O6" s="119"/>
    </row>
    <row r="7" spans="1:15" ht="15" customHeight="1" x14ac:dyDescent="0.3">
      <c r="A7" s="125" t="s">
        <v>24</v>
      </c>
      <c r="B7" s="235" t="str">
        <f>'S1'!$B$13</f>
        <v>Enhance the skill in energy saving practices to minimize negative impacts on the environment.</v>
      </c>
      <c r="C7" s="168"/>
      <c r="D7" s="168"/>
      <c r="E7" s="168"/>
      <c r="F7" s="168"/>
      <c r="G7" s="168"/>
      <c r="H7" s="168"/>
      <c r="I7" s="236"/>
      <c r="J7" s="119"/>
      <c r="K7" s="119"/>
      <c r="L7" s="119"/>
      <c r="M7" s="119"/>
      <c r="N7" s="119"/>
      <c r="O7" s="119"/>
    </row>
    <row r="8" spans="1:15" ht="15" customHeight="1" x14ac:dyDescent="0.3">
      <c r="A8" s="125" t="s">
        <v>26</v>
      </c>
      <c r="B8" s="235" t="str">
        <f>'S1'!$B$14</f>
        <v>Evaluate technology tools that can reduce paper waste and carbon footprint by the stakeholders.</v>
      </c>
      <c r="C8" s="168"/>
      <c r="D8" s="168"/>
      <c r="E8" s="168"/>
      <c r="F8" s="168"/>
      <c r="G8" s="168"/>
      <c r="H8" s="168"/>
      <c r="I8" s="236"/>
      <c r="J8" s="119"/>
      <c r="K8" s="119"/>
      <c r="L8" s="119"/>
      <c r="M8" s="119"/>
      <c r="N8" s="119"/>
      <c r="O8" s="119"/>
    </row>
    <row r="9" spans="1:15" ht="15" customHeight="1" x14ac:dyDescent="0.3">
      <c r="A9" s="125" t="s">
        <v>28</v>
      </c>
      <c r="B9" s="235" t="str">
        <f>'S1'!$B$15</f>
        <v>Understand the issues related with green compliance.</v>
      </c>
      <c r="C9" s="168"/>
      <c r="D9" s="168"/>
      <c r="E9" s="168"/>
      <c r="F9" s="168"/>
      <c r="G9" s="168"/>
      <c r="H9" s="168"/>
      <c r="I9" s="236"/>
      <c r="J9" s="119"/>
      <c r="K9" s="119"/>
      <c r="L9" s="119"/>
      <c r="M9" s="119"/>
      <c r="N9" s="119"/>
      <c r="O9" s="119"/>
    </row>
    <row r="10" spans="1:15" ht="15" customHeight="1" x14ac:dyDescent="0.3">
      <c r="A10" s="125" t="s">
        <v>30</v>
      </c>
      <c r="B10" s="235" t="str">
        <f>'S1'!$B$16</f>
        <v>Understand the ways to minimize equipment disposal requirements.</v>
      </c>
      <c r="C10" s="168"/>
      <c r="D10" s="168"/>
      <c r="E10" s="168"/>
      <c r="F10" s="168"/>
      <c r="G10" s="168"/>
      <c r="H10" s="168"/>
      <c r="I10" s="236"/>
      <c r="J10" s="119"/>
      <c r="K10" s="119"/>
      <c r="L10" s="119"/>
      <c r="M10" s="119"/>
      <c r="N10" s="119"/>
      <c r="O10" s="119"/>
    </row>
    <row r="11" spans="1:15" ht="15.75" customHeight="1" x14ac:dyDescent="0.3">
      <c r="A11" s="237" t="s">
        <v>395</v>
      </c>
      <c r="B11" s="209"/>
      <c r="C11" s="209"/>
      <c r="D11" s="209"/>
      <c r="E11" s="209"/>
      <c r="F11" s="209"/>
      <c r="G11" s="209"/>
      <c r="H11" s="209"/>
      <c r="I11" s="229"/>
      <c r="J11" s="119"/>
      <c r="K11" s="119"/>
      <c r="L11" s="119"/>
      <c r="M11" s="119"/>
      <c r="N11" s="119"/>
      <c r="O11" s="119"/>
    </row>
    <row r="12" spans="1:15" ht="14.4" x14ac:dyDescent="0.3">
      <c r="A12" s="126"/>
      <c r="B12" s="238" t="s">
        <v>34</v>
      </c>
      <c r="C12" s="170"/>
      <c r="D12" s="170"/>
      <c r="E12" s="170"/>
      <c r="F12" s="170"/>
      <c r="G12" s="170"/>
      <c r="H12" s="239" t="s">
        <v>35</v>
      </c>
      <c r="I12" s="227"/>
      <c r="J12" s="119"/>
      <c r="K12" s="119"/>
      <c r="L12" s="119"/>
      <c r="M12" s="119"/>
      <c r="N12" s="119"/>
      <c r="O12" s="119"/>
    </row>
    <row r="13" spans="1:15" ht="14.4" x14ac:dyDescent="0.3">
      <c r="A13" s="127"/>
      <c r="B13" s="128" t="str">
        <f>'S1'!D11</f>
        <v>Serial Test 1</v>
      </c>
      <c r="C13" s="128" t="str">
        <f>'S1'!E11</f>
        <v>Serial Test 2</v>
      </c>
      <c r="D13" s="128" t="str">
        <f>'S1'!F11</f>
        <v>Serial Test 3</v>
      </c>
      <c r="E13" s="129" t="str">
        <f>'S1'!G11</f>
        <v>Assignment 1</v>
      </c>
      <c r="F13" s="128" t="str">
        <f>'S1'!H11</f>
        <v>Assignment 2</v>
      </c>
      <c r="G13" s="130" t="str">
        <f>'S1'!I11</f>
        <v>Total</v>
      </c>
      <c r="H13" s="245" t="s">
        <v>396</v>
      </c>
      <c r="I13" s="236"/>
      <c r="J13" s="119"/>
      <c r="K13" s="119"/>
      <c r="L13" s="119"/>
      <c r="M13" s="119"/>
      <c r="N13" s="119"/>
      <c r="O13" s="119"/>
    </row>
    <row r="14" spans="1:15" ht="14.4" x14ac:dyDescent="0.3">
      <c r="A14" s="131" t="str">
        <f t="shared" ref="A14:A18" si="0">A6</f>
        <v xml:space="preserve">CO1 </v>
      </c>
      <c r="B14" s="128">
        <f>IF('S1'!$D$12&gt;0,'S1'!$D$12," ")</f>
        <v>32</v>
      </c>
      <c r="C14" s="128" t="str">
        <f>IF('S1'!$E$12&gt;0,'S1'!$E$12," ")</f>
        <v xml:space="preserve"> </v>
      </c>
      <c r="D14" s="128" t="str">
        <f>IF('S1'!$F$12&gt;0,'S1'!$F$12," ")</f>
        <v xml:space="preserve"> </v>
      </c>
      <c r="E14" s="128">
        <f>IF('S1'!$G$12&gt;0,'S1'!$G$12," ")</f>
        <v>18</v>
      </c>
      <c r="F14" s="128" t="str">
        <f>IF('S1'!$H$12&gt;0,'S1'!$H$12," ")</f>
        <v xml:space="preserve"> </v>
      </c>
      <c r="G14" s="130">
        <f>IF('S1'!$I$12&gt;0,'S1'!$I$12," ")</f>
        <v>50</v>
      </c>
      <c r="H14" s="246">
        <v>100</v>
      </c>
      <c r="I14" s="229"/>
      <c r="J14" s="119"/>
      <c r="K14" s="119"/>
      <c r="L14" s="119"/>
      <c r="M14" s="119"/>
      <c r="N14" s="119"/>
      <c r="O14" s="119"/>
    </row>
    <row r="15" spans="1:15" ht="14.4" x14ac:dyDescent="0.3">
      <c r="A15" s="131" t="str">
        <f t="shared" si="0"/>
        <v>CO2</v>
      </c>
      <c r="B15" s="128">
        <f>IF('S1'!$D$13&gt;0,'S1'!$D$13," ")</f>
        <v>18</v>
      </c>
      <c r="C15" s="128">
        <f>IF('S1'!$E$13&gt;0,'S1'!$E$13," ")</f>
        <v>14</v>
      </c>
      <c r="D15" s="128" t="str">
        <f>IF('S1'!F13&gt;0,'S1'!F13," ")</f>
        <v xml:space="preserve"> </v>
      </c>
      <c r="E15" s="128">
        <f>IF('S1'!$G$13&gt;0,'S1'!$G$13," ")</f>
        <v>18</v>
      </c>
      <c r="F15" s="128" t="str">
        <f>IF('S1'!$H$13&gt;0,'S1'!$H$13," ")</f>
        <v xml:space="preserve"> </v>
      </c>
      <c r="G15" s="130">
        <f>IF('S1'!$I$13&gt;0,'S1'!$I$13," ")</f>
        <v>50</v>
      </c>
      <c r="H15" s="247"/>
      <c r="I15" s="229"/>
      <c r="J15" s="119"/>
      <c r="K15" s="119"/>
      <c r="L15" s="119"/>
      <c r="M15" s="119"/>
      <c r="N15" s="119"/>
      <c r="O15" s="119"/>
    </row>
    <row r="16" spans="1:15" ht="14.4" x14ac:dyDescent="0.3">
      <c r="A16" s="131" t="str">
        <f t="shared" si="0"/>
        <v>CO3</v>
      </c>
      <c r="B16" s="128" t="str">
        <f>IF('S1'!$D$14&gt;0,'S1'!$D$14," ")</f>
        <v xml:space="preserve"> </v>
      </c>
      <c r="C16" s="128">
        <f>IF('S1'!$E$14&gt;0,'S1'!$E$14," ")</f>
        <v>30</v>
      </c>
      <c r="D16" s="128" t="str">
        <f>IF('S1'!$F$14&gt;0,'S1'!$F$14," ")</f>
        <v xml:space="preserve"> </v>
      </c>
      <c r="E16" s="128">
        <f>IF('S1'!$G$14&gt;0,'S1'!$G$14," ")</f>
        <v>14</v>
      </c>
      <c r="F16" s="128">
        <f>IF('S1'!$H$14&gt;0,'S1'!$H$14," ")</f>
        <v>6</v>
      </c>
      <c r="G16" s="130">
        <f>IF('S1'!$I$14&gt;0,'S1'!$I$14," ")</f>
        <v>50</v>
      </c>
      <c r="H16" s="247"/>
      <c r="I16" s="229"/>
      <c r="J16" s="119"/>
      <c r="K16" s="119"/>
      <c r="L16" s="119"/>
      <c r="M16" s="119"/>
      <c r="N16" s="119"/>
      <c r="O16" s="119"/>
    </row>
    <row r="17" spans="1:15" ht="14.4" x14ac:dyDescent="0.3">
      <c r="A17" s="131" t="str">
        <f t="shared" si="0"/>
        <v>CO4</v>
      </c>
      <c r="B17" s="128" t="str">
        <f>IF('S1'!$D$15&gt;0,'S1'!$D$15," ")</f>
        <v xml:space="preserve"> </v>
      </c>
      <c r="C17" s="128">
        <f>IF('S1'!$E$15&gt;0,'S1'!$E$15," ")</f>
        <v>6</v>
      </c>
      <c r="D17" s="128">
        <f>IF('S1'!$F$15&gt;0,'S1'!$F$15," ")</f>
        <v>20</v>
      </c>
      <c r="E17" s="128" t="str">
        <f>IF('S1'!$G$15&gt;0,'S1'!$G$15," ")</f>
        <v xml:space="preserve"> </v>
      </c>
      <c r="F17" s="128">
        <f>IF('S1'!$H$15&gt;0,'S1'!$H$15," ")</f>
        <v>24</v>
      </c>
      <c r="G17" s="130">
        <f>IF('S1'!$I$15&gt;0,'S1'!$I$15," ")</f>
        <v>50</v>
      </c>
      <c r="H17" s="247"/>
      <c r="I17" s="229"/>
      <c r="J17" s="119"/>
      <c r="K17" s="119"/>
      <c r="L17" s="119"/>
      <c r="M17" s="119"/>
      <c r="N17" s="119"/>
      <c r="O17" s="119"/>
    </row>
    <row r="18" spans="1:15" ht="14.4" x14ac:dyDescent="0.3">
      <c r="A18" s="131" t="str">
        <f t="shared" si="0"/>
        <v>CO5</v>
      </c>
      <c r="B18" s="128" t="str">
        <f>IF('S1'!$D$16&gt;0,'S1'!$D$16," ")</f>
        <v xml:space="preserve"> </v>
      </c>
      <c r="C18" s="128" t="str">
        <f>IF('S1'!$E$16&gt;0,'S1'!$E$16," ")</f>
        <v xml:space="preserve"> </v>
      </c>
      <c r="D18" s="128">
        <f>IF('S1'!$F$16&gt;0,'S1'!$F$16," ")</f>
        <v>30</v>
      </c>
      <c r="E18" s="128" t="str">
        <f>IF('S1'!$G$16&gt;0,'S1'!$G$16," ")</f>
        <v xml:space="preserve"> </v>
      </c>
      <c r="F18" s="128">
        <f>IF('S1'!$H$16&gt;0,'S1'!$H$16," ")</f>
        <v>20</v>
      </c>
      <c r="G18" s="130">
        <f>IF('S1'!$I$16&gt;0,'S1'!$I$16," ")</f>
        <v>50</v>
      </c>
      <c r="H18" s="247"/>
      <c r="I18" s="229"/>
      <c r="J18" s="119"/>
      <c r="K18" s="119"/>
      <c r="L18" s="119"/>
      <c r="M18" s="119"/>
      <c r="N18" s="119"/>
      <c r="O18" s="119"/>
    </row>
    <row r="19" spans="1:15" ht="15.75" customHeight="1" x14ac:dyDescent="0.3">
      <c r="A19" s="132" t="s">
        <v>15</v>
      </c>
      <c r="B19" s="128">
        <f>IF('S1'!$D$17&gt;0,'S1'!$D$17," ")</f>
        <v>50</v>
      </c>
      <c r="C19" s="128">
        <f>IF('S1'!$E$17&gt;0,'S1'!$E$17," ")</f>
        <v>50</v>
      </c>
      <c r="D19" s="128">
        <f>IF('S1'!$F$17&gt;0,'S1'!$F$17," ")</f>
        <v>50</v>
      </c>
      <c r="E19" s="128">
        <f>IF('S1'!$G$17&gt;0,'S1'!$G$17," ")</f>
        <v>50</v>
      </c>
      <c r="F19" s="128">
        <f>IF('S1'!H17&gt;0,'S1'!H17," ")</f>
        <v>50</v>
      </c>
      <c r="G19" s="130">
        <f>IF('S1'!$I$17&gt;0,'S1'!$I$17," ")</f>
        <v>250</v>
      </c>
      <c r="H19" s="248">
        <f>SUM(H14:H18)</f>
        <v>100</v>
      </c>
      <c r="I19" s="236"/>
      <c r="J19" s="119"/>
      <c r="K19" s="119"/>
      <c r="L19" s="119"/>
      <c r="M19" s="119"/>
      <c r="N19" s="119"/>
      <c r="O19" s="119"/>
    </row>
    <row r="20" spans="1:15" ht="15.75" customHeight="1" x14ac:dyDescent="0.3">
      <c r="A20" s="133"/>
      <c r="B20" s="134"/>
      <c r="C20" s="134"/>
      <c r="D20" s="134"/>
      <c r="E20" s="134"/>
      <c r="F20" s="134"/>
      <c r="G20" s="134"/>
      <c r="H20" s="249"/>
      <c r="I20" s="177"/>
      <c r="J20" s="119"/>
      <c r="K20" s="119"/>
      <c r="L20" s="119"/>
      <c r="M20" s="119"/>
      <c r="N20" s="119"/>
      <c r="O20" s="119"/>
    </row>
    <row r="21" spans="1:15" ht="15" customHeight="1" x14ac:dyDescent="0.3">
      <c r="A21" s="250" t="s">
        <v>149</v>
      </c>
      <c r="B21" s="170"/>
      <c r="C21" s="170"/>
      <c r="D21" s="170"/>
      <c r="E21" s="170"/>
      <c r="F21" s="170"/>
      <c r="G21" s="171"/>
      <c r="H21" s="251" t="s">
        <v>36</v>
      </c>
      <c r="I21" s="171"/>
      <c r="J21" s="119"/>
      <c r="K21" s="119"/>
      <c r="L21" s="119"/>
      <c r="M21" s="119"/>
      <c r="N21" s="119"/>
      <c r="O21" s="119"/>
    </row>
    <row r="22" spans="1:15" ht="15.75" customHeight="1" x14ac:dyDescent="0.3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 x14ac:dyDescent="0.3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 x14ac:dyDescent="0.3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 x14ac:dyDescent="0.3">
      <c r="A25" s="145"/>
      <c r="B25" s="146"/>
      <c r="C25" s="146"/>
      <c r="D25" s="146"/>
      <c r="E25" s="146"/>
      <c r="F25" s="146"/>
      <c r="G25" s="146"/>
      <c r="H25" s="147"/>
      <c r="I25" s="148"/>
      <c r="J25" s="119"/>
      <c r="K25" s="119"/>
      <c r="L25" s="119"/>
      <c r="M25" s="119"/>
      <c r="N25" s="119"/>
      <c r="O25" s="119"/>
    </row>
    <row r="26" spans="1:15" ht="15.75" customHeight="1" x14ac:dyDescent="0.3">
      <c r="A26" s="252" t="s">
        <v>398</v>
      </c>
      <c r="B26" s="209"/>
      <c r="C26" s="209"/>
      <c r="D26" s="209"/>
      <c r="E26" s="209"/>
      <c r="F26" s="209"/>
      <c r="G26" s="209"/>
      <c r="H26" s="209"/>
      <c r="I26" s="149"/>
      <c r="J26" s="119"/>
      <c r="K26" s="119"/>
      <c r="L26" s="119"/>
      <c r="M26" s="119"/>
      <c r="N26" s="119"/>
      <c r="O26" s="119"/>
    </row>
    <row r="27" spans="1:15" ht="15" customHeight="1" x14ac:dyDescent="0.3">
      <c r="A27" s="240" t="str">
        <f>CONCATENATE("Direct Assesment = ",'S1'!C19,"% Internal Mark + ",'S1'!C20,"% External Mark")</f>
        <v>Direct Assesment = 60% Internal Mark + 40% External Mark</v>
      </c>
      <c r="B27" s="209"/>
      <c r="C27" s="209"/>
      <c r="D27" s="209"/>
      <c r="E27" s="209"/>
      <c r="F27" s="209"/>
      <c r="G27" s="209"/>
      <c r="H27" s="209"/>
      <c r="I27" s="149"/>
      <c r="J27" s="119"/>
      <c r="K27" s="119"/>
      <c r="L27" s="119"/>
      <c r="M27" s="119"/>
      <c r="N27" s="119"/>
      <c r="O27" s="119"/>
    </row>
    <row r="28" spans="1:15" ht="15.75" customHeight="1" x14ac:dyDescent="0.3">
      <c r="A28" s="241"/>
      <c r="B28" s="184"/>
      <c r="C28" s="150" t="s">
        <v>22</v>
      </c>
      <c r="D28" s="151" t="s">
        <v>24</v>
      </c>
      <c r="E28" s="151" t="s">
        <v>26</v>
      </c>
      <c r="F28" s="151" t="s">
        <v>28</v>
      </c>
      <c r="G28" s="151" t="s">
        <v>30</v>
      </c>
      <c r="H28" s="151"/>
      <c r="I28" s="149"/>
      <c r="J28" s="119"/>
      <c r="K28" s="119"/>
      <c r="L28" s="119"/>
      <c r="M28" s="119"/>
      <c r="N28" s="119"/>
      <c r="O28" s="119"/>
    </row>
    <row r="29" spans="1:15" ht="15.75" customHeight="1" x14ac:dyDescent="0.3">
      <c r="A29" s="242" t="s">
        <v>35</v>
      </c>
      <c r="B29" s="184"/>
      <c r="C29" s="152">
        <f ca="1">'S2'!$AE$98</f>
        <v>3</v>
      </c>
      <c r="D29" s="152">
        <f ca="1">'S2'!$AE$98</f>
        <v>3</v>
      </c>
      <c r="E29" s="152">
        <f ca="1">'S2'!$AE$98</f>
        <v>3</v>
      </c>
      <c r="F29" s="152">
        <f ca="1">'S2'!$AE$98</f>
        <v>3</v>
      </c>
      <c r="G29" s="152">
        <f ca="1">'S2'!$AE$98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 x14ac:dyDescent="0.3">
      <c r="A30" s="242" t="s">
        <v>34</v>
      </c>
      <c r="B30" s="184"/>
      <c r="C30" s="152">
        <f ca="1">'S2'!$AF$98</f>
        <v>3</v>
      </c>
      <c r="D30" s="152">
        <f ca="1">'S2'!$AG$98</f>
        <v>3</v>
      </c>
      <c r="E30" s="152">
        <f ca="1">'S2'!$AH$98</f>
        <v>3</v>
      </c>
      <c r="F30" s="152">
        <f ca="1">'S2'!$AI$98</f>
        <v>3</v>
      </c>
      <c r="G30" s="152">
        <f ca="1">'S2'!$AJ$98</f>
        <v>3</v>
      </c>
      <c r="H30" s="152"/>
      <c r="I30" s="149"/>
      <c r="J30" s="119"/>
      <c r="K30" s="119"/>
      <c r="L30" s="119"/>
      <c r="M30" s="119"/>
      <c r="N30" s="119"/>
      <c r="O30" s="119"/>
    </row>
    <row r="31" spans="1:15" ht="15.75" customHeight="1" x14ac:dyDescent="0.3">
      <c r="A31" s="242" t="s">
        <v>399</v>
      </c>
      <c r="B31" s="184"/>
      <c r="C31" s="153">
        <f ca="1">'S2'!AF99</f>
        <v>3</v>
      </c>
      <c r="D31" s="153">
        <f ca="1">'S2'!AG99</f>
        <v>3</v>
      </c>
      <c r="E31" s="153">
        <f ca="1">'S2'!AH99</f>
        <v>3</v>
      </c>
      <c r="F31" s="153">
        <f ca="1">'S2'!AI99</f>
        <v>3</v>
      </c>
      <c r="G31" s="153">
        <f ca="1">'S2'!AJ99</f>
        <v>3</v>
      </c>
      <c r="H31" s="153"/>
      <c r="I31" s="149"/>
      <c r="J31" s="119"/>
      <c r="K31" s="119"/>
      <c r="L31" s="119"/>
      <c r="M31" s="119"/>
      <c r="N31" s="119"/>
      <c r="O31" s="119"/>
    </row>
    <row r="32" spans="1:15" ht="15.75" customHeight="1" x14ac:dyDescent="0.3">
      <c r="A32" s="154"/>
      <c r="B32" s="155"/>
      <c r="C32" s="156"/>
      <c r="D32" s="156"/>
      <c r="E32" s="156"/>
      <c r="F32" s="156"/>
      <c r="G32" s="156"/>
      <c r="H32" s="157"/>
      <c r="I32" s="149"/>
      <c r="J32" s="119"/>
      <c r="K32" s="119"/>
      <c r="L32" s="119"/>
      <c r="M32" s="119"/>
      <c r="N32" s="119"/>
      <c r="O32" s="119"/>
    </row>
    <row r="33" spans="1:15" ht="15.75" customHeight="1" x14ac:dyDescent="0.3">
      <c r="A33" s="154"/>
      <c r="B33" s="119"/>
      <c r="C33" s="119"/>
      <c r="D33" s="119"/>
      <c r="E33" s="119"/>
      <c r="F33" s="119"/>
      <c r="G33" s="119"/>
      <c r="H33" s="149"/>
      <c r="I33" s="149"/>
      <c r="J33" s="119"/>
      <c r="K33" s="119"/>
      <c r="L33" s="119"/>
      <c r="M33" s="119"/>
      <c r="N33" s="119"/>
      <c r="O33" s="119"/>
    </row>
    <row r="34" spans="1:15" ht="15.75" customHeight="1" x14ac:dyDescent="0.3">
      <c r="A34" s="154"/>
      <c r="B34" s="119"/>
      <c r="C34" s="119"/>
      <c r="D34" s="119"/>
      <c r="E34" s="119"/>
      <c r="F34" s="119"/>
      <c r="G34" s="119"/>
      <c r="H34" s="149"/>
      <c r="I34" s="149"/>
      <c r="J34" s="119"/>
      <c r="K34" s="119"/>
      <c r="L34" s="119"/>
      <c r="M34" s="119"/>
      <c r="N34" s="119"/>
      <c r="O34" s="119"/>
    </row>
    <row r="35" spans="1:15" ht="15.75" customHeight="1" x14ac:dyDescent="0.3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15" ht="15.75" customHeight="1" x14ac:dyDescent="0.3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15" ht="15.75" customHeight="1" x14ac:dyDescent="0.3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15" ht="15.75" customHeight="1" x14ac:dyDescent="0.3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15" ht="15.75" customHeight="1" x14ac:dyDescent="0.3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15" ht="15.75" customHeight="1" x14ac:dyDescent="0.3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15" ht="15.75" customHeight="1" x14ac:dyDescent="0.3">
      <c r="A41" s="243" t="s">
        <v>400</v>
      </c>
      <c r="B41" s="20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15" ht="15.75" customHeight="1" x14ac:dyDescent="0.3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15" ht="15.75" customHeight="1" x14ac:dyDescent="0.3">
      <c r="A43" s="154"/>
      <c r="B43" s="11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15" ht="15.75" customHeight="1" x14ac:dyDescent="0.3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15" ht="15.75" customHeight="1" x14ac:dyDescent="0.3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15" ht="15.75" customHeight="1" x14ac:dyDescent="0.3">
      <c r="A46" s="158"/>
      <c r="B46" s="159" t="s">
        <v>401</v>
      </c>
      <c r="C46" s="159"/>
      <c r="D46" s="244" t="s">
        <v>402</v>
      </c>
      <c r="E46" s="176"/>
      <c r="F46" s="159"/>
      <c r="G46" s="159" t="s">
        <v>403</v>
      </c>
      <c r="H46" s="161"/>
      <c r="I46" s="162"/>
      <c r="J46" s="119"/>
      <c r="K46" s="119"/>
      <c r="L46" s="119"/>
      <c r="M46" s="119"/>
      <c r="N46" s="119"/>
      <c r="O46" s="119"/>
    </row>
    <row r="47" spans="1:15" ht="15.75" customHeight="1" x14ac:dyDescent="0.3">
      <c r="A47" s="119"/>
      <c r="B47" s="119"/>
      <c r="C47" s="119"/>
      <c r="D47" s="119"/>
      <c r="E47" s="119"/>
      <c r="F47" s="119"/>
      <c r="G47" s="119"/>
      <c r="H47" s="119"/>
      <c r="I47" s="119"/>
      <c r="J47" s="119"/>
    </row>
    <row r="48" spans="1:15" ht="15.75" customHeight="1" x14ac:dyDescent="0.3">
      <c r="A48" s="119"/>
      <c r="B48" s="119"/>
      <c r="C48" s="119"/>
      <c r="D48" s="119"/>
      <c r="E48" s="119"/>
      <c r="F48" s="119"/>
      <c r="G48" s="119"/>
      <c r="H48" s="119"/>
      <c r="I48" s="119"/>
      <c r="J48" s="119"/>
    </row>
    <row r="49" spans="1:10" ht="15.75" customHeight="1" x14ac:dyDescent="0.3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 x14ac:dyDescent="0.3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 x14ac:dyDescent="0.3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 x14ac:dyDescent="0.3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 x14ac:dyDescent="0.3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 x14ac:dyDescent="0.3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 x14ac:dyDescent="0.3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 x14ac:dyDescent="0.3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 x14ac:dyDescent="0.3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 x14ac:dyDescent="0.3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 x14ac:dyDescent="0.3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 x14ac:dyDescent="0.3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 x14ac:dyDescent="0.3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 x14ac:dyDescent="0.3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 x14ac:dyDescent="0.3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 x14ac:dyDescent="0.3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 x14ac:dyDescent="0.3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 x14ac:dyDescent="0.3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 x14ac:dyDescent="0.3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 x14ac:dyDescent="0.3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 x14ac:dyDescent="0.3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 x14ac:dyDescent="0.3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 x14ac:dyDescent="0.3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 x14ac:dyDescent="0.3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 x14ac:dyDescent="0.3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 x14ac:dyDescent="0.3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 x14ac:dyDescent="0.3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 x14ac:dyDescent="0.3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 x14ac:dyDescent="0.3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 x14ac:dyDescent="0.3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 x14ac:dyDescent="0.3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 x14ac:dyDescent="0.3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 x14ac:dyDescent="0.3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 x14ac:dyDescent="0.3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 x14ac:dyDescent="0.3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 x14ac:dyDescent="0.3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 x14ac:dyDescent="0.3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 x14ac:dyDescent="0.3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 x14ac:dyDescent="0.3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 x14ac:dyDescent="0.3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 x14ac:dyDescent="0.3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 x14ac:dyDescent="0.3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 x14ac:dyDescent="0.3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 x14ac:dyDescent="0.3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 x14ac:dyDescent="0.3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8">
    <mergeCell ref="A29:B29"/>
    <mergeCell ref="A30:B30"/>
    <mergeCell ref="A31:B31"/>
    <mergeCell ref="A41:B41"/>
    <mergeCell ref="D46:E46"/>
    <mergeCell ref="A11:I11"/>
    <mergeCell ref="B12:G12"/>
    <mergeCell ref="H12:I12"/>
    <mergeCell ref="A27:H27"/>
    <mergeCell ref="A28:B28"/>
    <mergeCell ref="H13:I13"/>
    <mergeCell ref="H14:I18"/>
    <mergeCell ref="H19:I19"/>
    <mergeCell ref="H20:I20"/>
    <mergeCell ref="A21:G21"/>
    <mergeCell ref="H21:I21"/>
    <mergeCell ref="A26:H26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 x14ac:dyDescent="0.3">
      <c r="A1" s="225" t="s">
        <v>388</v>
      </c>
      <c r="B1" s="226"/>
      <c r="C1" s="226"/>
      <c r="D1" s="226"/>
      <c r="E1" s="226"/>
      <c r="F1" s="226"/>
      <c r="G1" s="226"/>
      <c r="H1" s="226"/>
      <c r="I1" s="227"/>
      <c r="J1" s="119"/>
      <c r="K1" s="119"/>
      <c r="L1" s="119"/>
      <c r="M1" s="119"/>
      <c r="N1" s="119"/>
      <c r="O1" s="119"/>
    </row>
    <row r="2" spans="1:15" ht="15" customHeight="1" x14ac:dyDescent="0.3">
      <c r="A2" s="228" t="s">
        <v>389</v>
      </c>
      <c r="B2" s="209"/>
      <c r="C2" s="209"/>
      <c r="D2" s="209"/>
      <c r="E2" s="209"/>
      <c r="F2" s="209"/>
      <c r="G2" s="209"/>
      <c r="H2" s="209"/>
      <c r="I2" s="229"/>
      <c r="J2" s="119"/>
      <c r="K2" s="119"/>
      <c r="L2" s="119"/>
      <c r="M2" s="119"/>
      <c r="N2" s="119"/>
      <c r="O2" s="119"/>
    </row>
    <row r="3" spans="1:15" ht="15.75" customHeight="1" x14ac:dyDescent="0.3">
      <c r="A3" s="230" t="s">
        <v>390</v>
      </c>
      <c r="B3" s="209"/>
      <c r="C3" s="209"/>
      <c r="D3" s="209"/>
      <c r="E3" s="209"/>
      <c r="F3" s="209"/>
      <c r="G3" s="209"/>
      <c r="H3" s="209"/>
      <c r="I3" s="229"/>
      <c r="J3" s="119"/>
      <c r="K3" s="119"/>
      <c r="L3" s="119"/>
      <c r="M3" s="119"/>
      <c r="N3" s="119"/>
      <c r="O3" s="119"/>
    </row>
    <row r="4" spans="1:15" ht="14.4" x14ac:dyDescent="0.3">
      <c r="A4" s="121" t="s">
        <v>391</v>
      </c>
      <c r="B4" s="122"/>
      <c r="C4" s="231" t="str">
        <f>'S1'!$C$3</f>
        <v>2023-24(Even)</v>
      </c>
      <c r="D4" s="232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 x14ac:dyDescent="0.3">
      <c r="A5" s="233" t="s">
        <v>393</v>
      </c>
      <c r="B5" s="170"/>
      <c r="C5" s="124" t="str">
        <f>'S1'!$C$1</f>
        <v>CS8078</v>
      </c>
      <c r="D5" s="234" t="str">
        <f>'S1'!$C$2</f>
        <v>Green Computing</v>
      </c>
      <c r="E5" s="226"/>
      <c r="F5" s="226"/>
      <c r="G5" s="226"/>
      <c r="H5" s="226"/>
      <c r="I5" s="227"/>
      <c r="J5" s="119"/>
      <c r="K5" s="119"/>
      <c r="L5" s="119"/>
      <c r="M5" s="119"/>
      <c r="N5" s="119"/>
      <c r="O5" s="119"/>
    </row>
    <row r="6" spans="1:15" ht="15" customHeight="1" x14ac:dyDescent="0.3">
      <c r="A6" s="125" t="s">
        <v>394</v>
      </c>
      <c r="B6" s="235" t="str">
        <f>'S1'!$B$12</f>
        <v>Acquire knowledge to adopt green computing practices to minimize negative impacts on the environment.</v>
      </c>
      <c r="C6" s="168"/>
      <c r="D6" s="168"/>
      <c r="E6" s="168"/>
      <c r="F6" s="168"/>
      <c r="G6" s="168"/>
      <c r="H6" s="168"/>
      <c r="I6" s="236"/>
      <c r="J6" s="119"/>
      <c r="K6" s="119"/>
      <c r="L6" s="119"/>
      <c r="M6" s="119"/>
      <c r="N6" s="119"/>
      <c r="O6" s="119"/>
    </row>
    <row r="7" spans="1:15" ht="15" customHeight="1" x14ac:dyDescent="0.3">
      <c r="A7" s="125" t="s">
        <v>24</v>
      </c>
      <c r="B7" s="235" t="str">
        <f>'S1'!$B$13</f>
        <v>Enhance the skill in energy saving practices to minimize negative impacts on the environment.</v>
      </c>
      <c r="C7" s="168"/>
      <c r="D7" s="168"/>
      <c r="E7" s="168"/>
      <c r="F7" s="168"/>
      <c r="G7" s="168"/>
      <c r="H7" s="168"/>
      <c r="I7" s="236"/>
      <c r="J7" s="119"/>
      <c r="K7" s="119"/>
      <c r="L7" s="119"/>
      <c r="M7" s="119"/>
      <c r="N7" s="119"/>
      <c r="O7" s="119"/>
    </row>
    <row r="8" spans="1:15" ht="15" customHeight="1" x14ac:dyDescent="0.3">
      <c r="A8" s="125" t="s">
        <v>26</v>
      </c>
      <c r="B8" s="235" t="str">
        <f>'S1'!$B$14</f>
        <v>Evaluate technology tools that can reduce paper waste and carbon footprint by the stakeholders.</v>
      </c>
      <c r="C8" s="168"/>
      <c r="D8" s="168"/>
      <c r="E8" s="168"/>
      <c r="F8" s="168"/>
      <c r="G8" s="168"/>
      <c r="H8" s="168"/>
      <c r="I8" s="236"/>
      <c r="J8" s="119"/>
      <c r="K8" s="119"/>
      <c r="L8" s="119"/>
      <c r="M8" s="119"/>
      <c r="N8" s="119"/>
      <c r="O8" s="119"/>
    </row>
    <row r="9" spans="1:15" ht="15" customHeight="1" x14ac:dyDescent="0.3">
      <c r="A9" s="125" t="s">
        <v>28</v>
      </c>
      <c r="B9" s="235" t="str">
        <f>'S1'!$B$15</f>
        <v>Understand the issues related with green compliance.</v>
      </c>
      <c r="C9" s="168"/>
      <c r="D9" s="168"/>
      <c r="E9" s="168"/>
      <c r="F9" s="168"/>
      <c r="G9" s="168"/>
      <c r="H9" s="168"/>
      <c r="I9" s="236"/>
      <c r="J9" s="119"/>
      <c r="K9" s="119"/>
      <c r="L9" s="119"/>
      <c r="M9" s="119"/>
      <c r="N9" s="119"/>
      <c r="O9" s="119"/>
    </row>
    <row r="10" spans="1:15" ht="15" customHeight="1" x14ac:dyDescent="0.3">
      <c r="A10" s="125" t="s">
        <v>30</v>
      </c>
      <c r="B10" s="235" t="str">
        <f>'S1'!$B$16</f>
        <v>Understand the ways to minimize equipment disposal requirements.</v>
      </c>
      <c r="C10" s="168"/>
      <c r="D10" s="168"/>
      <c r="E10" s="168"/>
      <c r="F10" s="168"/>
      <c r="G10" s="168"/>
      <c r="H10" s="168"/>
      <c r="I10" s="236"/>
      <c r="J10" s="119"/>
      <c r="K10" s="119"/>
      <c r="L10" s="119"/>
      <c r="M10" s="119"/>
      <c r="N10" s="119"/>
      <c r="O10" s="119"/>
    </row>
    <row r="11" spans="1:15" ht="15" customHeight="1" x14ac:dyDescent="0.3">
      <c r="A11" s="125" t="s">
        <v>151</v>
      </c>
      <c r="B11" s="235" t="e">
        <f>#REF!</f>
        <v>#REF!</v>
      </c>
      <c r="C11" s="168"/>
      <c r="D11" s="168"/>
      <c r="E11" s="168"/>
      <c r="F11" s="168"/>
      <c r="G11" s="168"/>
      <c r="H11" s="168"/>
      <c r="I11" s="236"/>
      <c r="J11" s="119"/>
      <c r="K11" s="119"/>
      <c r="L11" s="119"/>
      <c r="M11" s="119"/>
      <c r="N11" s="119"/>
      <c r="O11" s="119"/>
    </row>
    <row r="12" spans="1:15" ht="15.75" customHeight="1" x14ac:dyDescent="0.3">
      <c r="A12" s="237" t="s">
        <v>395</v>
      </c>
      <c r="B12" s="209"/>
      <c r="C12" s="209"/>
      <c r="D12" s="209"/>
      <c r="E12" s="209"/>
      <c r="F12" s="209"/>
      <c r="G12" s="209"/>
      <c r="H12" s="209"/>
      <c r="I12" s="229"/>
      <c r="J12" s="119"/>
      <c r="K12" s="119"/>
      <c r="L12" s="119"/>
      <c r="M12" s="119"/>
      <c r="N12" s="119"/>
      <c r="O12" s="119"/>
    </row>
    <row r="13" spans="1:15" ht="14.4" x14ac:dyDescent="0.3">
      <c r="A13" s="126"/>
      <c r="B13" s="238" t="s">
        <v>34</v>
      </c>
      <c r="C13" s="170"/>
      <c r="D13" s="170"/>
      <c r="E13" s="170"/>
      <c r="F13" s="170"/>
      <c r="G13" s="170"/>
      <c r="H13" s="239" t="s">
        <v>35</v>
      </c>
      <c r="I13" s="227"/>
      <c r="J13" s="119"/>
      <c r="K13" s="119"/>
      <c r="L13" s="119"/>
      <c r="M13" s="119"/>
      <c r="N13" s="119"/>
      <c r="O13" s="119"/>
    </row>
    <row r="14" spans="1:15" ht="14.4" x14ac:dyDescent="0.3">
      <c r="A14" s="127"/>
      <c r="B14" s="128" t="str">
        <f>'S1'!D11</f>
        <v>Serial Test 1</v>
      </c>
      <c r="C14" s="128" t="str">
        <f>'S1'!E11</f>
        <v>Serial Test 2</v>
      </c>
      <c r="D14" s="128" t="str">
        <f>'S1'!F11</f>
        <v>Serial Test 3</v>
      </c>
      <c r="E14" s="129" t="str">
        <f>'S1'!G11</f>
        <v>Assignment 1</v>
      </c>
      <c r="F14" s="128" t="str">
        <f>'S1'!H11</f>
        <v>Assignment 2</v>
      </c>
      <c r="G14" s="130" t="str">
        <f>'S1'!I11</f>
        <v>Total</v>
      </c>
      <c r="H14" s="245" t="s">
        <v>396</v>
      </c>
      <c r="I14" s="236"/>
      <c r="J14" s="119"/>
      <c r="K14" s="119"/>
      <c r="L14" s="119"/>
      <c r="M14" s="119"/>
      <c r="N14" s="119"/>
      <c r="O14" s="119"/>
    </row>
    <row r="15" spans="1:15" ht="14.4" x14ac:dyDescent="0.3">
      <c r="A15" s="131" t="str">
        <f t="shared" ref="A15:A19" si="0">A6</f>
        <v xml:space="preserve">CO1 </v>
      </c>
      <c r="B15" s="128">
        <f>IF('S1'!$D$12&gt;0,'S1'!$D$12," ")</f>
        <v>32</v>
      </c>
      <c r="C15" s="128" t="str">
        <f>IF('S1'!$E$12&gt;0,'S1'!$E$12," ")</f>
        <v xml:space="preserve"> </v>
      </c>
      <c r="D15" s="128" t="str">
        <f>IF('S1'!$F$12&gt;0,'S1'!$F$12," ")</f>
        <v xml:space="preserve"> </v>
      </c>
      <c r="E15" s="128">
        <f>IF('S1'!$G$12&gt;0,'S1'!$G$12," ")</f>
        <v>18</v>
      </c>
      <c r="F15" s="128" t="str">
        <f>IF('S1'!$H$12&gt;0,'S1'!$H$12," ")</f>
        <v xml:space="preserve"> </v>
      </c>
      <c r="G15" s="130">
        <f>IF('S1'!$I$12&gt;0,'S1'!$I$12," ")</f>
        <v>50</v>
      </c>
      <c r="H15" s="246">
        <v>100</v>
      </c>
      <c r="I15" s="229"/>
      <c r="J15" s="119"/>
      <c r="K15" s="119"/>
      <c r="L15" s="119"/>
      <c r="M15" s="119"/>
      <c r="N15" s="119"/>
      <c r="O15" s="119"/>
    </row>
    <row r="16" spans="1:15" ht="14.4" x14ac:dyDescent="0.3">
      <c r="A16" s="131" t="str">
        <f t="shared" si="0"/>
        <v>CO2</v>
      </c>
      <c r="B16" s="128">
        <f>IF('S1'!$D$13&gt;0,'S1'!$D$13," ")</f>
        <v>18</v>
      </c>
      <c r="C16" s="128">
        <f>IF('S1'!$E$13&gt;0,'S1'!$E$13," ")</f>
        <v>14</v>
      </c>
      <c r="D16" s="128" t="str">
        <f>IF('S1'!F13&gt;0,'S1'!F13," ")</f>
        <v xml:space="preserve"> </v>
      </c>
      <c r="E16" s="128">
        <f>IF('S1'!$G$13&gt;0,'S1'!$G$13," ")</f>
        <v>18</v>
      </c>
      <c r="F16" s="128" t="str">
        <f>IF('S1'!$H$13&gt;0,'S1'!$H$13," ")</f>
        <v xml:space="preserve"> </v>
      </c>
      <c r="G16" s="130">
        <f>IF('S1'!$I$13&gt;0,'S1'!$I$13," ")</f>
        <v>50</v>
      </c>
      <c r="H16" s="247"/>
      <c r="I16" s="229"/>
      <c r="J16" s="119"/>
      <c r="K16" s="119"/>
      <c r="L16" s="119"/>
      <c r="M16" s="119"/>
      <c r="N16" s="119"/>
      <c r="O16" s="119"/>
    </row>
    <row r="17" spans="1:15" ht="14.4" x14ac:dyDescent="0.3">
      <c r="A17" s="131" t="str">
        <f t="shared" si="0"/>
        <v>CO3</v>
      </c>
      <c r="B17" s="128" t="str">
        <f>IF('S1'!$D$14&gt;0,'S1'!$D$14," ")</f>
        <v xml:space="preserve"> </v>
      </c>
      <c r="C17" s="128">
        <f>IF('S1'!$E$14&gt;0,'S1'!$E$14," ")</f>
        <v>30</v>
      </c>
      <c r="D17" s="128" t="str">
        <f>IF('S1'!$F$14&gt;0,'S1'!$F$14," ")</f>
        <v xml:space="preserve"> </v>
      </c>
      <c r="E17" s="128">
        <f>IF('S1'!$G$14&gt;0,'S1'!$G$14," ")</f>
        <v>14</v>
      </c>
      <c r="F17" s="128">
        <f>IF('S1'!$H$14&gt;0,'S1'!$H$14," ")</f>
        <v>6</v>
      </c>
      <c r="G17" s="130">
        <f>IF('S1'!$I$14&gt;0,'S1'!$I$14," ")</f>
        <v>50</v>
      </c>
      <c r="H17" s="247"/>
      <c r="I17" s="229"/>
      <c r="J17" s="119"/>
      <c r="K17" s="119"/>
      <c r="L17" s="119"/>
      <c r="M17" s="119"/>
      <c r="N17" s="119"/>
      <c r="O17" s="119"/>
    </row>
    <row r="18" spans="1:15" ht="14.4" x14ac:dyDescent="0.3">
      <c r="A18" s="131" t="str">
        <f t="shared" si="0"/>
        <v>CO4</v>
      </c>
      <c r="B18" s="128" t="str">
        <f>IF('S1'!$D$15&gt;0,'S1'!$D$15," ")</f>
        <v xml:space="preserve"> </v>
      </c>
      <c r="C18" s="128">
        <f>IF('S1'!$E$15&gt;0,'S1'!$E$15," ")</f>
        <v>6</v>
      </c>
      <c r="D18" s="128">
        <f>IF('S1'!$F$15&gt;0,'S1'!$F$15," ")</f>
        <v>20</v>
      </c>
      <c r="E18" s="128" t="str">
        <f>IF('S1'!$G$15&gt;0,'S1'!$G$15," ")</f>
        <v xml:space="preserve"> </v>
      </c>
      <c r="F18" s="128">
        <f>IF('S1'!$H$15&gt;0,'S1'!$H$15," ")</f>
        <v>24</v>
      </c>
      <c r="G18" s="130">
        <f>IF('S1'!$I$15&gt;0,'S1'!$I$15," ")</f>
        <v>50</v>
      </c>
      <c r="H18" s="247"/>
      <c r="I18" s="229"/>
      <c r="J18" s="119"/>
      <c r="K18" s="119"/>
      <c r="L18" s="119"/>
      <c r="M18" s="119"/>
      <c r="N18" s="119"/>
      <c r="O18" s="119"/>
    </row>
    <row r="19" spans="1:15" ht="14.4" x14ac:dyDescent="0.3">
      <c r="A19" s="131" t="str">
        <f t="shared" si="0"/>
        <v>CO5</v>
      </c>
      <c r="B19" s="128" t="str">
        <f>IF('S1'!$D$16&gt;0,'S1'!$D$16," ")</f>
        <v xml:space="preserve"> </v>
      </c>
      <c r="C19" s="128" t="str">
        <f>IF('S1'!$E$16&gt;0,'S1'!$E$16," ")</f>
        <v xml:space="preserve"> </v>
      </c>
      <c r="D19" s="128">
        <f>IF('S1'!$F$16&gt;0,'S1'!$F$16," ")</f>
        <v>30</v>
      </c>
      <c r="E19" s="128" t="str">
        <f>IF('S1'!$G$16&gt;0,'S1'!$G$16," ")</f>
        <v xml:space="preserve"> </v>
      </c>
      <c r="F19" s="128">
        <f>IF('S1'!$H$16&gt;0,'S1'!$H$16," ")</f>
        <v>20</v>
      </c>
      <c r="G19" s="130">
        <f>IF('S1'!$I$16&gt;0,'S1'!$I$16," ")</f>
        <v>50</v>
      </c>
      <c r="H19" s="247"/>
      <c r="I19" s="229"/>
      <c r="J19" s="119"/>
      <c r="K19" s="119"/>
      <c r="L19" s="119"/>
      <c r="M19" s="119"/>
      <c r="N19" s="119"/>
      <c r="O19" s="119"/>
    </row>
    <row r="20" spans="1:15" ht="15.75" customHeight="1" x14ac:dyDescent="0.3">
      <c r="A20" s="132" t="s">
        <v>15</v>
      </c>
      <c r="B20" s="128">
        <f>IF('S1'!$D$17&gt;0,'S1'!$D$17," ")</f>
        <v>50</v>
      </c>
      <c r="C20" s="128">
        <f>IF('S1'!$E$17&gt;0,'S1'!$E$17," ")</f>
        <v>50</v>
      </c>
      <c r="D20" s="128">
        <f>IF('S1'!$F$17&gt;0,'S1'!$F$17," ")</f>
        <v>50</v>
      </c>
      <c r="E20" s="128">
        <f>IF('S1'!$G$17&gt;0,'S1'!$G$17," ")</f>
        <v>50</v>
      </c>
      <c r="F20" s="128">
        <f>IF('S1'!H17&gt;0,'S1'!H17," ")</f>
        <v>50</v>
      </c>
      <c r="G20" s="130">
        <f>IF('S1'!$I$17&gt;0,'S1'!$I$17," ")</f>
        <v>250</v>
      </c>
      <c r="H20" s="248">
        <f>SUM(H15:H19)</f>
        <v>100</v>
      </c>
      <c r="I20" s="236"/>
      <c r="J20" s="119"/>
      <c r="K20" s="119"/>
      <c r="L20" s="119"/>
      <c r="M20" s="119"/>
      <c r="N20" s="119"/>
      <c r="O20" s="119"/>
    </row>
    <row r="21" spans="1:15" ht="15" customHeight="1" x14ac:dyDescent="0.3">
      <c r="A21" s="250" t="s">
        <v>149</v>
      </c>
      <c r="B21" s="170"/>
      <c r="C21" s="170"/>
      <c r="D21" s="170"/>
      <c r="E21" s="170"/>
      <c r="F21" s="170"/>
      <c r="G21" s="171"/>
      <c r="H21" s="251" t="s">
        <v>36</v>
      </c>
      <c r="I21" s="171"/>
      <c r="J21" s="119"/>
      <c r="K21" s="119"/>
      <c r="L21" s="119"/>
      <c r="M21" s="119"/>
      <c r="N21" s="119"/>
      <c r="O21" s="119"/>
    </row>
    <row r="22" spans="1:15" ht="15.75" customHeight="1" x14ac:dyDescent="0.3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 x14ac:dyDescent="0.3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 x14ac:dyDescent="0.3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 x14ac:dyDescent="0.3">
      <c r="A25" s="252" t="s">
        <v>398</v>
      </c>
      <c r="B25" s="209"/>
      <c r="C25" s="209"/>
      <c r="D25" s="209"/>
      <c r="E25" s="209"/>
      <c r="F25" s="209"/>
      <c r="G25" s="209"/>
      <c r="H25" s="209"/>
      <c r="I25" s="149"/>
      <c r="J25" s="119"/>
      <c r="K25" s="119"/>
      <c r="L25" s="119"/>
      <c r="M25" s="119"/>
      <c r="N25" s="119"/>
      <c r="O25" s="119"/>
    </row>
    <row r="26" spans="1:15" ht="15" customHeight="1" x14ac:dyDescent="0.3">
      <c r="A26" s="241" t="str">
        <f>CONCATENATE("Direct Assesment = ",'S1'!C19,"% Internal Mark + ",'S1'!C20,"% External Mark")</f>
        <v>Direct Assesment = 60% Internal Mark + 40% External Mark</v>
      </c>
      <c r="B26" s="168"/>
      <c r="C26" s="168"/>
      <c r="D26" s="168"/>
      <c r="E26" s="168"/>
      <c r="F26" s="168"/>
      <c r="G26" s="168"/>
      <c r="H26" s="184"/>
      <c r="I26" s="149"/>
      <c r="J26" s="119"/>
      <c r="K26" s="119"/>
      <c r="L26" s="119"/>
      <c r="M26" s="119"/>
      <c r="N26" s="119"/>
      <c r="O26" s="119"/>
    </row>
    <row r="27" spans="1:15" ht="15.75" customHeight="1" x14ac:dyDescent="0.3">
      <c r="A27" s="254" t="s">
        <v>404</v>
      </c>
      <c r="B27" s="184"/>
      <c r="C27" s="135" t="s">
        <v>22</v>
      </c>
      <c r="D27" s="135" t="s">
        <v>24</v>
      </c>
      <c r="E27" s="135" t="s">
        <v>26</v>
      </c>
      <c r="F27" s="135" t="s">
        <v>28</v>
      </c>
      <c r="G27" s="135" t="s">
        <v>30</v>
      </c>
      <c r="H27" s="135"/>
      <c r="I27" s="149"/>
      <c r="J27" s="119"/>
      <c r="K27" s="119"/>
      <c r="L27" s="119"/>
      <c r="M27" s="119"/>
      <c r="N27" s="119"/>
      <c r="O27" s="119"/>
    </row>
    <row r="28" spans="1:15" ht="15.75" customHeight="1" x14ac:dyDescent="0.3">
      <c r="A28" s="242" t="s">
        <v>35</v>
      </c>
      <c r="B28" s="184"/>
      <c r="C28" s="152">
        <f ca="1">'S2'!$AE$98</f>
        <v>3</v>
      </c>
      <c r="D28" s="152">
        <f ca="1">'S2'!$AE$98</f>
        <v>3</v>
      </c>
      <c r="E28" s="152">
        <f ca="1">'S2'!$AE$98</f>
        <v>3</v>
      </c>
      <c r="F28" s="152">
        <f ca="1">'S2'!$AE$98</f>
        <v>3</v>
      </c>
      <c r="G28" s="152">
        <f ca="1">'S2'!$AE$98</f>
        <v>3</v>
      </c>
      <c r="H28" s="152"/>
      <c r="I28" s="149"/>
      <c r="J28" s="119"/>
      <c r="K28" s="119"/>
      <c r="L28" s="119"/>
      <c r="M28" s="119"/>
      <c r="N28" s="119"/>
      <c r="O28" s="119"/>
    </row>
    <row r="29" spans="1:15" ht="15.75" customHeight="1" x14ac:dyDescent="0.3">
      <c r="A29" s="242" t="s">
        <v>34</v>
      </c>
      <c r="B29" s="184"/>
      <c r="C29" s="152">
        <f ca="1">'S2'!$AF$98</f>
        <v>3</v>
      </c>
      <c r="D29" s="152">
        <f ca="1">'S2'!$AG$98</f>
        <v>3</v>
      </c>
      <c r="E29" s="152">
        <f ca="1">'S2'!$AH$98</f>
        <v>3</v>
      </c>
      <c r="F29" s="152">
        <f ca="1">'S2'!$AI$98</f>
        <v>3</v>
      </c>
      <c r="G29" s="152">
        <f ca="1">'S2'!$AJ$98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 x14ac:dyDescent="0.3">
      <c r="A30" s="242" t="s">
        <v>399</v>
      </c>
      <c r="B30" s="184"/>
      <c r="C30" s="153">
        <f ca="1">'S2'!AF99</f>
        <v>3</v>
      </c>
      <c r="D30" s="153">
        <f ca="1">'S2'!AG99</f>
        <v>3</v>
      </c>
      <c r="E30" s="153">
        <f ca="1">'S2'!AH99</f>
        <v>3</v>
      </c>
      <c r="F30" s="153">
        <f ca="1">'S2'!AI99</f>
        <v>3</v>
      </c>
      <c r="G30" s="153">
        <f ca="1">'S2'!AJ99</f>
        <v>3</v>
      </c>
      <c r="H30" s="153"/>
      <c r="I30" s="149"/>
      <c r="J30" s="119"/>
      <c r="K30" s="119"/>
      <c r="L30" s="119"/>
      <c r="M30" s="119"/>
      <c r="N30" s="119"/>
      <c r="O30" s="119"/>
    </row>
    <row r="31" spans="1:15" ht="15.75" customHeight="1" x14ac:dyDescent="0.3">
      <c r="A31" s="254" t="s">
        <v>405</v>
      </c>
      <c r="B31" s="184"/>
      <c r="C31" s="163" t="s">
        <v>406</v>
      </c>
      <c r="D31" s="255" t="str">
        <f>'S1'!B7</f>
        <v>Dr.N.Uma Maheswari</v>
      </c>
      <c r="E31" s="168"/>
      <c r="F31" s="168"/>
      <c r="G31" s="168"/>
      <c r="H31" s="184"/>
      <c r="I31" s="149"/>
      <c r="J31" s="119"/>
      <c r="K31" s="119"/>
      <c r="L31" s="119"/>
      <c r="M31" s="119"/>
      <c r="N31" s="119"/>
      <c r="O31" s="119"/>
    </row>
    <row r="32" spans="1:15" ht="15.75" customHeight="1" x14ac:dyDescent="0.3">
      <c r="A32" s="242" t="s">
        <v>35</v>
      </c>
      <c r="B32" s="184"/>
      <c r="C32" s="152">
        <f ca="1">'S2'!AE109</f>
        <v>3</v>
      </c>
      <c r="D32" s="152">
        <f ca="1">'S2'!AE109</f>
        <v>3</v>
      </c>
      <c r="E32" s="152">
        <f ca="1">'S2'!AE109</f>
        <v>3</v>
      </c>
      <c r="F32" s="152">
        <f ca="1">'S2'!AE109</f>
        <v>3</v>
      </c>
      <c r="G32" s="152">
        <f ca="1">'S2'!AE109</f>
        <v>3</v>
      </c>
      <c r="H32" s="135"/>
      <c r="I32" s="149"/>
      <c r="J32" s="119"/>
      <c r="K32" s="119"/>
      <c r="L32" s="119"/>
      <c r="M32" s="119"/>
      <c r="N32" s="119"/>
      <c r="O32" s="119"/>
    </row>
    <row r="33" spans="1:26" ht="15.75" customHeight="1" x14ac:dyDescent="0.3">
      <c r="A33" s="242" t="s">
        <v>34</v>
      </c>
      <c r="B33" s="184"/>
      <c r="C33" s="152">
        <f ca="1">'S2'!AF109</f>
        <v>3</v>
      </c>
      <c r="D33" s="152">
        <f ca="1">'S2'!AF109</f>
        <v>3</v>
      </c>
      <c r="E33" s="152">
        <f ca="1">'S2'!AF109</f>
        <v>3</v>
      </c>
      <c r="F33" s="152">
        <f ca="1">'S2'!AF109</f>
        <v>3</v>
      </c>
      <c r="G33" s="152">
        <f ca="1">'S2'!AF109</f>
        <v>3</v>
      </c>
      <c r="H33" s="135"/>
      <c r="I33" s="149"/>
      <c r="J33" s="119"/>
      <c r="K33" s="119"/>
      <c r="L33" s="119"/>
      <c r="M33" s="119"/>
      <c r="N33" s="119"/>
      <c r="O33" s="119"/>
      <c r="Z33" s="135">
        <f>'S2'!BB109</f>
        <v>0</v>
      </c>
    </row>
    <row r="34" spans="1:26" ht="15.75" customHeight="1" x14ac:dyDescent="0.3">
      <c r="A34" s="242" t="s">
        <v>399</v>
      </c>
      <c r="B34" s="184"/>
      <c r="C34" s="152">
        <f ca="1">'S2'!AF113</f>
        <v>3</v>
      </c>
      <c r="D34" s="152">
        <f ca="1">'S2'!AG113</f>
        <v>3</v>
      </c>
      <c r="E34" s="152">
        <f ca="1">'S2'!AH113</f>
        <v>3</v>
      </c>
      <c r="F34" s="152">
        <f ca="1">'S2'!AI113</f>
        <v>3</v>
      </c>
      <c r="G34" s="152">
        <f ca="1">'S2'!AJ113</f>
        <v>3</v>
      </c>
      <c r="H34" s="135"/>
      <c r="I34" s="149"/>
      <c r="J34" s="119"/>
      <c r="K34" s="119"/>
      <c r="L34" s="119"/>
      <c r="M34" s="119"/>
      <c r="N34" s="119"/>
      <c r="O34" s="119"/>
      <c r="Z34" s="135">
        <f>'S2'!BB110</f>
        <v>0</v>
      </c>
    </row>
    <row r="35" spans="1:26" ht="15.75" customHeight="1" x14ac:dyDescent="0.3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26" ht="15.75" customHeight="1" x14ac:dyDescent="0.3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26" ht="15.75" customHeight="1" x14ac:dyDescent="0.3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26" ht="15.75" customHeight="1" x14ac:dyDescent="0.3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26" ht="15.75" customHeight="1" x14ac:dyDescent="0.3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26" ht="15.75" customHeight="1" x14ac:dyDescent="0.3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26" ht="15.75" customHeight="1" x14ac:dyDescent="0.3">
      <c r="A41" s="154"/>
      <c r="B41" s="11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26" ht="15.75" customHeight="1" x14ac:dyDescent="0.3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26" ht="15.75" customHeight="1" x14ac:dyDescent="0.3">
      <c r="A43" s="252" t="s">
        <v>400</v>
      </c>
      <c r="B43" s="20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26" ht="15.75" customHeight="1" x14ac:dyDescent="0.3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26" ht="15.75" customHeight="1" x14ac:dyDescent="0.3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26" ht="15.75" customHeight="1" x14ac:dyDescent="0.3">
      <c r="A46" s="154"/>
      <c r="B46" s="119"/>
      <c r="C46" s="119"/>
      <c r="D46" s="119"/>
      <c r="E46" s="119"/>
      <c r="F46" s="119"/>
      <c r="G46" s="119"/>
      <c r="H46" s="119"/>
      <c r="I46" s="149"/>
      <c r="J46" s="119"/>
      <c r="K46" s="119"/>
      <c r="L46" s="119"/>
      <c r="M46" s="119"/>
      <c r="N46" s="119"/>
      <c r="O46" s="119"/>
    </row>
    <row r="47" spans="1:26" ht="15.75" customHeight="1" x14ac:dyDescent="0.3">
      <c r="A47" s="154"/>
      <c r="B47" s="119"/>
      <c r="C47" s="119"/>
      <c r="D47" s="119"/>
      <c r="E47" s="119"/>
      <c r="F47" s="119"/>
      <c r="G47" s="119"/>
      <c r="H47" s="119"/>
      <c r="I47" s="149"/>
      <c r="J47" s="119"/>
      <c r="K47" s="119"/>
      <c r="L47" s="119"/>
      <c r="M47" s="119"/>
      <c r="N47" s="119"/>
      <c r="O47" s="119"/>
    </row>
    <row r="48" spans="1:26" ht="15.75" customHeight="1" x14ac:dyDescent="0.3">
      <c r="A48" s="253" t="s">
        <v>407</v>
      </c>
      <c r="B48" s="176"/>
      <c r="C48" s="244" t="s">
        <v>401</v>
      </c>
      <c r="D48" s="176"/>
      <c r="E48" s="159" t="s">
        <v>402</v>
      </c>
      <c r="F48" s="160"/>
      <c r="G48" s="161"/>
      <c r="H48" s="244" t="s">
        <v>403</v>
      </c>
      <c r="I48" s="177"/>
      <c r="J48" s="119"/>
      <c r="K48" s="119"/>
      <c r="L48" s="119"/>
      <c r="M48" s="119"/>
      <c r="N48" s="119"/>
      <c r="O48" s="119"/>
    </row>
    <row r="49" spans="1:10" ht="15.75" customHeight="1" x14ac:dyDescent="0.3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 x14ac:dyDescent="0.3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 x14ac:dyDescent="0.3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 x14ac:dyDescent="0.3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 x14ac:dyDescent="0.3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 x14ac:dyDescent="0.3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 x14ac:dyDescent="0.3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 x14ac:dyDescent="0.3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 x14ac:dyDescent="0.3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 x14ac:dyDescent="0.3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 x14ac:dyDescent="0.3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 x14ac:dyDescent="0.3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 x14ac:dyDescent="0.3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 x14ac:dyDescent="0.3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 x14ac:dyDescent="0.3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 x14ac:dyDescent="0.3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 x14ac:dyDescent="0.3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 x14ac:dyDescent="0.3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 x14ac:dyDescent="0.3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 x14ac:dyDescent="0.3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 x14ac:dyDescent="0.3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 x14ac:dyDescent="0.3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 x14ac:dyDescent="0.3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 x14ac:dyDescent="0.3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 x14ac:dyDescent="0.3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 x14ac:dyDescent="0.3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 x14ac:dyDescent="0.3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 x14ac:dyDescent="0.3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 x14ac:dyDescent="0.3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 x14ac:dyDescent="0.3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 x14ac:dyDescent="0.3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 x14ac:dyDescent="0.3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 x14ac:dyDescent="0.3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 x14ac:dyDescent="0.3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 x14ac:dyDescent="0.3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 x14ac:dyDescent="0.3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 x14ac:dyDescent="0.3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 x14ac:dyDescent="0.3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 x14ac:dyDescent="0.3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 x14ac:dyDescent="0.3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 x14ac:dyDescent="0.3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 x14ac:dyDescent="0.3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 x14ac:dyDescent="0.3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 x14ac:dyDescent="0.3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 x14ac:dyDescent="0.3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 x14ac:dyDescent="0.3">
      <c r="A94" s="119"/>
      <c r="B94" s="119"/>
      <c r="C94" s="119"/>
      <c r="D94" s="119"/>
      <c r="E94" s="119"/>
      <c r="F94" s="119"/>
      <c r="G94" s="119"/>
      <c r="H94" s="119"/>
      <c r="I94" s="119"/>
      <c r="J94" s="119"/>
    </row>
    <row r="95" spans="1:10" ht="15.75" customHeight="1" x14ac:dyDescent="0.3">
      <c r="A95" s="119"/>
      <c r="B95" s="119"/>
      <c r="C95" s="119"/>
      <c r="D95" s="119"/>
      <c r="E95" s="119"/>
      <c r="F95" s="119"/>
      <c r="G95" s="119"/>
      <c r="H95" s="119"/>
      <c r="I95" s="119"/>
      <c r="J95" s="119"/>
    </row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">
    <mergeCell ref="C48:D48"/>
    <mergeCell ref="H48:I48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8:B48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000"/>
  <sheetViews>
    <sheetView workbookViewId="0"/>
  </sheetViews>
  <sheetFormatPr defaultColWidth="12.59765625" defaultRowHeight="15" customHeight="1" x14ac:dyDescent="0.25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 x14ac:dyDescent="0.3">
      <c r="A1" s="225" t="s">
        <v>388</v>
      </c>
      <c r="B1" s="226"/>
      <c r="C1" s="226"/>
      <c r="D1" s="226"/>
      <c r="E1" s="226"/>
      <c r="F1" s="226"/>
      <c r="G1" s="226"/>
      <c r="H1" s="226"/>
      <c r="I1" s="227"/>
      <c r="J1" s="119"/>
      <c r="K1" s="119"/>
      <c r="L1" s="119"/>
      <c r="M1" s="119"/>
      <c r="N1" s="119"/>
      <c r="O1" s="119"/>
    </row>
    <row r="2" spans="1:15" ht="15" customHeight="1" x14ac:dyDescent="0.3">
      <c r="A2" s="228" t="s">
        <v>389</v>
      </c>
      <c r="B2" s="209"/>
      <c r="C2" s="209"/>
      <c r="D2" s="209"/>
      <c r="E2" s="209"/>
      <c r="F2" s="209"/>
      <c r="G2" s="209"/>
      <c r="H2" s="209"/>
      <c r="I2" s="229"/>
      <c r="J2" s="119"/>
      <c r="K2" s="119"/>
      <c r="L2" s="119"/>
      <c r="M2" s="119"/>
      <c r="N2" s="119"/>
      <c r="O2" s="119"/>
    </row>
    <row r="3" spans="1:15" ht="15.75" customHeight="1" x14ac:dyDescent="0.3">
      <c r="A3" s="230" t="s">
        <v>390</v>
      </c>
      <c r="B3" s="209"/>
      <c r="C3" s="209"/>
      <c r="D3" s="209"/>
      <c r="E3" s="209"/>
      <c r="F3" s="209"/>
      <c r="G3" s="209"/>
      <c r="H3" s="209"/>
      <c r="I3" s="229"/>
      <c r="J3" s="119"/>
      <c r="K3" s="119"/>
      <c r="L3" s="119"/>
      <c r="M3" s="119"/>
      <c r="N3" s="119"/>
      <c r="O3" s="119"/>
    </row>
    <row r="4" spans="1:15" ht="14.4" x14ac:dyDescent="0.3">
      <c r="A4" s="121" t="s">
        <v>391</v>
      </c>
      <c r="B4" s="122"/>
      <c r="C4" s="231" t="str">
        <f>'S1'!$C$3</f>
        <v>2023-24(Even)</v>
      </c>
      <c r="D4" s="232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 x14ac:dyDescent="0.3">
      <c r="A5" s="233" t="s">
        <v>393</v>
      </c>
      <c r="B5" s="170"/>
      <c r="C5" s="124" t="str">
        <f>'S1'!$C$1</f>
        <v>CS8078</v>
      </c>
      <c r="D5" s="234" t="str">
        <f>'S1'!$C$2</f>
        <v>Green Computing</v>
      </c>
      <c r="E5" s="226"/>
      <c r="F5" s="226"/>
      <c r="G5" s="226"/>
      <c r="H5" s="226"/>
      <c r="I5" s="227"/>
      <c r="J5" s="119"/>
      <c r="K5" s="119"/>
      <c r="L5" s="119"/>
      <c r="M5" s="119"/>
      <c r="N5" s="119"/>
      <c r="O5" s="119"/>
    </row>
    <row r="6" spans="1:15" ht="15" customHeight="1" x14ac:dyDescent="0.3">
      <c r="A6" s="125" t="s">
        <v>394</v>
      </c>
      <c r="B6" s="235" t="str">
        <f>'S1'!$B$12</f>
        <v>Acquire knowledge to adopt green computing practices to minimize negative impacts on the environment.</v>
      </c>
      <c r="C6" s="168"/>
      <c r="D6" s="168"/>
      <c r="E6" s="168"/>
      <c r="F6" s="168"/>
      <c r="G6" s="168"/>
      <c r="H6" s="168"/>
      <c r="I6" s="236"/>
      <c r="J6" s="119"/>
      <c r="K6" s="119"/>
      <c r="L6" s="119"/>
      <c r="M6" s="119"/>
      <c r="N6" s="119"/>
      <c r="O6" s="119"/>
    </row>
    <row r="7" spans="1:15" ht="15" customHeight="1" x14ac:dyDescent="0.3">
      <c r="A7" s="125" t="s">
        <v>24</v>
      </c>
      <c r="B7" s="235" t="str">
        <f>'S1'!$B$13</f>
        <v>Enhance the skill in energy saving practices to minimize negative impacts on the environment.</v>
      </c>
      <c r="C7" s="168"/>
      <c r="D7" s="168"/>
      <c r="E7" s="168"/>
      <c r="F7" s="168"/>
      <c r="G7" s="168"/>
      <c r="H7" s="168"/>
      <c r="I7" s="236"/>
      <c r="J7" s="119"/>
      <c r="K7" s="119"/>
      <c r="L7" s="119"/>
      <c r="M7" s="119"/>
      <c r="N7" s="119"/>
      <c r="O7" s="119"/>
    </row>
    <row r="8" spans="1:15" ht="15" customHeight="1" x14ac:dyDescent="0.3">
      <c r="A8" s="125" t="s">
        <v>26</v>
      </c>
      <c r="B8" s="235" t="str">
        <f>'S1'!$B$14</f>
        <v>Evaluate technology tools that can reduce paper waste and carbon footprint by the stakeholders.</v>
      </c>
      <c r="C8" s="168"/>
      <c r="D8" s="168"/>
      <c r="E8" s="168"/>
      <c r="F8" s="168"/>
      <c r="G8" s="168"/>
      <c r="H8" s="168"/>
      <c r="I8" s="236"/>
      <c r="J8" s="119"/>
      <c r="K8" s="119"/>
      <c r="L8" s="119"/>
      <c r="M8" s="119"/>
      <c r="N8" s="119"/>
      <c r="O8" s="119"/>
    </row>
    <row r="9" spans="1:15" ht="15" customHeight="1" x14ac:dyDescent="0.3">
      <c r="A9" s="125" t="s">
        <v>28</v>
      </c>
      <c r="B9" s="235" t="str">
        <f>'S1'!$B$15</f>
        <v>Understand the issues related with green compliance.</v>
      </c>
      <c r="C9" s="168"/>
      <c r="D9" s="168"/>
      <c r="E9" s="168"/>
      <c r="F9" s="168"/>
      <c r="G9" s="168"/>
      <c r="H9" s="168"/>
      <c r="I9" s="236"/>
      <c r="J9" s="119"/>
      <c r="K9" s="119"/>
      <c r="L9" s="119"/>
      <c r="M9" s="119"/>
      <c r="N9" s="119"/>
      <c r="O9" s="119"/>
    </row>
    <row r="10" spans="1:15" ht="15" customHeight="1" x14ac:dyDescent="0.3">
      <c r="A10" s="125" t="s">
        <v>30</v>
      </c>
      <c r="B10" s="235" t="str">
        <f>'S1'!$B$16</f>
        <v>Understand the ways to minimize equipment disposal requirements.</v>
      </c>
      <c r="C10" s="168"/>
      <c r="D10" s="168"/>
      <c r="E10" s="168"/>
      <c r="F10" s="168"/>
      <c r="G10" s="168"/>
      <c r="H10" s="168"/>
      <c r="I10" s="236"/>
      <c r="J10" s="119"/>
      <c r="K10" s="119"/>
      <c r="L10" s="119"/>
      <c r="M10" s="119"/>
      <c r="N10" s="119"/>
      <c r="O10" s="119"/>
    </row>
    <row r="11" spans="1:15" ht="15" customHeight="1" x14ac:dyDescent="0.3">
      <c r="A11" s="125" t="s">
        <v>151</v>
      </c>
      <c r="B11" s="235" t="e">
        <f>#REF!</f>
        <v>#REF!</v>
      </c>
      <c r="C11" s="168"/>
      <c r="D11" s="168"/>
      <c r="E11" s="168"/>
      <c r="F11" s="168"/>
      <c r="G11" s="168"/>
      <c r="H11" s="168"/>
      <c r="I11" s="236"/>
      <c r="J11" s="119"/>
      <c r="K11" s="119"/>
      <c r="L11" s="119"/>
      <c r="M11" s="119"/>
      <c r="N11" s="119"/>
      <c r="O11" s="119"/>
    </row>
    <row r="12" spans="1:15" ht="15.75" customHeight="1" x14ac:dyDescent="0.3">
      <c r="A12" s="237" t="s">
        <v>395</v>
      </c>
      <c r="B12" s="209"/>
      <c r="C12" s="209"/>
      <c r="D12" s="209"/>
      <c r="E12" s="209"/>
      <c r="F12" s="209"/>
      <c r="G12" s="209"/>
      <c r="H12" s="209"/>
      <c r="I12" s="229"/>
      <c r="J12" s="119"/>
      <c r="K12" s="119"/>
      <c r="L12" s="119"/>
      <c r="M12" s="119"/>
      <c r="N12" s="119"/>
      <c r="O12" s="119"/>
    </row>
    <row r="13" spans="1:15" ht="14.4" x14ac:dyDescent="0.3">
      <c r="A13" s="126"/>
      <c r="B13" s="238" t="s">
        <v>34</v>
      </c>
      <c r="C13" s="170"/>
      <c r="D13" s="170"/>
      <c r="E13" s="170"/>
      <c r="F13" s="170"/>
      <c r="G13" s="170"/>
      <c r="H13" s="239" t="s">
        <v>35</v>
      </c>
      <c r="I13" s="227"/>
      <c r="J13" s="119"/>
      <c r="K13" s="119"/>
      <c r="L13" s="119"/>
      <c r="M13" s="119"/>
      <c r="N13" s="119"/>
      <c r="O13" s="119"/>
    </row>
    <row r="14" spans="1:15" ht="14.4" x14ac:dyDescent="0.3">
      <c r="A14" s="127"/>
      <c r="B14" s="128" t="str">
        <f>'S1'!D11</f>
        <v>Serial Test 1</v>
      </c>
      <c r="C14" s="128" t="str">
        <f>'S1'!E11</f>
        <v>Serial Test 2</v>
      </c>
      <c r="D14" s="128" t="str">
        <f>'S1'!F11</f>
        <v>Serial Test 3</v>
      </c>
      <c r="E14" s="129" t="str">
        <f>'S1'!G11</f>
        <v>Assignment 1</v>
      </c>
      <c r="F14" s="128" t="str">
        <f>'S1'!H11</f>
        <v>Assignment 2</v>
      </c>
      <c r="G14" s="130" t="str">
        <f>'S1'!I11</f>
        <v>Total</v>
      </c>
      <c r="H14" s="245" t="s">
        <v>396</v>
      </c>
      <c r="I14" s="236"/>
      <c r="J14" s="119"/>
      <c r="K14" s="119"/>
      <c r="L14" s="119"/>
      <c r="M14" s="119"/>
      <c r="N14" s="119"/>
      <c r="O14" s="119"/>
    </row>
    <row r="15" spans="1:15" ht="14.4" x14ac:dyDescent="0.3">
      <c r="A15" s="131" t="str">
        <f t="shared" ref="A15:A19" si="0">A6</f>
        <v xml:space="preserve">CO1 </v>
      </c>
      <c r="B15" s="128">
        <f>IF('S1'!$D$12&gt;0,'S1'!$D$12," ")</f>
        <v>32</v>
      </c>
      <c r="C15" s="128" t="str">
        <f>IF('S1'!$E$12&gt;0,'S1'!$E$12," ")</f>
        <v xml:space="preserve"> </v>
      </c>
      <c r="D15" s="128" t="str">
        <f>IF('S1'!$F$12&gt;0,'S1'!$F$12," ")</f>
        <v xml:space="preserve"> </v>
      </c>
      <c r="E15" s="128">
        <f>IF('S1'!$G$12&gt;0,'S1'!$G$12," ")</f>
        <v>18</v>
      </c>
      <c r="F15" s="128" t="str">
        <f>IF('S1'!$H$12&gt;0,'S1'!$H$12," ")</f>
        <v xml:space="preserve"> </v>
      </c>
      <c r="G15" s="130">
        <f>IF('S1'!$I$12&gt;0,'S1'!$I$12," ")</f>
        <v>50</v>
      </c>
      <c r="H15" s="246">
        <v>100</v>
      </c>
      <c r="I15" s="229"/>
      <c r="J15" s="119"/>
      <c r="K15" s="119"/>
      <c r="L15" s="119"/>
      <c r="M15" s="119"/>
      <c r="N15" s="119"/>
      <c r="O15" s="119"/>
    </row>
    <row r="16" spans="1:15" ht="14.4" x14ac:dyDescent="0.3">
      <c r="A16" s="131" t="str">
        <f t="shared" si="0"/>
        <v>CO2</v>
      </c>
      <c r="B16" s="128">
        <f>IF('S1'!$D$13&gt;0,'S1'!$D$13," ")</f>
        <v>18</v>
      </c>
      <c r="C16" s="128">
        <f>IF('S1'!$E$13&gt;0,'S1'!$E$13," ")</f>
        <v>14</v>
      </c>
      <c r="D16" s="128" t="str">
        <f>IF('S1'!F13&gt;0,'S1'!F13," ")</f>
        <v xml:space="preserve"> </v>
      </c>
      <c r="E16" s="128">
        <f>IF('S1'!$G$13&gt;0,'S1'!$G$13," ")</f>
        <v>18</v>
      </c>
      <c r="F16" s="128" t="str">
        <f>IF('S1'!$H$13&gt;0,'S1'!$H$13," ")</f>
        <v xml:space="preserve"> </v>
      </c>
      <c r="G16" s="130">
        <f>IF('S1'!$I$13&gt;0,'S1'!$I$13," ")</f>
        <v>50</v>
      </c>
      <c r="H16" s="247"/>
      <c r="I16" s="229"/>
      <c r="J16" s="119"/>
      <c r="K16" s="119"/>
      <c r="L16" s="119"/>
      <c r="M16" s="119"/>
      <c r="N16" s="119"/>
      <c r="O16" s="119"/>
    </row>
    <row r="17" spans="1:15" ht="14.4" x14ac:dyDescent="0.3">
      <c r="A17" s="131" t="str">
        <f t="shared" si="0"/>
        <v>CO3</v>
      </c>
      <c r="B17" s="128" t="str">
        <f>IF('S1'!$D$14&gt;0,'S1'!$D$14," ")</f>
        <v xml:space="preserve"> </v>
      </c>
      <c r="C17" s="128">
        <f>IF('S1'!$E$14&gt;0,'S1'!$E$14," ")</f>
        <v>30</v>
      </c>
      <c r="D17" s="128" t="str">
        <f>IF('S1'!$F$14&gt;0,'S1'!$F$14," ")</f>
        <v xml:space="preserve"> </v>
      </c>
      <c r="E17" s="128">
        <f>IF('S1'!$G$14&gt;0,'S1'!$G$14," ")</f>
        <v>14</v>
      </c>
      <c r="F17" s="128">
        <f>IF('S1'!$H$14&gt;0,'S1'!$H$14," ")</f>
        <v>6</v>
      </c>
      <c r="G17" s="130">
        <f>IF('S1'!$I$14&gt;0,'S1'!$I$14," ")</f>
        <v>50</v>
      </c>
      <c r="H17" s="247"/>
      <c r="I17" s="229"/>
      <c r="J17" s="119"/>
      <c r="K17" s="119"/>
      <c r="L17" s="119"/>
      <c r="M17" s="119"/>
      <c r="N17" s="119"/>
      <c r="O17" s="119"/>
    </row>
    <row r="18" spans="1:15" ht="14.4" x14ac:dyDescent="0.3">
      <c r="A18" s="131" t="str">
        <f t="shared" si="0"/>
        <v>CO4</v>
      </c>
      <c r="B18" s="128" t="str">
        <f>IF('S1'!$D$15&gt;0,'S1'!$D$15," ")</f>
        <v xml:space="preserve"> </v>
      </c>
      <c r="C18" s="128">
        <f>IF('S1'!$E$15&gt;0,'S1'!$E$15," ")</f>
        <v>6</v>
      </c>
      <c r="D18" s="128">
        <f>IF('S1'!$F$15&gt;0,'S1'!$F$15," ")</f>
        <v>20</v>
      </c>
      <c r="E18" s="128" t="str">
        <f>IF('S1'!$G$15&gt;0,'S1'!$G$15," ")</f>
        <v xml:space="preserve"> </v>
      </c>
      <c r="F18" s="128">
        <f>IF('S1'!$H$15&gt;0,'S1'!$H$15," ")</f>
        <v>24</v>
      </c>
      <c r="G18" s="130">
        <f>IF('S1'!$I$15&gt;0,'S1'!$I$15," ")</f>
        <v>50</v>
      </c>
      <c r="H18" s="247"/>
      <c r="I18" s="229"/>
      <c r="J18" s="119"/>
      <c r="K18" s="119"/>
      <c r="L18" s="119"/>
      <c r="M18" s="119"/>
      <c r="N18" s="119"/>
      <c r="O18" s="119"/>
    </row>
    <row r="19" spans="1:15" ht="14.4" x14ac:dyDescent="0.3">
      <c r="A19" s="131" t="str">
        <f t="shared" si="0"/>
        <v>CO5</v>
      </c>
      <c r="B19" s="128" t="str">
        <f>IF('S1'!$D$16&gt;0,'S1'!$D$16," ")</f>
        <v xml:space="preserve"> </v>
      </c>
      <c r="C19" s="128" t="str">
        <f>IF('S1'!$E$16&gt;0,'S1'!$E$16," ")</f>
        <v xml:space="preserve"> </v>
      </c>
      <c r="D19" s="128">
        <f>IF('S1'!$F$16&gt;0,'S1'!$F$16," ")</f>
        <v>30</v>
      </c>
      <c r="E19" s="128" t="str">
        <f>IF('S1'!$G$16&gt;0,'S1'!$G$16," ")</f>
        <v xml:space="preserve"> </v>
      </c>
      <c r="F19" s="128">
        <f>IF('S1'!$H$16&gt;0,'S1'!$H$16," ")</f>
        <v>20</v>
      </c>
      <c r="G19" s="130">
        <f>IF('S1'!$I$16&gt;0,'S1'!$I$16," ")</f>
        <v>50</v>
      </c>
      <c r="H19" s="247"/>
      <c r="I19" s="229"/>
      <c r="J19" s="119"/>
      <c r="K19" s="119"/>
      <c r="L19" s="119"/>
      <c r="M19" s="119"/>
      <c r="N19" s="119"/>
      <c r="O19" s="119"/>
    </row>
    <row r="20" spans="1:15" ht="15.75" customHeight="1" x14ac:dyDescent="0.3">
      <c r="A20" s="132" t="s">
        <v>15</v>
      </c>
      <c r="B20" s="128">
        <f>IF('S1'!$D$17&gt;0,'S1'!$D$17," ")</f>
        <v>50</v>
      </c>
      <c r="C20" s="128">
        <f>IF('S1'!$E$17&gt;0,'S1'!$E$17," ")</f>
        <v>50</v>
      </c>
      <c r="D20" s="128">
        <f>IF('S1'!$F$17&gt;0,'S1'!$F$17," ")</f>
        <v>50</v>
      </c>
      <c r="E20" s="128">
        <f>IF('S1'!$G$17&gt;0,'S1'!$G$17," ")</f>
        <v>50</v>
      </c>
      <c r="F20" s="128">
        <f>IF('S1'!H17&gt;0,'S1'!H17," ")</f>
        <v>50</v>
      </c>
      <c r="G20" s="130">
        <f>IF('S1'!$I$17&gt;0,'S1'!$I$17," ")</f>
        <v>250</v>
      </c>
      <c r="H20" s="248">
        <f>SUM(H15:H19)</f>
        <v>100</v>
      </c>
      <c r="I20" s="236"/>
      <c r="J20" s="119"/>
      <c r="K20" s="119"/>
      <c r="L20" s="119"/>
      <c r="M20" s="119"/>
      <c r="N20" s="119"/>
      <c r="O20" s="119"/>
    </row>
    <row r="21" spans="1:15" ht="15" customHeight="1" x14ac:dyDescent="0.3">
      <c r="A21" s="250" t="s">
        <v>149</v>
      </c>
      <c r="B21" s="170"/>
      <c r="C21" s="170"/>
      <c r="D21" s="170"/>
      <c r="E21" s="170"/>
      <c r="F21" s="170"/>
      <c r="G21" s="171"/>
      <c r="H21" s="251" t="s">
        <v>36</v>
      </c>
      <c r="I21" s="171"/>
      <c r="J21" s="119"/>
      <c r="K21" s="119"/>
      <c r="L21" s="119"/>
      <c r="M21" s="119"/>
      <c r="N21" s="119"/>
      <c r="O21" s="119"/>
    </row>
    <row r="22" spans="1:15" ht="15.75" customHeight="1" x14ac:dyDescent="0.3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 x14ac:dyDescent="0.3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 x14ac:dyDescent="0.3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 x14ac:dyDescent="0.3">
      <c r="A25" s="252" t="s">
        <v>398</v>
      </c>
      <c r="B25" s="209"/>
      <c r="C25" s="209"/>
      <c r="D25" s="209"/>
      <c r="E25" s="209"/>
      <c r="F25" s="209"/>
      <c r="G25" s="209"/>
      <c r="H25" s="209"/>
      <c r="I25" s="149"/>
      <c r="J25" s="119"/>
      <c r="K25" s="119"/>
      <c r="L25" s="119"/>
      <c r="M25" s="119"/>
      <c r="N25" s="119"/>
      <c r="O25" s="119"/>
    </row>
    <row r="26" spans="1:15" ht="15" customHeight="1" x14ac:dyDescent="0.3">
      <c r="A26" s="241" t="str">
        <f>CONCATENATE("Direct Assesment = ",'S1'!C19,"% Internal Mark + ",'S1'!C20,"% External Mark")</f>
        <v>Direct Assesment = 60% Internal Mark + 40% External Mark</v>
      </c>
      <c r="B26" s="168"/>
      <c r="C26" s="168"/>
      <c r="D26" s="168"/>
      <c r="E26" s="168"/>
      <c r="F26" s="168"/>
      <c r="G26" s="168"/>
      <c r="H26" s="184"/>
      <c r="I26" s="149"/>
      <c r="J26" s="119"/>
      <c r="K26" s="119"/>
      <c r="L26" s="119"/>
      <c r="M26" s="119"/>
      <c r="N26" s="119"/>
      <c r="O26" s="119"/>
    </row>
    <row r="27" spans="1:15" ht="15.75" customHeight="1" x14ac:dyDescent="0.3">
      <c r="A27" s="254" t="s">
        <v>404</v>
      </c>
      <c r="B27" s="184"/>
      <c r="C27" s="135" t="s">
        <v>22</v>
      </c>
      <c r="D27" s="135" t="s">
        <v>24</v>
      </c>
      <c r="E27" s="135" t="s">
        <v>26</v>
      </c>
      <c r="F27" s="135" t="s">
        <v>28</v>
      </c>
      <c r="G27" s="135" t="s">
        <v>30</v>
      </c>
      <c r="H27" s="135"/>
      <c r="I27" s="149"/>
      <c r="J27" s="119"/>
      <c r="K27" s="119"/>
      <c r="L27" s="119"/>
      <c r="M27" s="119"/>
      <c r="N27" s="119"/>
      <c r="O27" s="119"/>
    </row>
    <row r="28" spans="1:15" ht="15.75" customHeight="1" x14ac:dyDescent="0.3">
      <c r="A28" s="242" t="s">
        <v>35</v>
      </c>
      <c r="B28" s="184"/>
      <c r="C28" s="152">
        <f ca="1">'S2'!$AE$98</f>
        <v>3</v>
      </c>
      <c r="D28" s="152">
        <f ca="1">'S2'!$AE$98</f>
        <v>3</v>
      </c>
      <c r="E28" s="152">
        <f ca="1">'S2'!$AE$98</f>
        <v>3</v>
      </c>
      <c r="F28" s="152">
        <f ca="1">'S2'!$AE$98</f>
        <v>3</v>
      </c>
      <c r="G28" s="152">
        <f ca="1">'S2'!$AE$98</f>
        <v>3</v>
      </c>
      <c r="H28" s="152"/>
      <c r="I28" s="149"/>
      <c r="J28" s="119"/>
      <c r="K28" s="119"/>
      <c r="L28" s="119"/>
      <c r="M28" s="119"/>
      <c r="N28" s="119"/>
      <c r="O28" s="119"/>
    </row>
    <row r="29" spans="1:15" ht="15.75" customHeight="1" x14ac:dyDescent="0.3">
      <c r="A29" s="242" t="s">
        <v>34</v>
      </c>
      <c r="B29" s="184"/>
      <c r="C29" s="152">
        <f ca="1">'S2'!$AF$98</f>
        <v>3</v>
      </c>
      <c r="D29" s="152">
        <f ca="1">'S2'!$AG$98</f>
        <v>3</v>
      </c>
      <c r="E29" s="152">
        <f ca="1">'S2'!$AH$98</f>
        <v>3</v>
      </c>
      <c r="F29" s="152">
        <f ca="1">'S2'!$AI$98</f>
        <v>3</v>
      </c>
      <c r="G29" s="152">
        <f ca="1">'S2'!$AJ$98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 x14ac:dyDescent="0.3">
      <c r="A30" s="242" t="s">
        <v>399</v>
      </c>
      <c r="B30" s="184"/>
      <c r="C30" s="153">
        <f ca="1">'S2'!AF99</f>
        <v>3</v>
      </c>
      <c r="D30" s="153">
        <f ca="1">'S2'!AG99</f>
        <v>3</v>
      </c>
      <c r="E30" s="153">
        <f ca="1">'S2'!AH99</f>
        <v>3</v>
      </c>
      <c r="F30" s="153">
        <f ca="1">'S2'!AI99</f>
        <v>3</v>
      </c>
      <c r="G30" s="153">
        <f ca="1">'S2'!AJ99</f>
        <v>3</v>
      </c>
      <c r="H30" s="153"/>
      <c r="I30" s="149"/>
      <c r="J30" s="119"/>
      <c r="K30" s="119"/>
      <c r="L30" s="119"/>
      <c r="M30" s="119"/>
      <c r="N30" s="119"/>
      <c r="O30" s="119"/>
    </row>
    <row r="31" spans="1:15" ht="15.75" customHeight="1" x14ac:dyDescent="0.45">
      <c r="A31" s="254" t="s">
        <v>408</v>
      </c>
      <c r="B31" s="184"/>
      <c r="C31" s="163" t="s">
        <v>406</v>
      </c>
      <c r="D31" s="164" t="str">
        <f>'S1'!B8</f>
        <v>Dr.M.S.Thanabal</v>
      </c>
      <c r="E31" s="165"/>
      <c r="F31" s="165"/>
      <c r="G31" s="165"/>
      <c r="H31" s="166"/>
      <c r="I31" s="149"/>
      <c r="J31" s="119"/>
      <c r="K31" s="119"/>
      <c r="L31" s="119"/>
      <c r="M31" s="119"/>
      <c r="N31" s="119"/>
      <c r="O31" s="119"/>
    </row>
    <row r="32" spans="1:15" ht="15.75" customHeight="1" x14ac:dyDescent="0.3">
      <c r="A32" s="242" t="s">
        <v>35</v>
      </c>
      <c r="B32" s="184"/>
      <c r="C32" s="152">
        <f ca="1">'S2'!AE110</f>
        <v>3</v>
      </c>
      <c r="D32" s="152">
        <f ca="1">'S2'!AE110</f>
        <v>3</v>
      </c>
      <c r="E32" s="152">
        <f ca="1">'S2'!AE110</f>
        <v>3</v>
      </c>
      <c r="F32" s="152">
        <f ca="1">'S2'!AE110</f>
        <v>3</v>
      </c>
      <c r="G32" s="152">
        <f ca="1">'S2'!AE110</f>
        <v>3</v>
      </c>
      <c r="H32" s="135"/>
      <c r="I32" s="149"/>
      <c r="J32" s="119"/>
      <c r="K32" s="119"/>
      <c r="L32" s="119"/>
      <c r="M32" s="119"/>
      <c r="N32" s="119"/>
      <c r="O32" s="119"/>
    </row>
    <row r="33" spans="1:15" ht="15.75" customHeight="1" x14ac:dyDescent="0.3">
      <c r="A33" s="242" t="s">
        <v>34</v>
      </c>
      <c r="B33" s="184"/>
      <c r="C33" s="152">
        <f ca="1">'S2'!AF110</f>
        <v>3</v>
      </c>
      <c r="D33" s="152">
        <f ca="1">'S2'!AF110</f>
        <v>3</v>
      </c>
      <c r="E33" s="152">
        <f ca="1">'S2'!AF110</f>
        <v>3</v>
      </c>
      <c r="F33" s="152">
        <f ca="1">'S2'!AF110</f>
        <v>3</v>
      </c>
      <c r="G33" s="152">
        <f ca="1">'S2'!AF110</f>
        <v>3</v>
      </c>
      <c r="H33" s="135"/>
      <c r="I33" s="149"/>
      <c r="J33" s="119"/>
      <c r="K33" s="119"/>
      <c r="L33" s="119"/>
      <c r="M33" s="119"/>
      <c r="N33" s="119"/>
      <c r="O33" s="119"/>
    </row>
    <row r="34" spans="1:15" ht="15.75" customHeight="1" x14ac:dyDescent="0.3">
      <c r="A34" s="242" t="s">
        <v>399</v>
      </c>
      <c r="B34" s="184"/>
      <c r="C34" s="152">
        <f ca="1">'S2'!AF114</f>
        <v>3</v>
      </c>
      <c r="D34" s="152">
        <f ca="1">'S2'!AG114</f>
        <v>3</v>
      </c>
      <c r="E34" s="152">
        <f ca="1">'S2'!AH114</f>
        <v>3</v>
      </c>
      <c r="F34" s="152">
        <f ca="1">'S2'!AI114</f>
        <v>3</v>
      </c>
      <c r="G34" s="152">
        <f ca="1">'S2'!AJ114</f>
        <v>3</v>
      </c>
      <c r="H34" s="135"/>
      <c r="I34" s="149"/>
      <c r="J34" s="119"/>
      <c r="K34" s="119"/>
      <c r="L34" s="119"/>
      <c r="M34" s="119"/>
      <c r="N34" s="119"/>
      <c r="O34" s="119"/>
    </row>
    <row r="35" spans="1:15" ht="15.75" customHeight="1" x14ac:dyDescent="0.3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15" ht="15.75" customHeight="1" x14ac:dyDescent="0.3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15" ht="15.75" customHeight="1" x14ac:dyDescent="0.3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15" ht="15.75" customHeight="1" x14ac:dyDescent="0.3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15" ht="15.75" customHeight="1" x14ac:dyDescent="0.3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15" ht="15.75" customHeight="1" x14ac:dyDescent="0.3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15" ht="15.75" customHeight="1" x14ac:dyDescent="0.3">
      <c r="A41" s="154"/>
      <c r="B41" s="11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15" ht="15.75" customHeight="1" x14ac:dyDescent="0.3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15" ht="15.75" customHeight="1" x14ac:dyDescent="0.3">
      <c r="A43" s="252" t="s">
        <v>400</v>
      </c>
      <c r="B43" s="20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15" ht="15.75" customHeight="1" x14ac:dyDescent="0.3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15" ht="15.75" customHeight="1" x14ac:dyDescent="0.3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15" ht="15.75" customHeight="1" x14ac:dyDescent="0.3">
      <c r="A46" s="154"/>
      <c r="B46" s="119"/>
      <c r="C46" s="119"/>
      <c r="D46" s="119"/>
      <c r="E46" s="119"/>
      <c r="F46" s="119"/>
      <c r="G46" s="119"/>
      <c r="H46" s="119"/>
      <c r="I46" s="149"/>
      <c r="J46" s="119"/>
      <c r="K46" s="119"/>
      <c r="L46" s="119"/>
      <c r="M46" s="119"/>
      <c r="N46" s="119"/>
      <c r="O46" s="119"/>
    </row>
    <row r="47" spans="1:15" ht="15.75" customHeight="1" x14ac:dyDescent="0.3">
      <c r="A47" s="154"/>
      <c r="B47" s="119"/>
      <c r="C47" s="119"/>
      <c r="D47" s="119"/>
      <c r="E47" s="119"/>
      <c r="F47" s="119"/>
      <c r="G47" s="119"/>
      <c r="H47" s="119"/>
      <c r="I47" s="149"/>
      <c r="J47" s="119"/>
      <c r="K47" s="119"/>
      <c r="L47" s="119"/>
      <c r="M47" s="119"/>
      <c r="N47" s="119"/>
      <c r="O47" s="119"/>
    </row>
    <row r="48" spans="1:15" ht="15.75" customHeight="1" x14ac:dyDescent="0.3">
      <c r="A48" s="253" t="s">
        <v>407</v>
      </c>
      <c r="B48" s="176"/>
      <c r="C48" s="244" t="s">
        <v>401</v>
      </c>
      <c r="D48" s="176"/>
      <c r="E48" s="159" t="s">
        <v>402</v>
      </c>
      <c r="F48" s="160"/>
      <c r="G48" s="161"/>
      <c r="H48" s="244" t="s">
        <v>403</v>
      </c>
      <c r="I48" s="177"/>
      <c r="J48" s="119"/>
      <c r="K48" s="119"/>
      <c r="L48" s="119"/>
      <c r="M48" s="119"/>
      <c r="N48" s="119"/>
      <c r="O48" s="119"/>
    </row>
    <row r="49" spans="1:10" ht="15.75" customHeight="1" x14ac:dyDescent="0.3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 x14ac:dyDescent="0.3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 x14ac:dyDescent="0.3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 x14ac:dyDescent="0.3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 x14ac:dyDescent="0.3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 x14ac:dyDescent="0.3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 x14ac:dyDescent="0.3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 x14ac:dyDescent="0.3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 x14ac:dyDescent="0.3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 x14ac:dyDescent="0.3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 x14ac:dyDescent="0.3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 x14ac:dyDescent="0.3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 x14ac:dyDescent="0.3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 x14ac:dyDescent="0.3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 x14ac:dyDescent="0.3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 x14ac:dyDescent="0.3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 x14ac:dyDescent="0.3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 x14ac:dyDescent="0.3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 x14ac:dyDescent="0.3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 x14ac:dyDescent="0.3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 x14ac:dyDescent="0.3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 x14ac:dyDescent="0.3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 x14ac:dyDescent="0.3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 x14ac:dyDescent="0.3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 x14ac:dyDescent="0.3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 x14ac:dyDescent="0.3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 x14ac:dyDescent="0.3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 x14ac:dyDescent="0.3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 x14ac:dyDescent="0.3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 x14ac:dyDescent="0.3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 x14ac:dyDescent="0.3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 x14ac:dyDescent="0.3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 x14ac:dyDescent="0.3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 x14ac:dyDescent="0.3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 x14ac:dyDescent="0.3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 x14ac:dyDescent="0.3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 x14ac:dyDescent="0.3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 x14ac:dyDescent="0.3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 x14ac:dyDescent="0.3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 x14ac:dyDescent="0.3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 x14ac:dyDescent="0.3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 x14ac:dyDescent="0.3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 x14ac:dyDescent="0.3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 x14ac:dyDescent="0.3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 x14ac:dyDescent="0.3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 x14ac:dyDescent="0.3">
      <c r="A94" s="119"/>
      <c r="B94" s="119"/>
      <c r="C94" s="119"/>
      <c r="D94" s="119"/>
      <c r="E94" s="119"/>
      <c r="F94" s="119"/>
      <c r="G94" s="119"/>
      <c r="H94" s="119"/>
      <c r="I94" s="119"/>
      <c r="J94" s="119"/>
    </row>
    <row r="95" spans="1:10" ht="15.75" customHeight="1" x14ac:dyDescent="0.3">
      <c r="A95" s="119"/>
      <c r="B95" s="119"/>
      <c r="C95" s="119"/>
      <c r="D95" s="119"/>
      <c r="E95" s="119"/>
      <c r="F95" s="119"/>
      <c r="G95" s="119"/>
      <c r="H95" s="119"/>
      <c r="I95" s="119"/>
      <c r="J95" s="119"/>
    </row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H48:I48"/>
    <mergeCell ref="A26:H26"/>
    <mergeCell ref="A27:B27"/>
    <mergeCell ref="A28:B28"/>
    <mergeCell ref="A29:B29"/>
    <mergeCell ref="A30:B30"/>
    <mergeCell ref="A31:B31"/>
    <mergeCell ref="A32:B32"/>
    <mergeCell ref="A33:B33"/>
    <mergeCell ref="A34:B34"/>
    <mergeCell ref="A43:B43"/>
    <mergeCell ref="A48:B48"/>
    <mergeCell ref="C48:D48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X</vt:lpstr>
      <vt:lpstr>Y</vt:lpstr>
      <vt:lpstr>Z</vt:lpstr>
      <vt:lpstr>Report</vt:lpstr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Dharshana Deepthi L</cp:lastModifiedBy>
  <dcterms:modified xsi:type="dcterms:W3CDTF">2025-02-23T13:38:06Z</dcterms:modified>
</cp:coreProperties>
</file>