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UJSChN/XhBGAdW1xLM/RXXP57SDU1+HqivciuhCDoz8="/>
    </ext>
  </extLst>
</workbook>
</file>

<file path=xl/sharedStrings.xml><?xml version="1.0" encoding="utf-8"?>
<sst xmlns="http://schemas.openxmlformats.org/spreadsheetml/2006/main" count="1684" uniqueCount="576">
  <si>
    <t>Course Code</t>
  </si>
  <si>
    <t>CS8611</t>
  </si>
  <si>
    <t>Course Name</t>
  </si>
  <si>
    <t xml:space="preserve">Mini Project </t>
  </si>
  <si>
    <t>Academic Year</t>
  </si>
  <si>
    <t>2021-2022</t>
  </si>
  <si>
    <t>Semester</t>
  </si>
  <si>
    <t>VI</t>
  </si>
  <si>
    <t>Section</t>
  </si>
  <si>
    <t>Faculty Incharge</t>
  </si>
  <si>
    <t>Strength</t>
  </si>
  <si>
    <t>A</t>
  </si>
  <si>
    <t>Dr.N.Uma Maheswari</t>
  </si>
  <si>
    <t>B</t>
  </si>
  <si>
    <t>K.Suresh</t>
  </si>
  <si>
    <t>C</t>
  </si>
  <si>
    <t>Dr.A.Sathya Sofia</t>
  </si>
  <si>
    <t>D</t>
  </si>
  <si>
    <t>Dr.N.Kalpana</t>
  </si>
  <si>
    <t>Total</t>
  </si>
  <si>
    <t>CO</t>
  </si>
  <si>
    <t>Review 1</t>
  </si>
  <si>
    <t>Review 2</t>
  </si>
  <si>
    <t>Review 3</t>
  </si>
  <si>
    <t>CO1</t>
  </si>
  <si>
    <t>Identify problem statement by surveying variety of domains.</t>
  </si>
  <si>
    <t>CO2</t>
  </si>
  <si>
    <t>Analyse requirements  of the problem and Prepare  SRS document</t>
  </si>
  <si>
    <t>CO3</t>
  </si>
  <si>
    <t>Design  a proposed system based on the project specification</t>
  </si>
  <si>
    <t>CO4</t>
  </si>
  <si>
    <t xml:space="preserve">Demonstrate work modules with suitable test cases </t>
  </si>
  <si>
    <t>CO5</t>
  </si>
  <si>
    <t>Prepare project report and presentation effectively .</t>
  </si>
  <si>
    <t>CO6</t>
  </si>
  <si>
    <t>Function as individuals, members and leading the team to manage projects 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</si>
  <si>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</si>
  <si>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</si>
  <si>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</si>
  <si>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</si>
  <si>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</si>
  <si>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</si>
  <si>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</si>
  <si>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</si>
  <si>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</si>
  <si>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</si>
  <si>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</si>
  <si>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</si>
  <si>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</si>
  <si>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</si>
  <si>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</si>
  <si>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</si>
  <si>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</si>
  <si>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</si>
  <si>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</si>
  <si>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</si>
  <si>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</si>
  <si>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</si>
  <si>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</si>
  <si>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</si>
  <si>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</si>
  <si>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</si>
  <si>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</si>
  <si>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</si>
  <si>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</si>
  <si>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</si>
  <si>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</si>
  <si>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</si>
  <si>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</si>
  <si>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</si>
  <si>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</si>
  <si>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</si>
  <si>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</si>
  <si>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</si>
  <si>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</si>
  <si>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</si>
  <si>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</si>
  <si>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</si>
  <si>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</si>
  <si>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</si>
  <si>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</si>
  <si>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</si>
  <si>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</si>
  <si>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</si>
  <si>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</si>
  <si>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</si>
  <si>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</si>
  <si>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</si>
  <si>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</si>
  <si>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</si>
  <si>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</si>
  <si>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</si>
  <si>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</si>
  <si>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</si>
  <si>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</si>
  <si>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</si>
  <si>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</si>
  <si>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</si>
  <si>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</si>
  <si>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</si>
  <si>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</si>
  <si>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</si>
  <si>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</si>
  <si>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</si>
  <si>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</si>
  <si>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</si>
  <si>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</si>
  <si>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</si>
  <si>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</si>
  <si>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</si>
  <si>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</si>
  <si>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</si>
  <si>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</si>
  <si>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</si>
  <si>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</si>
  <si>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</si>
  <si>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</si>
  <si>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</si>
  <si>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</si>
  <si>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</si>
  <si>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</si>
  <si>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</si>
  <si>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</si>
  <si>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</si>
  <si>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</si>
  <si>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</si>
  <si>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</si>
  <si>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</si>
  <si>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</si>
  <si>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</si>
  <si>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</si>
  <si>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</si>
  <si>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</si>
  <si>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</si>
  <si>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</si>
  <si>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</si>
  <si>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</si>
  <si>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</si>
  <si>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</si>
  <si>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</si>
  <si>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</si>
  <si>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</si>
  <si>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</si>
  <si>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</si>
  <si>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</si>
  <si>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</si>
  <si>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</si>
  <si>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</si>
  <si>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</si>
  <si>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</si>
  <si>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</si>
  <si>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</si>
  <si>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</si>
  <si>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</si>
  <si>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</si>
  <si>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</si>
  <si>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</si>
  <si>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</si>
  <si>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</si>
  <si>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</si>
  <si>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</si>
  <si>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</si>
  <si>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</si>
  <si>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</si>
  <si>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</si>
  <si>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</si>
  <si>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</si>
  <si>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</si>
  <si>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</si>
  <si>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</si>
  <si>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</si>
  <si>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</si>
  <si>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</si>
  <si>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</si>
  <si>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</si>
  <si>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</si>
  <si>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</si>
  <si>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</si>
  <si>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</si>
  <si>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</si>
  <si>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</si>
  <si>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</si>
  <si>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</si>
  <si>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</si>
  <si>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</si>
  <si>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</si>
  <si>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</si>
  <si>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</si>
  <si>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</si>
  <si>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</si>
  <si>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</si>
  <si>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</si>
  <si>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</si>
  <si>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</si>
  <si>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</si>
  <si>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</si>
  <si>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</si>
  <si>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</si>
  <si>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</si>
  <si>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</si>
  <si>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</si>
  <si>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</si>
  <si>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</si>
  <si>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</si>
  <si>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</si>
  <si>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</si>
  <si>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</si>
  <si>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</si>
  <si>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</si>
  <si>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</si>
  <si>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</si>
  <si>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</si>
  <si>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</si>
  <si>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</si>
  <si>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</si>
  <si>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</si>
  <si>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</si>
  <si>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</si>
  <si>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</si>
  <si>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</si>
  <si>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</si>
  <si>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</si>
  <si>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</si>
  <si>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</si>
  <si>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</si>
  <si>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</si>
  <si>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</si>
  <si>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</si>
  <si>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</si>
  <si>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</si>
  <si>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</si>
  <si>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</si>
  <si>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</si>
  <si>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</si>
  <si>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</si>
  <si>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</si>
  <si>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</si>
  <si>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</si>
  <si>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</si>
  <si>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</si>
  <si>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</si>
  <si>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</si>
  <si>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</si>
  <si>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</si>
  <si>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</si>
  <si>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</si>
  <si>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</si>
  <si>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</si>
  <si>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</si>
  <si>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</si>
  <si>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</si>
  <si>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</si>
  <si>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</si>
  <si>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</si>
  <si>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</si>
  <si>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</si>
  <si>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</si>
  <si>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</si>
  <si>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</si>
  <si>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</si>
  <si>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</si>
  <si>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</si>
  <si>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</si>
  <si>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</si>
  <si>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</si>
  <si>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</si>
  <si>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</si>
  <si>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</si>
  <si>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</si>
  <si>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</si>
  <si>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</si>
  <si>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</si>
  <si>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</si>
  <si>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</si>
  <si>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</si>
  <si>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</si>
  <si>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</si>
  <si>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</si>
  <si>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</si>
  <si>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</si>
  <si>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</si>
  <si>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</si>
  <si>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</si>
  <si>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</si>
  <si>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</si>
  <si>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</si>
  <si>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</si>
  <si>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</si>
  <si>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</si>
  <si>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</si>
  <si>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</si>
  <si>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</si>
  <si>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</si>
  <si>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</si>
  <si>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</si>
  <si>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</si>
  <si>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</si>
  <si>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</si>
  <si>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</si>
  <si>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</si>
  <si>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</si>
  <si>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</si>
  <si>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</si>
  <si>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</si>
  <si>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</si>
  <si>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</si>
  <si>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</si>
  <si>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</si>
  <si>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</si>
  <si>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</si>
  <si>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</si>
  <si>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</si>
  <si>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 NANDHAN A A</t>
  </si>
  <si>
    <t>O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</si>
  <si>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</si>
  <si>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</si>
  <si>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</si>
  <si>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</si>
  <si>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</si>
  <si>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</si>
  <si>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</si>
  <si>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</si>
  <si>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</si>
  <si>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</si>
  <si>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</si>
  <si>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</si>
  <si>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</si>
  <si>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</si>
  <si>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</si>
  <si>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</si>
  <si>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</si>
  <si>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</si>
  <si>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</si>
  <si>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</si>
  <si>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</si>
  <si>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</si>
  <si>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</si>
  <si>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</si>
  <si>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</si>
  <si>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</si>
  <si>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</si>
  <si>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</si>
  <si>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</si>
  <si>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</si>
  <si>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</si>
  <si>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</si>
  <si>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</si>
  <si>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</si>
  <si>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</si>
  <si>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</si>
  <si>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</si>
  <si>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DEVISRIRAMASURUTHI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</si>
  <si>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</si>
  <si>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</si>
  <si>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</si>
  <si>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</si>
  <si>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</si>
  <si>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</si>
  <si>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</si>
  <si>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</si>
  <si>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S</t>
  </si>
  <si>
    <t>DIVYA DARSHINI V</t>
  </si>
  <si>
    <t>DIWAKAR VENGATESH B</t>
  </si>
  <si>
    <t>EKHESH RAM PK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</si>
  <si>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</si>
  <si>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</si>
  <si>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</si>
  <si>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</si>
  <si>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</si>
  <si>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</si>
  <si>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</si>
  <si>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</si>
  <si>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GOKULKUMAR B</t>
  </si>
  <si>
    <t>GOPIKA VS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</si>
  <si>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</si>
  <si>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</si>
  <si>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</si>
  <si>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</si>
  <si>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</si>
  <si>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</si>
  <si>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</si>
  <si>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</si>
  <si>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</si>
  <si>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</si>
  <si>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</si>
  <si>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</si>
  <si>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</si>
  <si>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</si>
  <si>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</si>
  <si>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</si>
  <si>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</si>
  <si>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</si>
  <si>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</si>
  <si>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</si>
  <si>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</si>
  <si>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</si>
  <si>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</si>
  <si>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</si>
  <si>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</si>
  <si>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</si>
  <si>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</si>
  <si>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</si>
  <si>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</si>
  <si>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</si>
  <si>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</si>
  <si>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</si>
  <si>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</si>
  <si>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</si>
  <si>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</si>
  <si>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</si>
  <si>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</si>
  <si>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</si>
  <si>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</si>
  <si>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</si>
  <si>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 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</si>
  <si>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</si>
  <si>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</si>
  <si>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</si>
  <si>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</si>
  <si>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</si>
  <si>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</si>
  <si>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</si>
  <si>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</si>
  <si>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</si>
  <si>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</si>
  <si>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</si>
  <si>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</si>
  <si>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</si>
  <si>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</si>
  <si>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</si>
  <si>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</si>
  <si>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</si>
  <si>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</si>
  <si>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</si>
  <si>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</si>
  <si>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</si>
  <si>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</si>
  <si>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</si>
  <si>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</si>
  <si>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</si>
  <si>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</si>
  <si>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</si>
  <si>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</si>
  <si>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</si>
  <si>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</si>
  <si>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</si>
  <si>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</si>
  <si>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</si>
  <si>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</si>
  <si>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</si>
  <si>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</si>
  <si>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</si>
  <si>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</si>
  <si>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</si>
  <si>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</si>
  <si>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</si>
  <si>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</si>
  <si>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 KRISHNA N</t>
  </si>
  <si>
    <t>NAVEEN KUMAR S</t>
  </si>
  <si>
    <t>NEHA G</t>
  </si>
  <si>
    <t>NIDHISH KANNA R</t>
  </si>
  <si>
    <t>NISANTH N</t>
  </si>
  <si>
    <t>NITHISH KUMAR M</t>
  </si>
  <si>
    <t>NITHYA SHREE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</si>
  <si>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</si>
  <si>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</si>
  <si>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</si>
  <si>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</si>
  <si>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</si>
  <si>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</si>
  <si>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</si>
  <si>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</si>
  <si>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</si>
  <si>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</si>
  <si>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</si>
  <si>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</si>
  <si>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</si>
  <si>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</si>
  <si>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</si>
  <si>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</si>
  <si>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</si>
  <si>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</si>
  <si>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</si>
  <si>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</si>
  <si>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</si>
  <si>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</si>
  <si>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</si>
  <si>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</si>
  <si>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</si>
  <si>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</si>
  <si>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</si>
  <si>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</si>
  <si>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</si>
  <si>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</si>
  <si>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</si>
  <si>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</si>
  <si>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</si>
  <si>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</si>
  <si>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</si>
  <si>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</si>
  <si>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</t>
  </si>
  <si>
    <t>SHREENITHI A</t>
  </si>
  <si>
    <t>SHRI SRESHTHA P</t>
  </si>
  <si>
    <t>SHURUTHI R</t>
  </si>
  <si>
    <t>SHYAMALA DEVI A</t>
  </si>
  <si>
    <t>SHYAM 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</si>
  <si>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</si>
  <si>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</si>
  <si>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</si>
  <si>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</si>
  <si>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</si>
  <si>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</si>
  <si>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</si>
  <si>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</si>
  <si>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</si>
  <si>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</si>
  <si>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</si>
  <si>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</si>
  <si>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</si>
  <si>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</si>
  <si>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</si>
  <si>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</si>
  <si>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</si>
  <si>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</si>
  <si>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</si>
  <si>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</si>
  <si>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</si>
  <si>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</si>
  <si>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</si>
  <si>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</si>
  <si>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</si>
  <si>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</si>
  <si>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</si>
  <si>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</si>
  <si>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</si>
  <si>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</si>
  <si>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</si>
  <si>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</si>
  <si>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</si>
  <si>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</si>
  <si>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</si>
  <si>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</si>
  <si>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</si>
  <si>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</si>
  <si>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</si>
  <si>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</si>
  <si>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</si>
  <si>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</si>
  <si>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</si>
  <si>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</si>
  <si>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</si>
  <si>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</si>
  <si>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</si>
  <si>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</si>
  <si>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</si>
  <si>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</si>
  <si>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</si>
  <si>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</si>
  <si>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</si>
  <si>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</si>
  <si>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</si>
  <si>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</si>
  <si>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</si>
  <si>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</si>
  <si>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</si>
  <si>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</si>
  <si>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</si>
  <si>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</si>
  <si>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</si>
  <si>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Section  A</t>
  </si>
  <si>
    <t>In-charge</t>
  </si>
  <si>
    <t>Faculty In-charge</t>
  </si>
  <si>
    <t>Over All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</si>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</sst>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9.0"/>
      <color theme="1"/>
      <name val="Calibri"/>
    </font>
    <font>
      <sz val="12.0"/>
      <color rgb="FFFF0000"/>
      <name val="Times New Roman"/>
    </font>
    <font>
      <sz val="10.0"/>
      <color theme="1"/>
      <name val="Times New Roman"/>
    </font>
    <font>
      <sz val="11.0"/>
      <color rgb="FF000000"/>
      <name val="Times New Roman"/>
    </font>
    <font>
      <b/>
      <sz val="11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8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4" numFmtId="0" xfId="0" applyBorder="1" applyFont="1"/>
    <xf borderId="5" fillId="0" fontId="4" numFmtId="0" xfId="0" applyBorder="1" applyFont="1"/>
    <xf borderId="0" fillId="0" fontId="3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4" numFmtId="0" xfId="0" applyBorder="1" applyFont="1"/>
    <xf borderId="10" fillId="0" fontId="4" numFmtId="0" xfId="0" applyBorder="1" applyFont="1"/>
    <xf borderId="11" fillId="3" fontId="3" numFmtId="0" xfId="0" applyAlignment="1" applyBorder="1" applyFont="1">
      <alignment horizontal="left"/>
    </xf>
    <xf borderId="12" fillId="0" fontId="4" numFmtId="0" xfId="0" applyBorder="1" applyFont="1"/>
    <xf borderId="13" fillId="0" fontId="4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14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3" fillId="3" fontId="3" numFmtId="0" xfId="0" applyBorder="1" applyFont="1"/>
    <xf borderId="23" fillId="0" fontId="4" numFmtId="0" xfId="0" applyBorder="1" applyFont="1"/>
    <xf borderId="24" fillId="5" fontId="4" numFmtId="0" xfId="0" applyAlignment="1" applyBorder="1" applyFill="1" applyFont="1">
      <alignment horizontal="center"/>
    </xf>
    <xf borderId="14" fillId="4" fontId="3" numFmtId="0" xfId="0" applyBorder="1" applyFont="1"/>
    <xf borderId="8" fillId="3" fontId="3" numFmtId="0" xfId="0" applyBorder="1" applyFont="1"/>
    <xf borderId="25" fillId="0" fontId="4" numFmtId="0" xfId="0" applyBorder="1" applyFont="1"/>
    <xf borderId="15" fillId="5" fontId="4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6" fillId="4" fontId="3" numFmtId="0" xfId="0" applyBorder="1" applyFont="1"/>
    <xf borderId="26" fillId="4" fontId="3" numFmtId="0" xfId="0" applyBorder="1" applyFont="1"/>
    <xf borderId="22" fillId="4" fontId="3" numFmtId="0" xfId="0" applyBorder="1" applyFont="1"/>
    <xf borderId="14" fillId="2" fontId="1" numFmtId="0" xfId="0" applyAlignment="1" applyBorder="1" applyFont="1">
      <alignment horizontal="center"/>
    </xf>
    <xf borderId="15" fillId="2" fontId="1" numFmtId="0" xfId="0" applyBorder="1" applyFont="1"/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" numFmtId="2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14" fillId="2" fontId="1" numFmtId="0" xfId="0" applyBorder="1" applyFont="1"/>
    <xf borderId="1" fillId="5" fontId="4" numFmtId="0" xfId="0" applyAlignment="1" applyBorder="1" applyFont="1">
      <alignment horizontal="left"/>
    </xf>
    <xf borderId="10" fillId="0" fontId="2" numFmtId="0" xfId="0" applyBorder="1" applyFont="1"/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1" fillId="5" fontId="4" numFmtId="0" xfId="0" applyAlignment="1" applyBorder="1" applyFont="1">
      <alignment horizontal="left" shrinkToFit="0" wrapText="1"/>
    </xf>
    <xf borderId="1" fillId="3" fontId="3" numFmtId="0" xfId="0" applyAlignment="1" applyBorder="1" applyFont="1">
      <alignment horizontal="left" shrinkToFit="0" wrapText="1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9" fillId="0" fontId="2" numFmtId="0" xfId="0" applyBorder="1" applyFont="1"/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25" fillId="0" fontId="2" numFmtId="0" xfId="0" applyBorder="1" applyFont="1"/>
    <xf borderId="15" fillId="3" fontId="3" numFmtId="0" xfId="0" applyAlignment="1" applyBorder="1" applyFont="1">
      <alignment horizontal="center"/>
    </xf>
    <xf borderId="15" fillId="7" fontId="3" numFmtId="0" xfId="0" applyBorder="1" applyFont="1"/>
    <xf borderId="39" fillId="3" fontId="3" numFmtId="0" xfId="0" applyBorder="1" applyFont="1"/>
    <xf borderId="14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40" fillId="3" fontId="3" numFmtId="0" xfId="0" applyBorder="1" applyFont="1"/>
    <xf borderId="14" fillId="8" fontId="1" numFmtId="0" xfId="0" applyAlignment="1" applyBorder="1" applyFont="1">
      <alignment horizontal="center"/>
    </xf>
    <xf borderId="14" fillId="8" fontId="3" numFmtId="0" xfId="0" applyBorder="1" applyFont="1"/>
    <xf borderId="14" fillId="3" fontId="3" numFmtId="0" xfId="0" applyAlignment="1" applyBorder="1" applyFont="1">
      <alignment horizontal="center" readingOrder="0"/>
    </xf>
    <xf borderId="41" fillId="3" fontId="3" numFmtId="0" xfId="0" applyBorder="1" applyFont="1"/>
    <xf borderId="42" fillId="3" fontId="3" numFmtId="0" xfId="0" applyBorder="1" applyFont="1"/>
    <xf borderId="14" fillId="7" fontId="3" numFmtId="0" xfId="0" applyBorder="1" applyFont="1"/>
    <xf borderId="43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4" fillId="0" fontId="3" numFmtId="0" xfId="0" applyAlignment="1" applyBorder="1" applyFont="1">
      <alignment horizontal="right" shrinkToFit="0" wrapText="1"/>
    </xf>
    <xf borderId="44" fillId="0" fontId="2" numFmtId="0" xfId="0" applyBorder="1" applyFont="1"/>
    <xf borderId="4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4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14" fillId="9" fontId="1" numFmtId="0" xfId="0" applyBorder="1" applyFill="1" applyFont="1"/>
    <xf borderId="14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14" fillId="10" fontId="1" numFmtId="0" xfId="0" applyBorder="1" applyFont="1"/>
    <xf borderId="14" fillId="7" fontId="1" numFmtId="0" xfId="0" applyBorder="1" applyFont="1"/>
    <xf borderId="14" fillId="11" fontId="1" numFmtId="0" xfId="0" applyBorder="1" applyFont="1"/>
    <xf borderId="14" fillId="12" fontId="1" numFmtId="0" xfId="0" applyBorder="1" applyFont="1"/>
    <xf borderId="14" fillId="13" fontId="1" numFmtId="0" xfId="0" applyBorder="1" applyFont="1"/>
    <xf borderId="14" fillId="13" fontId="3" numFmtId="0" xfId="0" applyBorder="1" applyFont="1"/>
    <xf borderId="14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14" fillId="9" fontId="3" numFmtId="0" xfId="0" applyBorder="1" applyFont="1"/>
    <xf borderId="14" fillId="9" fontId="5" numFmtId="1" xfId="0" applyBorder="1" applyFont="1" applyNumberFormat="1"/>
    <xf borderId="14" fillId="9" fontId="6" numFmtId="0" xfId="0" applyBorder="1" applyFont="1"/>
    <xf borderId="14" fillId="10" fontId="3" numFmtId="0" xfId="0" applyBorder="1" applyFont="1"/>
    <xf borderId="14" fillId="11" fontId="3" numFmtId="0" xfId="0" applyBorder="1" applyFont="1"/>
    <xf borderId="14" fillId="12" fontId="3" numFmtId="0" xfId="0" applyBorder="1" applyFont="1"/>
    <xf borderId="14" fillId="13" fontId="7" numFmtId="0" xfId="0" applyBorder="1" applyFont="1"/>
    <xf borderId="15" fillId="12" fontId="3" numFmtId="0" xfId="0" applyBorder="1" applyFont="1"/>
    <xf borderId="45" fillId="12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40" fillId="14" fontId="1" numFmtId="0" xfId="0" applyAlignment="1" applyBorder="1" applyFill="1" applyFont="1">
      <alignment horizontal="left"/>
    </xf>
    <xf borderId="40" fillId="14" fontId="1" numFmtId="1" xfId="0" applyAlignment="1" applyBorder="1" applyFont="1" applyNumberFormat="1">
      <alignment horizontal="left"/>
    </xf>
    <xf borderId="46" fillId="14" fontId="1" numFmtId="0" xfId="0" applyAlignment="1" applyBorder="1" applyFont="1">
      <alignment horizontal="left" shrinkToFit="0" wrapText="1"/>
    </xf>
    <xf borderId="47" fillId="0" fontId="2" numFmtId="0" xfId="0" applyBorder="1" applyFont="1"/>
    <xf borderId="48" fillId="0" fontId="2" numFmtId="0" xfId="0" applyBorder="1" applyFont="1"/>
    <xf borderId="0" fillId="0" fontId="3" numFmtId="0" xfId="0" applyAlignment="1" applyFont="1">
      <alignment horizontal="left"/>
    </xf>
    <xf borderId="46" fillId="14" fontId="1" numFmtId="0" xfId="0" applyAlignment="1" applyBorder="1" applyFont="1">
      <alignment horizontal="right"/>
    </xf>
    <xf borderId="14" fillId="14" fontId="1" numFmtId="0" xfId="0" applyAlignment="1" applyBorder="1" applyFont="1">
      <alignment horizontal="center"/>
    </xf>
    <xf borderId="40" fillId="14" fontId="1" numFmtId="1" xfId="0" applyBorder="1" applyFont="1" applyNumberFormat="1"/>
    <xf borderId="40" fillId="14" fontId="1" numFmtId="0" xfId="0" applyBorder="1" applyFont="1"/>
    <xf borderId="40" fillId="14" fontId="3" numFmtId="0" xfId="0" applyBorder="1" applyFont="1"/>
    <xf borderId="40" fillId="14" fontId="1" numFmtId="0" xfId="0" applyAlignment="1" applyBorder="1" applyFont="1">
      <alignment shrinkToFit="0" wrapText="1"/>
    </xf>
    <xf borderId="46" fillId="14" fontId="1" numFmtId="0" xfId="0" applyAlignment="1" applyBorder="1" applyFont="1">
      <alignment horizontal="center" shrinkToFit="0" wrapText="1"/>
    </xf>
    <xf borderId="43" fillId="14" fontId="3" numFmtId="0" xfId="0" applyBorder="1" applyFont="1"/>
    <xf borderId="18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14" fillId="14" fontId="3" numFmtId="0" xfId="0" applyBorder="1" applyFont="1"/>
    <xf borderId="15" fillId="14" fontId="3" numFmtId="1" xfId="0" applyAlignment="1" applyBorder="1" applyFont="1" applyNumberFormat="1">
      <alignment horizontal="center"/>
    </xf>
    <xf borderId="19" fillId="14" fontId="3" numFmtId="0" xfId="0" applyAlignment="1" applyBorder="1" applyFont="1">
      <alignment horizontal="left" shrinkToFit="0" wrapText="1"/>
    </xf>
    <xf borderId="49" fillId="14" fontId="3" numFmtId="0" xfId="0" applyAlignment="1" applyBorder="1" applyFont="1">
      <alignment horizontal="left" shrinkToFit="0" wrapText="1"/>
    </xf>
    <xf borderId="50" fillId="0" fontId="2" numFmtId="0" xfId="0" applyBorder="1" applyFont="1"/>
    <xf borderId="14" fillId="14" fontId="1" numFmtId="0" xfId="0" applyBorder="1" applyFont="1"/>
    <xf borderId="15" fillId="14" fontId="1" numFmtId="1" xfId="0" applyBorder="1" applyFont="1" applyNumberFormat="1"/>
    <xf borderId="14" fillId="14" fontId="1" numFmtId="1" xfId="0" applyAlignment="1" applyBorder="1" applyFont="1" applyNumberFormat="1">
      <alignment horizontal="center"/>
    </xf>
    <xf borderId="6" fillId="14" fontId="1" numFmtId="0" xfId="0" applyBorder="1" applyFont="1"/>
    <xf borderId="51" fillId="14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51" fillId="14" fontId="1" numFmtId="2" xfId="0" applyAlignment="1" applyBorder="1" applyFont="1" applyNumberFormat="1">
      <alignment horizontal="center"/>
    </xf>
    <xf borderId="52" fillId="14" fontId="1" numFmtId="0" xfId="0" applyBorder="1" applyFont="1"/>
    <xf borderId="1" fillId="14" fontId="3" numFmtId="0" xfId="0" applyAlignment="1" applyBorder="1" applyFont="1">
      <alignment horizontal="center"/>
    </xf>
    <xf borderId="34" fillId="14" fontId="1" numFmtId="0" xfId="0" applyAlignment="1" applyBorder="1" applyFont="1">
      <alignment horizontal="center"/>
    </xf>
    <xf borderId="53" fillId="14" fontId="1" numFmtId="0" xfId="0" applyAlignment="1" applyBorder="1" applyFont="1">
      <alignment horizontal="center"/>
    </xf>
    <xf borderId="45" fillId="14" fontId="1" numFmtId="0" xfId="0" applyBorder="1" applyFont="1"/>
    <xf borderId="0" fillId="0" fontId="1" numFmtId="0" xfId="0" applyFont="1"/>
    <xf borderId="22" fillId="14" fontId="1" numFmtId="1" xfId="0" applyBorder="1" applyFont="1" applyNumberFormat="1"/>
    <xf borderId="54" fillId="14" fontId="1" numFmtId="0" xfId="0" applyAlignment="1" applyBorder="1" applyFont="1">
      <alignment shrinkToFit="0" wrapText="1"/>
    </xf>
    <xf borderId="55" fillId="14" fontId="1" numFmtId="1" xfId="0" applyAlignment="1" applyBorder="1" applyFont="1" applyNumberFormat="1">
      <alignment horizontal="center"/>
    </xf>
    <xf borderId="56" fillId="14" fontId="1" numFmtId="1" xfId="0" applyAlignment="1" applyBorder="1" applyFont="1" applyNumberFormat="1">
      <alignment horizontal="center"/>
    </xf>
    <xf borderId="57" fillId="14" fontId="1" numFmtId="1" xfId="0" applyAlignment="1" applyBorder="1" applyFont="1" applyNumberFormat="1">
      <alignment horizontal="center"/>
    </xf>
    <xf borderId="58" fillId="14" fontId="1" numFmtId="0" xfId="0" applyAlignment="1" applyBorder="1" applyFont="1">
      <alignment horizontal="center"/>
    </xf>
    <xf borderId="56" fillId="14" fontId="3" numFmtId="0" xfId="0" applyAlignment="1" applyBorder="1" applyFont="1">
      <alignment horizontal="center"/>
    </xf>
    <xf borderId="0" fillId="0" fontId="9" numFmtId="1" xfId="0" applyAlignment="1" applyFont="1" applyNumberFormat="1">
      <alignment horizontal="center" shrinkToFit="0" wrapText="1"/>
    </xf>
    <xf borderId="0" fillId="0" fontId="10" numFmtId="1" xfId="0" applyAlignment="1" applyFont="1" applyNumberFormat="1">
      <alignment horizontal="center" shrinkToFit="0" wrapText="1"/>
    </xf>
    <xf borderId="0" fillId="0" fontId="9" numFmtId="0" xfId="0" applyAlignment="1" applyFont="1">
      <alignment horizontal="left"/>
    </xf>
    <xf borderId="0" fillId="0" fontId="3" numFmtId="1" xfId="0" applyAlignment="1" applyFont="1" applyNumberFormat="1">
      <alignment horizontal="right"/>
    </xf>
    <xf borderId="14" fillId="3" fontId="3" numFmtId="1" xfId="0" applyAlignment="1" applyBorder="1" applyFont="1" applyNumberFormat="1">
      <alignment horizontal="center"/>
    </xf>
    <xf borderId="14" fillId="0" fontId="3" numFmtId="1" xfId="0" applyAlignment="1" applyBorder="1" applyFont="1" applyNumberFormat="1">
      <alignment horizontal="center"/>
    </xf>
    <xf borderId="14" fillId="0" fontId="3" numFmtId="0" xfId="0" applyBorder="1" applyFont="1"/>
    <xf borderId="52" fillId="14" fontId="4" numFmtId="1" xfId="0" applyAlignment="1" applyBorder="1" applyFont="1" applyNumberFormat="1">
      <alignment horizontal="center"/>
    </xf>
    <xf borderId="14" fillId="14" fontId="11" numFmtId="1" xfId="0" applyAlignment="1" applyBorder="1" applyFont="1" applyNumberFormat="1">
      <alignment horizontal="center"/>
    </xf>
    <xf borderId="14" fillId="0" fontId="9" numFmtId="1" xfId="0" applyAlignment="1" applyBorder="1" applyFont="1" applyNumberFormat="1">
      <alignment horizontal="center" shrinkToFit="0" wrapText="1"/>
    </xf>
    <xf borderId="14" fillId="3" fontId="9" numFmtId="0" xfId="0" applyAlignment="1" applyBorder="1" applyFont="1">
      <alignment horizontal="left"/>
    </xf>
    <xf borderId="14" fillId="0" fontId="9" numFmtId="0" xfId="0" applyAlignment="1" applyBorder="1" applyFont="1">
      <alignment horizontal="left"/>
    </xf>
    <xf borderId="14" fillId="0" fontId="9" numFmtId="0" xfId="0" applyAlignment="1" applyBorder="1" applyFont="1">
      <alignment horizontal="center"/>
    </xf>
    <xf borderId="14" fillId="0" fontId="9" numFmtId="1" xfId="0" applyAlignment="1" applyBorder="1" applyFont="1" applyNumberFormat="1">
      <alignment horizontal="center"/>
    </xf>
    <xf borderId="59" fillId="0" fontId="11" numFmtId="0" xfId="0" applyAlignment="1" applyBorder="1" applyFont="1">
      <alignment vertical="top"/>
    </xf>
    <xf borderId="14" fillId="3" fontId="9" numFmtId="1" xfId="0" applyAlignment="1" applyBorder="1" applyFont="1" applyNumberFormat="1">
      <alignment horizontal="center" shrinkToFit="0" wrapText="1"/>
    </xf>
    <xf borderId="14" fillId="3" fontId="9" numFmtId="1" xfId="0" applyAlignment="1" applyBorder="1" applyFont="1" applyNumberFormat="1">
      <alignment horizontal="center"/>
    </xf>
    <xf borderId="0" fillId="0" fontId="9" numFmtId="1" xfId="0" applyAlignment="1" applyFont="1" applyNumberFormat="1">
      <alignment horizontal="center"/>
    </xf>
    <xf borderId="14" fillId="3" fontId="3" numFmtId="0" xfId="0" applyBorder="1" applyFont="1"/>
    <xf borderId="14" fillId="3" fontId="3" numFmtId="1" xfId="0" applyBorder="1" applyFont="1" applyNumberFormat="1"/>
    <xf borderId="17" fillId="3" fontId="11" numFmtId="0" xfId="0" applyAlignment="1" applyBorder="1" applyFont="1">
      <alignment vertical="top"/>
    </xf>
    <xf borderId="14" fillId="0" fontId="3" numFmtId="0" xfId="0" applyAlignment="1" applyBorder="1" applyFont="1">
      <alignment horizontal="center"/>
    </xf>
    <xf borderId="14" fillId="0" fontId="12" numFmtId="0" xfId="0" applyAlignment="1" applyBorder="1" applyFont="1">
      <alignment horizontal="left"/>
    </xf>
    <xf borderId="59" fillId="0" fontId="4" numFmtId="0" xfId="0" applyBorder="1" applyFont="1"/>
    <xf borderId="0" fillId="0" fontId="11" numFmtId="0" xfId="0" applyAlignment="1" applyFont="1">
      <alignment vertical="top"/>
    </xf>
    <xf borderId="17" fillId="15" fontId="11" numFmtId="0" xfId="0" applyAlignment="1" applyBorder="1" applyFill="1" applyFont="1">
      <alignment vertical="top"/>
    </xf>
    <xf borderId="14" fillId="0" fontId="13" numFmtId="1" xfId="0" applyBorder="1" applyFont="1" applyNumberFormat="1"/>
    <xf borderId="15" fillId="3" fontId="14" numFmtId="1" xfId="0" applyBorder="1" applyFont="1" applyNumberFormat="1"/>
    <xf borderId="6" fillId="3" fontId="9" numFmtId="0" xfId="0" applyBorder="1" applyFont="1"/>
    <xf borderId="15" fillId="3" fontId="5" numFmtId="1" xfId="0" applyBorder="1" applyFont="1" applyNumberFormat="1"/>
    <xf borderId="6" fillId="3" fontId="6" numFmtId="0" xfId="0" applyBorder="1" applyFont="1"/>
    <xf borderId="14" fillId="3" fontId="5" numFmtId="1" xfId="0" applyAlignment="1" applyBorder="1" applyFont="1" applyNumberFormat="1">
      <alignment horizontal="center"/>
    </xf>
    <xf borderId="60" fillId="0" fontId="3" numFmtId="0" xfId="0" applyAlignment="1" applyBorder="1" applyFont="1">
      <alignment horizontal="center"/>
    </xf>
    <xf borderId="43" fillId="14" fontId="15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14" fillId="14" fontId="15" numFmtId="1" xfId="0" applyAlignment="1" applyBorder="1" applyFont="1" applyNumberFormat="1">
      <alignment horizontal="center"/>
    </xf>
    <xf borderId="14" fillId="14" fontId="15" numFmtId="0" xfId="0" applyAlignment="1" applyBorder="1" applyFont="1">
      <alignment horizontal="center"/>
    </xf>
    <xf borderId="0" fillId="0" fontId="16" numFmtId="0" xfId="0" applyFont="1"/>
    <xf borderId="61" fillId="0" fontId="3" numFmtId="0" xfId="0" applyAlignment="1" applyBorder="1" applyFont="1">
      <alignment horizontal="center" shrinkToFit="0" wrapText="1"/>
    </xf>
    <xf borderId="62" fillId="0" fontId="2" numFmtId="0" xfId="0" applyBorder="1" applyFont="1"/>
    <xf borderId="63" fillId="0" fontId="2" numFmtId="0" xfId="0" applyBorder="1" applyFont="1"/>
    <xf borderId="64" fillId="0" fontId="3" numFmtId="0" xfId="0" applyAlignment="1" applyBorder="1" applyFont="1">
      <alignment horizontal="center" shrinkToFit="0" wrapText="1"/>
    </xf>
    <xf borderId="65" fillId="0" fontId="2" numFmtId="0" xfId="0" applyBorder="1" applyFont="1"/>
    <xf borderId="64" fillId="0" fontId="1" numFmtId="0" xfId="0" applyAlignment="1" applyBorder="1" applyFont="1">
      <alignment horizontal="center" shrinkToFit="0" wrapText="1"/>
    </xf>
    <xf borderId="66" fillId="0" fontId="3" numFmtId="0" xfId="0" applyBorder="1" applyFont="1"/>
    <xf borderId="67" fillId="0" fontId="3" numFmtId="0" xfId="0" applyBorder="1" applyFont="1"/>
    <xf borderId="67" fillId="0" fontId="2" numFmtId="0" xfId="0" applyBorder="1" applyFont="1"/>
    <xf borderId="68" fillId="0" fontId="3" numFmtId="0" xfId="0" applyBorder="1" applyFont="1"/>
    <xf borderId="51" fillId="0" fontId="3" numFmtId="0" xfId="0" applyAlignment="1" applyBorder="1" applyFont="1">
      <alignment horizontal="center"/>
    </xf>
    <xf borderId="62" fillId="0" fontId="1" numFmtId="0" xfId="0" applyAlignment="1" applyBorder="1" applyFont="1">
      <alignment horizontal="left"/>
    </xf>
    <xf borderId="3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34" fillId="0" fontId="3" numFmtId="0" xfId="0" applyBorder="1" applyFont="1"/>
    <xf borderId="69" fillId="0" fontId="3" numFmtId="0" xfId="0" applyAlignment="1" applyBorder="1" applyFont="1">
      <alignment horizontal="left" shrinkToFit="0" wrapText="1"/>
    </xf>
    <xf borderId="70" fillId="0" fontId="2" numFmtId="0" xfId="0" applyBorder="1" applyFont="1"/>
    <xf borderId="71" fillId="0" fontId="2" numFmtId="0" xfId="0" applyBorder="1" applyFont="1"/>
    <xf borderId="64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72" fillId="0" fontId="3" numFmtId="0" xfId="0" applyAlignment="1" applyBorder="1" applyFont="1">
      <alignment horizontal="center" vertical="center"/>
    </xf>
    <xf borderId="73" fillId="0" fontId="3" numFmtId="0" xfId="0" applyBorder="1" applyFont="1"/>
    <xf borderId="2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shrinkToFit="0" vertical="center" wrapText="1"/>
    </xf>
    <xf borderId="73" fillId="0" fontId="2" numFmtId="0" xfId="0" applyBorder="1" applyFont="1"/>
    <xf borderId="1" fillId="0" fontId="3" numFmtId="1" xfId="0" applyAlignment="1" applyBorder="1" applyFont="1" applyNumberFormat="1">
      <alignment horizontal="center" vertical="center"/>
    </xf>
    <xf borderId="75" fillId="0" fontId="2" numFmtId="0" xfId="0" applyBorder="1" applyFont="1"/>
    <xf borderId="76" fillId="0" fontId="3" numFmtId="0" xfId="0" applyAlignment="1" applyBorder="1" applyFont="1">
      <alignment horizontal="center" vertical="center"/>
    </xf>
    <xf borderId="77" fillId="0" fontId="3" numFmtId="0" xfId="0" applyAlignment="1" applyBorder="1" applyFont="1">
      <alignment horizontal="center" vertical="center"/>
    </xf>
    <xf borderId="78" fillId="0" fontId="2" numFmtId="0" xfId="0" applyBorder="1" applyFont="1"/>
    <xf borderId="53" fillId="0" fontId="3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vertical="center"/>
    </xf>
    <xf borderId="61" fillId="0" fontId="1" numFmtId="0" xfId="0" applyAlignment="1" applyBorder="1" applyFont="1">
      <alignment horizontal="center"/>
    </xf>
    <xf borderId="64" fillId="0" fontId="3" numFmtId="0" xfId="0" applyAlignment="1" applyBorder="1" applyFont="1">
      <alignment horizontal="center"/>
    </xf>
    <xf borderId="79" fillId="0" fontId="3" numFmtId="0" xfId="0" applyAlignment="1" applyBorder="1" applyFont="1">
      <alignment horizontal="center"/>
    </xf>
    <xf borderId="80" fillId="0" fontId="3" numFmtId="0" xfId="0" applyAlignment="1" applyBorder="1" applyFont="1">
      <alignment horizontal="center"/>
    </xf>
    <xf borderId="81" fillId="0" fontId="3" numFmtId="0" xfId="0" applyAlignment="1" applyBorder="1" applyFont="1">
      <alignment horizontal="center"/>
    </xf>
    <xf borderId="82" fillId="0" fontId="3" numFmtId="0" xfId="0" applyAlignment="1" applyBorder="1" applyFont="1">
      <alignment horizontal="center"/>
    </xf>
    <xf borderId="65" fillId="0" fontId="3" numFmtId="0" xfId="0" applyBorder="1" applyFont="1"/>
    <xf borderId="79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/>
    </xf>
    <xf borderId="14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6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77" fillId="0" fontId="3" numFmtId="0" xfId="0" applyBorder="1" applyFont="1"/>
    <xf borderId="69" fillId="0" fontId="3" numFmtId="0" xfId="0" applyBorder="1" applyFont="1"/>
    <xf borderId="64" fillId="0" fontId="1" numFmtId="0" xfId="0" applyAlignment="1" applyBorder="1" applyFont="1">
      <alignment horizontal="left"/>
    </xf>
    <xf borderId="83" fillId="0" fontId="1" numFmtId="0" xfId="0" applyAlignment="1" applyBorder="1" applyFont="1">
      <alignment horizontal="center"/>
    </xf>
    <xf borderId="84" fillId="0" fontId="2" numFmtId="0" xfId="0" applyBorder="1" applyFont="1"/>
    <xf borderId="84" fillId="0" fontId="1" numFmtId="0" xfId="0" applyBorder="1" applyFont="1"/>
    <xf borderId="84" fillId="0" fontId="4" numFmtId="0" xfId="0" applyBorder="1" applyFont="1"/>
    <xf borderId="85" fillId="0" fontId="3" numFmtId="0" xfId="0" applyBorder="1" applyFont="1"/>
    <xf borderId="61" fillId="0" fontId="3" numFmtId="0" xfId="0" applyAlignment="1" applyBorder="1" applyFont="1">
      <alignment horizontal="center" vertical="center"/>
    </xf>
    <xf borderId="25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41" fillId="0" fontId="3" numFmtId="0" xfId="0" applyBorder="1" applyFont="1"/>
    <xf borderId="64" fillId="0" fontId="3" numFmtId="0" xfId="0" applyAlignment="1" applyBorder="1" applyFont="1">
      <alignment horizontal="center" shrinkToFit="0" vertical="center" wrapText="1"/>
    </xf>
    <xf borderId="64" fillId="0" fontId="2" numFmtId="0" xfId="0" applyBorder="1" applyFont="1"/>
    <xf borderId="76" fillId="0" fontId="3" numFmtId="0" xfId="0" applyBorder="1" applyFont="1"/>
    <xf borderId="51" fillId="0" fontId="1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horizontal="center"/>
    </xf>
    <xf borderId="79" fillId="0" fontId="1" numFmtId="0" xfId="0" applyAlignment="1" applyBorder="1" applyFont="1">
      <alignment horizontal="center"/>
    </xf>
    <xf borderId="79" fillId="0" fontId="3" numFmtId="0" xfId="0" applyAlignment="1" applyBorder="1" applyFont="1">
      <alignment horizontal="left"/>
    </xf>
    <xf borderId="65" fillId="0" fontId="3" numFmtId="2" xfId="0" applyBorder="1" applyFont="1" applyNumberFormat="1"/>
    <xf borderId="14" fillId="0" fontId="1" numFmtId="0" xfId="0" applyBorder="1" applyFont="1"/>
    <xf borderId="1" fillId="0" fontId="1" numFmtId="0" xfId="0" applyAlignment="1" applyBorder="1" applyFont="1">
      <alignment horizontal="left"/>
    </xf>
    <xf borderId="64" fillId="0" fontId="17" numFmtId="0" xfId="0" applyBorder="1" applyFont="1"/>
    <xf borderId="84" fillId="0" fontId="1" numFmtId="0" xfId="0" applyAlignment="1" applyBorder="1" applyFont="1">
      <alignment horizontal="center"/>
    </xf>
    <xf borderId="84" fillId="0" fontId="3" numFmtId="0" xfId="0" applyBorder="1" applyFont="1"/>
    <xf borderId="85" fillId="0" fontId="2" numFmtId="0" xfId="0" applyBorder="1" applyFont="1"/>
    <xf borderId="64" fillId="0" fontId="17" numFmtId="0" xfId="0" applyAlignment="1" applyBorder="1" applyFont="1">
      <alignment horizontal="center"/>
    </xf>
    <xf borderId="74" fillId="0" fontId="3" numFmtId="0" xfId="0" applyBorder="1" applyFont="1"/>
    <xf borderId="75" fillId="0" fontId="3" numFmtId="0" xfId="0" applyBorder="1" applyFont="1"/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Report!$C$28:$H$28</c:f>
            </c:strRef>
          </c:cat>
          <c:val>
            <c:numRef>
              <c:f>Report!$C$31:$H$31</c:f>
              <c:numCache/>
            </c:numRef>
          </c:val>
        </c:ser>
        <c:axId val="1675879571"/>
        <c:axId val="144242265"/>
      </c:barChart>
      <c:catAx>
        <c:axId val="167587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4242265"/>
      </c:catAx>
      <c:valAx>
        <c:axId val="14424226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675879571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794562044"/>
        <c:axId val="651706934"/>
      </c:barChart>
      <c:catAx>
        <c:axId val="1794562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51706934"/>
      </c:catAx>
      <c:valAx>
        <c:axId val="65170693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79456204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700413449"/>
        <c:axId val="1031391390"/>
      </c:barChart>
      <c:catAx>
        <c:axId val="70041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31391390"/>
      </c:catAx>
      <c:valAx>
        <c:axId val="103139139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0041344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451349858"/>
        <c:axId val="928105645"/>
      </c:barChart>
      <c:catAx>
        <c:axId val="451349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928105645"/>
      </c:catAx>
      <c:valAx>
        <c:axId val="92810564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5134985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1467007677"/>
        <c:axId val="1540016711"/>
      </c:barChart>
      <c:catAx>
        <c:axId val="146700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40016711"/>
      </c:catAx>
      <c:valAx>
        <c:axId val="154001671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6700767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123825</xdr:rowOff>
    </xdr:from>
    <xdr:ext cx="6010275" cy="1495425"/>
    <xdr:graphicFrame>
      <xdr:nvGraphicFramePr>
        <xdr:cNvPr id="143445106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31</xdr:row>
      <xdr:rowOff>9525</xdr:rowOff>
    </xdr:from>
    <xdr:ext cx="4972050" cy="1619250"/>
    <xdr:graphicFrame>
      <xdr:nvGraphicFramePr>
        <xdr:cNvPr id="14241867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28575</xdr:rowOff>
    </xdr:from>
    <xdr:ext cx="6010275" cy="1495425"/>
    <xdr:graphicFrame>
      <xdr:nvGraphicFramePr>
        <xdr:cNvPr id="196562194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495425"/>
    <xdr:graphicFrame>
      <xdr:nvGraphicFramePr>
        <xdr:cNvPr id="15441535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74997129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2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C8" s="10"/>
      <c r="D8" s="31"/>
      <c r="E8" s="32">
        <v>61.0</v>
      </c>
      <c r="F8" s="29">
        <f t="shared" ref="F8:F10" si="1">G7+1</f>
        <v>73</v>
      </c>
      <c r="G8" s="29">
        <f t="shared" ref="G8:G10" si="2">G7+E8</f>
        <v>133</v>
      </c>
    </row>
    <row r="9">
      <c r="A9" s="25" t="s">
        <v>15</v>
      </c>
      <c r="B9" s="30" t="s">
        <v>16</v>
      </c>
      <c r="C9" s="10"/>
      <c r="D9" s="31"/>
      <c r="E9" s="32">
        <v>61.0</v>
      </c>
      <c r="F9" s="29">
        <f t="shared" si="1"/>
        <v>134</v>
      </c>
      <c r="G9" s="29">
        <f t="shared" si="2"/>
        <v>194</v>
      </c>
    </row>
    <row r="10">
      <c r="A10" s="25" t="s">
        <v>17</v>
      </c>
      <c r="B10" s="30" t="s">
        <v>18</v>
      </c>
      <c r="C10" s="10"/>
      <c r="D10" s="31"/>
      <c r="E10" s="32">
        <v>60.0</v>
      </c>
      <c r="F10" s="29">
        <f t="shared" si="1"/>
        <v>195</v>
      </c>
      <c r="G10" s="29">
        <f t="shared" si="2"/>
        <v>254</v>
      </c>
    </row>
    <row r="11">
      <c r="A11" s="29"/>
      <c r="B11" s="33"/>
      <c r="C11" s="34"/>
      <c r="D11" s="35" t="s">
        <v>19</v>
      </c>
      <c r="E11" s="36">
        <f>SUM(E7:E10)</f>
        <v>242</v>
      </c>
    </row>
    <row r="12">
      <c r="A12" s="29"/>
      <c r="B12" s="37"/>
      <c r="C12" s="38"/>
      <c r="D12" s="39"/>
      <c r="E12" s="40"/>
    </row>
    <row r="13">
      <c r="A13" s="15"/>
      <c r="B13" s="41" t="s">
        <v>20</v>
      </c>
      <c r="C13" s="42"/>
      <c r="D13" s="43" t="s">
        <v>21</v>
      </c>
      <c r="E13" s="44" t="s">
        <v>22</v>
      </c>
      <c r="F13" s="44" t="s">
        <v>23</v>
      </c>
      <c r="G13" s="45"/>
      <c r="H13" s="46"/>
      <c r="I13" s="47" t="s">
        <v>19</v>
      </c>
    </row>
    <row r="14" ht="69.0" customHeight="1">
      <c r="A14" s="48" t="s">
        <v>24</v>
      </c>
      <c r="B14" s="49" t="s">
        <v>25</v>
      </c>
      <c r="C14" s="50"/>
      <c r="D14" s="51">
        <v>16.0</v>
      </c>
      <c r="E14" s="52"/>
      <c r="F14" s="52"/>
      <c r="G14" s="52"/>
      <c r="H14" s="52"/>
      <c r="I14" s="53">
        <f t="shared" ref="I14:I20" si="3">SUM(D14:H14)</f>
        <v>16</v>
      </c>
    </row>
    <row r="15" ht="57.75" customHeight="1">
      <c r="A15" s="48" t="s">
        <v>26</v>
      </c>
      <c r="B15" s="49" t="s">
        <v>27</v>
      </c>
      <c r="C15" s="50"/>
      <c r="D15" s="54">
        <v>16.0</v>
      </c>
      <c r="E15" s="55"/>
      <c r="F15" s="55"/>
      <c r="G15" s="55"/>
      <c r="H15" s="55"/>
      <c r="I15" s="53">
        <f t="shared" si="3"/>
        <v>16</v>
      </c>
    </row>
    <row r="16" ht="50.25" customHeight="1">
      <c r="A16" s="48" t="s">
        <v>28</v>
      </c>
      <c r="B16" s="49" t="s">
        <v>29</v>
      </c>
      <c r="C16" s="50"/>
      <c r="D16" s="54"/>
      <c r="E16" s="55">
        <v>28.0</v>
      </c>
      <c r="F16" s="55"/>
      <c r="G16" s="55"/>
      <c r="H16" s="55"/>
      <c r="I16" s="53">
        <f t="shared" si="3"/>
        <v>28</v>
      </c>
    </row>
    <row r="17" ht="43.5" customHeight="1">
      <c r="A17" s="48" t="s">
        <v>30</v>
      </c>
      <c r="B17" s="49" t="s">
        <v>31</v>
      </c>
      <c r="C17" s="50"/>
      <c r="D17" s="54"/>
      <c r="E17" s="55"/>
      <c r="F17" s="55">
        <v>16.0</v>
      </c>
      <c r="G17" s="55"/>
      <c r="H17" s="55"/>
      <c r="I17" s="53">
        <f t="shared" si="3"/>
        <v>16</v>
      </c>
    </row>
    <row r="18" ht="43.5" customHeight="1">
      <c r="A18" s="48" t="s">
        <v>32</v>
      </c>
      <c r="B18" s="49" t="s">
        <v>33</v>
      </c>
      <c r="C18" s="50"/>
      <c r="D18" s="54"/>
      <c r="E18" s="55"/>
      <c r="F18" s="55">
        <v>12.0</v>
      </c>
      <c r="G18" s="55"/>
      <c r="H18" s="55"/>
      <c r="I18" s="53">
        <f t="shared" si="3"/>
        <v>12</v>
      </c>
    </row>
    <row r="19" ht="69.0" customHeight="1">
      <c r="A19" s="48" t="s">
        <v>34</v>
      </c>
      <c r="B19" s="56" t="s">
        <v>35</v>
      </c>
      <c r="C19" s="50"/>
      <c r="D19" s="54"/>
      <c r="E19" s="55"/>
      <c r="F19" s="55">
        <v>12.0</v>
      </c>
      <c r="G19" s="55"/>
      <c r="H19" s="55"/>
      <c r="I19" s="53">
        <f t="shared" si="3"/>
        <v>12</v>
      </c>
    </row>
    <row r="20" ht="35.25" hidden="1" customHeight="1">
      <c r="A20" s="48" t="s">
        <v>34</v>
      </c>
      <c r="B20" s="57"/>
      <c r="C20" s="50"/>
      <c r="D20" s="58"/>
      <c r="E20" s="59"/>
      <c r="F20" s="59"/>
      <c r="G20" s="59"/>
      <c r="H20" s="59"/>
      <c r="I20" s="60">
        <f t="shared" si="3"/>
        <v>0</v>
      </c>
    </row>
    <row r="21" ht="15.75" customHeight="1">
      <c r="A21" s="15"/>
      <c r="B21" s="15"/>
      <c r="C21" s="15"/>
      <c r="D21" s="61">
        <f t="shared" ref="D21:I21" si="4">SUM(D14:D20)</f>
        <v>32</v>
      </c>
      <c r="E21" s="61">
        <f t="shared" si="4"/>
        <v>28</v>
      </c>
      <c r="F21" s="61">
        <f t="shared" si="4"/>
        <v>40</v>
      </c>
      <c r="G21" s="61">
        <f t="shared" si="4"/>
        <v>0</v>
      </c>
      <c r="H21" s="61">
        <f t="shared" si="4"/>
        <v>0</v>
      </c>
      <c r="I21" s="61">
        <f t="shared" si="4"/>
        <v>100</v>
      </c>
    </row>
    <row r="22" ht="15.75" customHeight="1">
      <c r="A22" s="62" t="s">
        <v>36</v>
      </c>
      <c r="B22" s="63"/>
      <c r="C22" s="2"/>
      <c r="D22" s="64" t="s">
        <v>37</v>
      </c>
      <c r="E22" s="23"/>
    </row>
    <row r="23" ht="15.75" customHeight="1">
      <c r="A23" s="65" t="s">
        <v>38</v>
      </c>
      <c r="B23" s="66"/>
      <c r="C23" s="67">
        <v>60.0</v>
      </c>
      <c r="D23" s="68" t="s">
        <v>24</v>
      </c>
      <c r="E23" s="69">
        <v>70.0</v>
      </c>
    </row>
    <row r="24" ht="15.75" customHeight="1">
      <c r="A24" s="65" t="s">
        <v>39</v>
      </c>
      <c r="B24" s="66"/>
      <c r="C24" s="67">
        <v>40.0</v>
      </c>
      <c r="D24" s="68" t="s">
        <v>26</v>
      </c>
      <c r="E24" s="69">
        <v>70.0</v>
      </c>
    </row>
    <row r="25" ht="15.75" customHeight="1">
      <c r="A25" s="70"/>
      <c r="B25" s="70"/>
      <c r="C25" s="71"/>
      <c r="D25" s="68" t="s">
        <v>28</v>
      </c>
      <c r="E25" s="69">
        <v>70.0</v>
      </c>
    </row>
    <row r="26" ht="15.75" customHeight="1">
      <c r="A26" s="72" t="s">
        <v>40</v>
      </c>
      <c r="B26" s="63"/>
      <c r="C26" s="66"/>
      <c r="D26" s="68" t="s">
        <v>30</v>
      </c>
      <c r="E26" s="69">
        <v>70.0</v>
      </c>
      <c r="J26" s="73"/>
    </row>
    <row r="27" ht="15.75" customHeight="1">
      <c r="A27" s="74"/>
      <c r="B27" s="74" t="s">
        <v>41</v>
      </c>
      <c r="C27" s="74" t="s">
        <v>42</v>
      </c>
      <c r="D27" s="68" t="s">
        <v>32</v>
      </c>
      <c r="E27" s="69">
        <v>70.0</v>
      </c>
      <c r="J27" s="73"/>
    </row>
    <row r="28" ht="15.75" customHeight="1">
      <c r="A28" s="75" t="s">
        <v>43</v>
      </c>
      <c r="B28" s="76">
        <v>50.0</v>
      </c>
      <c r="C28" s="76">
        <v>59.0</v>
      </c>
      <c r="D28" s="68" t="s">
        <v>34</v>
      </c>
      <c r="E28" s="77">
        <v>70.0</v>
      </c>
    </row>
    <row r="29" ht="15.75" customHeight="1">
      <c r="A29" s="75" t="s">
        <v>44</v>
      </c>
      <c r="B29" s="55">
        <v>60.0</v>
      </c>
      <c r="C29" s="55">
        <v>69.0</v>
      </c>
      <c r="D29" s="68" t="s">
        <v>45</v>
      </c>
      <c r="E29" s="78" t="s">
        <v>46</v>
      </c>
    </row>
    <row r="30" ht="15.75" customHeight="1">
      <c r="A30" s="75" t="s">
        <v>47</v>
      </c>
      <c r="B30" s="76">
        <v>70.0</v>
      </c>
      <c r="C30" s="55">
        <v>100.0</v>
      </c>
      <c r="D30" s="79"/>
      <c r="E30" s="80">
        <f>IF(E29="O",100,IF(E29="A+",90,IF(E29="A",80,IF(E29="B+",70,IF(E29="B",60,0)))))</f>
        <v>70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A2:B2"/>
    <mergeCell ref="A3:B3"/>
    <mergeCell ref="A4:B4"/>
    <mergeCell ref="B6:D6"/>
    <mergeCell ref="B14:C14"/>
    <mergeCell ref="B15:C15"/>
    <mergeCell ref="A23:B23"/>
    <mergeCell ref="A24:B24"/>
    <mergeCell ref="A26:C26"/>
    <mergeCell ref="B16:C16"/>
    <mergeCell ref="B17:C17"/>
    <mergeCell ref="B18:C18"/>
    <mergeCell ref="B19:C19"/>
    <mergeCell ref="B20:C20"/>
    <mergeCell ref="A22:C22"/>
    <mergeCell ref="D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9" t="s">
        <v>553</v>
      </c>
      <c r="B1" s="200"/>
      <c r="C1" s="200"/>
      <c r="D1" s="200"/>
      <c r="E1" s="200"/>
      <c r="F1" s="200"/>
      <c r="G1" s="200"/>
      <c r="H1" s="200"/>
      <c r="I1" s="201"/>
    </row>
    <row r="2" ht="15.0" customHeight="1">
      <c r="A2" s="202" t="s">
        <v>554</v>
      </c>
      <c r="I2" s="203"/>
    </row>
    <row r="3" ht="15.75" customHeight="1">
      <c r="A3" s="204" t="s">
        <v>555</v>
      </c>
      <c r="I3" s="203"/>
    </row>
    <row r="4">
      <c r="A4" s="205" t="s">
        <v>556</v>
      </c>
      <c r="B4" s="206"/>
      <c r="C4" s="206" t="str">
        <f>'S1'!$C$3</f>
        <v>2021-2022</v>
      </c>
      <c r="D4" s="207"/>
      <c r="E4" s="206" t="s">
        <v>557</v>
      </c>
      <c r="F4" s="206" t="str">
        <f>'S1'!$C$4</f>
        <v>VI</v>
      </c>
      <c r="G4" s="206"/>
      <c r="H4" s="206"/>
      <c r="I4" s="208"/>
    </row>
    <row r="5">
      <c r="A5" s="209" t="s">
        <v>558</v>
      </c>
      <c r="B5" s="145"/>
      <c r="C5" s="153" t="str">
        <f>'S1'!$C$1</f>
        <v>CS8611</v>
      </c>
      <c r="D5" s="210" t="str">
        <f>'S1'!$C$2</f>
        <v>Mini Project </v>
      </c>
      <c r="E5" s="200"/>
      <c r="F5" s="200"/>
      <c r="G5" s="200"/>
      <c r="H5" s="200"/>
      <c r="I5" s="201"/>
    </row>
    <row r="6" ht="15.0" customHeight="1">
      <c r="A6" s="213" t="s">
        <v>559</v>
      </c>
      <c r="B6" s="212" t="str">
        <f>'S1'!$B$14</f>
        <v>Identify problem statement by surveying variety of domains.</v>
      </c>
      <c r="C6" s="63"/>
      <c r="D6" s="63"/>
      <c r="E6" s="63"/>
      <c r="F6" s="63"/>
      <c r="G6" s="63"/>
      <c r="H6" s="63"/>
      <c r="I6" s="50"/>
    </row>
    <row r="7" ht="15.0" customHeight="1">
      <c r="A7" s="213" t="s">
        <v>26</v>
      </c>
      <c r="B7" s="212" t="str">
        <f>'S1'!$B$15</f>
        <v>Analyse requirements  of the problem and Prepare  SRS document</v>
      </c>
      <c r="C7" s="63"/>
      <c r="D7" s="63"/>
      <c r="E7" s="63"/>
      <c r="F7" s="63"/>
      <c r="G7" s="63"/>
      <c r="H7" s="63"/>
      <c r="I7" s="50"/>
    </row>
    <row r="8" ht="15.0" customHeight="1">
      <c r="A8" s="213" t="s">
        <v>28</v>
      </c>
      <c r="B8" s="212" t="str">
        <f>'S1'!$B$16</f>
        <v>Design  a proposed system based on the project specification</v>
      </c>
      <c r="C8" s="63"/>
      <c r="D8" s="63"/>
      <c r="E8" s="63"/>
      <c r="F8" s="63"/>
      <c r="G8" s="63"/>
      <c r="H8" s="63"/>
      <c r="I8" s="50"/>
    </row>
    <row r="9" ht="15.0" customHeight="1">
      <c r="A9" s="213" t="s">
        <v>30</v>
      </c>
      <c r="B9" s="212" t="str">
        <f>'S1'!$B$17</f>
        <v>Demonstrate work modules with suitable test cases </v>
      </c>
      <c r="C9" s="63"/>
      <c r="D9" s="63"/>
      <c r="E9" s="63"/>
      <c r="F9" s="63"/>
      <c r="G9" s="63"/>
      <c r="H9" s="63"/>
      <c r="I9" s="50"/>
    </row>
    <row r="10" ht="15.0" customHeight="1">
      <c r="A10" s="213" t="s">
        <v>32</v>
      </c>
      <c r="B10" s="212" t="str">
        <f>'S1'!$B$19</f>
        <v>Function as individuals, members and leading the team to manage projects .</v>
      </c>
      <c r="C10" s="63"/>
      <c r="D10" s="63"/>
      <c r="E10" s="63"/>
      <c r="F10" s="63"/>
      <c r="G10" s="63"/>
      <c r="H10" s="63"/>
      <c r="I10" s="50"/>
    </row>
    <row r="11" ht="15.0" customHeight="1">
      <c r="A11" s="213" t="s">
        <v>34</v>
      </c>
      <c r="B11" s="212" t="str">
        <f>'S1'!$B$20</f>
        <v/>
      </c>
      <c r="C11" s="63"/>
      <c r="D11" s="63"/>
      <c r="E11" s="63"/>
      <c r="F11" s="63"/>
      <c r="G11" s="63"/>
      <c r="H11" s="63"/>
      <c r="I11" s="50"/>
    </row>
    <row r="12" ht="15.75" customHeight="1">
      <c r="A12" s="217" t="s">
        <v>560</v>
      </c>
      <c r="I12" s="203"/>
    </row>
    <row r="13">
      <c r="A13" s="218"/>
      <c r="B13" s="219" t="s">
        <v>38</v>
      </c>
      <c r="C13" s="145"/>
      <c r="D13" s="145"/>
      <c r="E13" s="145"/>
      <c r="F13" s="145"/>
      <c r="G13" s="145"/>
      <c r="H13" s="265" t="s">
        <v>39</v>
      </c>
      <c r="I13" s="201"/>
    </row>
    <row r="14">
      <c r="A14" s="221"/>
      <c r="B14" s="222" t="str">
        <f>'S1'!D13</f>
        <v>Review 1</v>
      </c>
      <c r="C14" s="222" t="str">
        <f>'S1'!E13</f>
        <v>Review 2</v>
      </c>
      <c r="D14" s="222" t="str">
        <f>'S1'!F13</f>
        <v>Review 3</v>
      </c>
      <c r="E14" s="266" t="str">
        <f>'S1'!G13</f>
        <v/>
      </c>
      <c r="F14" s="222" t="str">
        <f>'S1'!H13</f>
        <v/>
      </c>
      <c r="G14" s="267" t="str">
        <f>'S1'!I13</f>
        <v>Total</v>
      </c>
      <c r="H14" s="250" t="s">
        <v>561</v>
      </c>
      <c r="I14" s="50"/>
    </row>
    <row r="15">
      <c r="A15" s="268" t="str">
        <f t="shared" ref="A15:A20" si="1">A6</f>
        <v>CO1 </v>
      </c>
      <c r="B15" s="222">
        <f>IF('S1'!$D$14&gt;0,'S1'!$D$14," ")</f>
        <v>16</v>
      </c>
      <c r="C15" s="222" t="str">
        <f>IF('S1'!$E$14&gt;0,'S1'!$E$14," ")</f>
        <v> </v>
      </c>
      <c r="D15" s="222" t="str">
        <f>IF('S1'!$F$14&gt;0,'S1'!$F$14," ")</f>
        <v> </v>
      </c>
      <c r="E15" s="222" t="str">
        <f>IF('S1'!$G$14&gt;0,'S1'!$G$14," ")</f>
        <v> </v>
      </c>
      <c r="F15" s="222" t="str">
        <f>IF('S1'!$H$14&gt;0,'S1'!$H$14," ")</f>
        <v> </v>
      </c>
      <c r="G15" s="267">
        <f>IF('S1'!$I$14&gt;0,'S1'!$I$14," ")</f>
        <v>16</v>
      </c>
      <c r="H15" s="269">
        <v>100.0</v>
      </c>
      <c r="I15" s="203"/>
    </row>
    <row r="16">
      <c r="A16" s="268" t="str">
        <f t="shared" si="1"/>
        <v>CO2</v>
      </c>
      <c r="B16" s="222">
        <f>IF('S1'!$D$15&gt;0,'S1'!$D$15," ")</f>
        <v>16</v>
      </c>
      <c r="C16" s="222" t="str">
        <f>IF('S1'!$E$15&gt;0,'S1'!$E$15," ")</f>
        <v> </v>
      </c>
      <c r="D16" s="222" t="str">
        <f>IF('S1'!F15&gt;0,'S1'!F15," ")</f>
        <v> </v>
      </c>
      <c r="E16" s="222" t="str">
        <f>IF('S1'!$G$15&gt;0,'S1'!$G$15," ")</f>
        <v> </v>
      </c>
      <c r="F16" s="222" t="str">
        <f>IF('S1'!$H$15&gt;0,'S1'!$H$15," ")</f>
        <v> </v>
      </c>
      <c r="G16" s="267">
        <f>IF('S1'!$I$15&gt;0,'S1'!$I$15," ")</f>
        <v>16</v>
      </c>
      <c r="H16" s="270"/>
      <c r="I16" s="203"/>
    </row>
    <row r="17">
      <c r="A17" s="268" t="str">
        <f t="shared" si="1"/>
        <v>CO3</v>
      </c>
      <c r="B17" s="222" t="str">
        <f>IF('S1'!$D$16&gt;0,'S1'!$D$16," ")</f>
        <v> </v>
      </c>
      <c r="C17" s="222">
        <f>IF('S1'!$E$16&gt;0,'S1'!$E$16," ")</f>
        <v>28</v>
      </c>
      <c r="D17" s="222" t="str">
        <f>IF('S1'!$F$16&gt;0,'S1'!$F$16," ")</f>
        <v> </v>
      </c>
      <c r="E17" s="222" t="str">
        <f>IF('S1'!$G$16&gt;0,'S1'!$G$16," ")</f>
        <v> </v>
      </c>
      <c r="F17" s="222" t="str">
        <f>IF('S1'!$H$16&gt;0,'S1'!$H$16," ")</f>
        <v> </v>
      </c>
      <c r="G17" s="267">
        <f>IF('S1'!$I$16&gt;0,'S1'!$I$16," ")</f>
        <v>28</v>
      </c>
      <c r="H17" s="270"/>
      <c r="I17" s="203"/>
    </row>
    <row r="18">
      <c r="A18" s="268" t="str">
        <f t="shared" si="1"/>
        <v>CO4</v>
      </c>
      <c r="B18" s="222" t="str">
        <f>IF('S1'!$D$17&gt;0,'S1'!$D$17," ")</f>
        <v> </v>
      </c>
      <c r="C18" s="222" t="str">
        <f>IF('S1'!$E$17&gt;0,'S1'!$E$17," ")</f>
        <v> </v>
      </c>
      <c r="D18" s="222">
        <f>IF('S1'!$F$17&gt;0,'S1'!$F$17," ")</f>
        <v>16</v>
      </c>
      <c r="E18" s="222" t="str">
        <f>IF('S1'!$G$17&gt;0,'S1'!$G$17," ")</f>
        <v> </v>
      </c>
      <c r="F18" s="222" t="str">
        <f>IF('S1'!$H$17&gt;0,'S1'!$H$17," ")</f>
        <v> </v>
      </c>
      <c r="G18" s="267">
        <f>IF('S1'!$I$17&gt;0,'S1'!$I$17," ")</f>
        <v>16</v>
      </c>
      <c r="H18" s="270"/>
      <c r="I18" s="203"/>
    </row>
    <row r="19">
      <c r="A19" s="268" t="str">
        <f t="shared" si="1"/>
        <v>CO5</v>
      </c>
      <c r="B19" s="222" t="str">
        <f>IF('S1'!$D$19&gt;0,'S1'!$D$19," ")</f>
        <v> </v>
      </c>
      <c r="C19" s="222" t="str">
        <f>IF('S1'!$E$19&gt;0,'S1'!$E$19," ")</f>
        <v> </v>
      </c>
      <c r="D19" s="222">
        <f>IF('S1'!$F$19&gt;0,'S1'!$F$19," ")</f>
        <v>12</v>
      </c>
      <c r="E19" s="222" t="str">
        <f>IF('S1'!$G$19&gt;0,'S1'!$G$19," ")</f>
        <v> </v>
      </c>
      <c r="F19" s="222" t="str">
        <f>IF('S1'!$H$19&gt;0,'S1'!$H$19," ")</f>
        <v> </v>
      </c>
      <c r="G19" s="267">
        <f>IF('S1'!$I$19&gt;0,'S1'!$I$19," ")</f>
        <v>12</v>
      </c>
      <c r="H19" s="270"/>
      <c r="I19" s="203"/>
    </row>
    <row r="20">
      <c r="A20" s="268" t="str">
        <f t="shared" si="1"/>
        <v>CO6</v>
      </c>
      <c r="B20" s="222" t="str">
        <f>IF('S1'!$D$20&gt;0,'S1'!$D$20," ")</f>
        <v> </v>
      </c>
      <c r="C20" s="222" t="str">
        <f>IF('S1'!$E$20&gt;0,'S1'!$E$20," ")</f>
        <v> </v>
      </c>
      <c r="D20" s="222" t="str">
        <f>IF('S1'!$F$20&gt;0,'S1'!$F$20," ")</f>
        <v> </v>
      </c>
      <c r="E20" s="222" t="str">
        <f>IF('S1'!$G$20&gt;0,'S1'!$G$20," ")</f>
        <v> </v>
      </c>
      <c r="F20" s="222" t="str">
        <f>IF('S1'!$H$20&gt;0,'S1'!$H$20," ")</f>
        <v> </v>
      </c>
      <c r="G20" s="267" t="str">
        <f>IF('S1'!$I$20&gt;0,'S1'!$I$20," ")</f>
        <v> </v>
      </c>
      <c r="H20" s="270"/>
      <c r="I20" s="203"/>
    </row>
    <row r="21" ht="15.75" customHeight="1">
      <c r="A21" s="271" t="s">
        <v>19</v>
      </c>
      <c r="B21" s="222">
        <f>IF('S1'!$D$21&gt;0,'S1'!$D$21," ")</f>
        <v>32</v>
      </c>
      <c r="C21" s="222">
        <f>IF('S1'!$E$21&gt;0,'S1'!$E$21," ")</f>
        <v>28</v>
      </c>
      <c r="D21" s="222">
        <f>IF('S1'!$F$21&gt;0,'S1'!$F$21," ")</f>
        <v>40</v>
      </c>
      <c r="E21" s="222" t="str">
        <f>IF('S1'!$G$21&gt;0,'S1'!$G$21," ")</f>
        <v> </v>
      </c>
      <c r="F21" s="222" t="str">
        <f>IF('S1'!H21&gt;0,'S1'!H21," ")</f>
        <v> </v>
      </c>
      <c r="G21" s="267">
        <f>IF('S1'!$I$21&gt;0,'S1'!$I$21," ")</f>
        <v>100</v>
      </c>
      <c r="H21" s="223">
        <f>SUM(H15:H20)</f>
        <v>100</v>
      </c>
      <c r="I21" s="50"/>
    </row>
    <row r="22" ht="15.0" customHeight="1">
      <c r="A22" s="234" t="s">
        <v>54</v>
      </c>
      <c r="B22" s="145"/>
      <c r="C22" s="145"/>
      <c r="D22" s="145"/>
      <c r="E22" s="145"/>
      <c r="F22" s="145"/>
      <c r="G22" s="146"/>
      <c r="H22" s="272" t="s">
        <v>40</v>
      </c>
      <c r="I22" s="146"/>
    </row>
    <row r="23" ht="15.75" customHeight="1">
      <c r="A23" s="213"/>
      <c r="B23" s="182" t="s">
        <v>24</v>
      </c>
      <c r="C23" s="236" t="s">
        <v>26</v>
      </c>
      <c r="D23" s="182" t="s">
        <v>28</v>
      </c>
      <c r="E23" s="182" t="s">
        <v>30</v>
      </c>
      <c r="F23" s="182" t="s">
        <v>32</v>
      </c>
      <c r="G23" s="273" t="s">
        <v>43</v>
      </c>
      <c r="H23" s="233" t="str">
        <f>CONCATENATE('S1'!$B$28," -",'S1'!$C$28)</f>
        <v>50 -59</v>
      </c>
    </row>
    <row r="24" ht="18.0" customHeight="1">
      <c r="A24" s="211" t="s">
        <v>38</v>
      </c>
      <c r="B24" s="182">
        <f>'S1'!E23</f>
        <v>70</v>
      </c>
      <c r="C24" s="182">
        <f>'S1'!E24</f>
        <v>70</v>
      </c>
      <c r="D24" s="182">
        <f>'S1'!E25</f>
        <v>70</v>
      </c>
      <c r="E24" s="182">
        <f>'S1'!E26</f>
        <v>70</v>
      </c>
      <c r="F24" s="182">
        <f>'S1'!E27</f>
        <v>70</v>
      </c>
      <c r="G24" s="273" t="s">
        <v>44</v>
      </c>
      <c r="H24" s="233" t="str">
        <f>CONCATENATE('S1'!$B$29," -",'S1'!$C$29)</f>
        <v>60 -69</v>
      </c>
    </row>
    <row r="25" ht="15.0" customHeight="1">
      <c r="A25" s="239" t="s">
        <v>39</v>
      </c>
      <c r="B25" s="240" t="str">
        <f>'S1'!$E$29</f>
        <v>B+</v>
      </c>
      <c r="C25" s="240" t="str">
        <f>'S1'!$E$29</f>
        <v>B+</v>
      </c>
      <c r="D25" s="240" t="str">
        <f>'S1'!$E$29</f>
        <v>B+</v>
      </c>
      <c r="E25" s="240" t="str">
        <f>'S1'!$E$29</f>
        <v>B+</v>
      </c>
      <c r="F25" s="240" t="str">
        <f>'S1'!$E$29</f>
        <v>B+</v>
      </c>
      <c r="G25" s="274" t="s">
        <v>562</v>
      </c>
      <c r="H25" s="242" t="str">
        <f>CONCATENATE('S1'!$B$30," -",'S1'!$C$30)</f>
        <v>70 -100</v>
      </c>
    </row>
    <row r="26" ht="15.75" customHeight="1">
      <c r="A26" s="275" t="s">
        <v>563</v>
      </c>
      <c r="I26" s="249"/>
    </row>
    <row r="27" ht="15.0" customHeight="1">
      <c r="A27" s="245" t="str">
        <f>CONCATENATE("Direct Assesment = ",'S1'!C23,"% Internal Mark + ",'S1'!C24,"% External Mark")</f>
        <v>Direct Assesment = 60% Internal Mark + 40% External Mark</v>
      </c>
      <c r="B27" s="63"/>
      <c r="C27" s="63"/>
      <c r="D27" s="63"/>
      <c r="E27" s="63"/>
      <c r="F27" s="63"/>
      <c r="G27" s="63"/>
      <c r="H27" s="66"/>
      <c r="I27" s="249"/>
    </row>
    <row r="28" ht="15.75" customHeight="1">
      <c r="A28" s="276" t="s">
        <v>572</v>
      </c>
      <c r="B28" s="66"/>
      <c r="C28" s="182" t="s">
        <v>24</v>
      </c>
      <c r="D28" s="182" t="s">
        <v>26</v>
      </c>
      <c r="E28" s="182" t="s">
        <v>28</v>
      </c>
      <c r="F28" s="182" t="s">
        <v>30</v>
      </c>
      <c r="G28" s="182" t="s">
        <v>32</v>
      </c>
      <c r="H28" s="249"/>
    </row>
    <row r="29" ht="15.75" customHeight="1">
      <c r="A29" s="277" t="s">
        <v>39</v>
      </c>
      <c r="B29" s="66"/>
      <c r="C29" s="166">
        <f>'S2'!$AJ$285</f>
        <v>3</v>
      </c>
      <c r="D29" s="166">
        <f>'S2'!$AJ$285</f>
        <v>3</v>
      </c>
      <c r="E29" s="166">
        <f>'S2'!$AJ$285</f>
        <v>3</v>
      </c>
      <c r="F29" s="166">
        <f>'S2'!$AJ$285</f>
        <v>3</v>
      </c>
      <c r="G29" s="166">
        <f>'S2'!$AJ$285</f>
        <v>3</v>
      </c>
      <c r="H29" s="249"/>
    </row>
    <row r="30" ht="15.75" customHeight="1">
      <c r="A30" s="277" t="s">
        <v>38</v>
      </c>
      <c r="B30" s="66"/>
      <c r="C30" s="166">
        <f>'S2'!$AK$285</f>
        <v>3</v>
      </c>
      <c r="D30" s="166">
        <f>'S2'!$AL$285</f>
        <v>3</v>
      </c>
      <c r="E30" s="166">
        <f>'S2'!$AM$285</f>
        <v>3</v>
      </c>
      <c r="F30" s="166">
        <f>'S2'!$AN$285</f>
        <v>3</v>
      </c>
      <c r="G30" s="166">
        <f>'S2'!$AO$285</f>
        <v>3</v>
      </c>
      <c r="H30" s="249"/>
    </row>
    <row r="31" ht="15.75" customHeight="1">
      <c r="A31" s="277" t="s">
        <v>564</v>
      </c>
      <c r="B31" s="66"/>
      <c r="C31" s="252">
        <f>'S2'!AK286</f>
        <v>3</v>
      </c>
      <c r="D31" s="252">
        <f>'S2'!AL286</f>
        <v>3</v>
      </c>
      <c r="E31" s="252">
        <f>'S2'!AM286</f>
        <v>3</v>
      </c>
      <c r="F31" s="252">
        <f>'S2'!AN286</f>
        <v>3</v>
      </c>
      <c r="G31" s="252">
        <f>'S2'!AO286</f>
        <v>3</v>
      </c>
      <c r="H31" s="249"/>
    </row>
    <row r="32" ht="15.75" customHeight="1">
      <c r="A32" s="276" t="s">
        <v>575</v>
      </c>
      <c r="B32" s="66"/>
      <c r="C32" s="279" t="s">
        <v>570</v>
      </c>
      <c r="D32" s="280" t="str">
        <f>'S1'!B10</f>
        <v>Dr.N.Kalpana</v>
      </c>
      <c r="E32" s="63"/>
      <c r="F32" s="63"/>
      <c r="G32" s="63"/>
      <c r="H32" s="66"/>
      <c r="I32" s="249"/>
    </row>
    <row r="33" ht="15.75" customHeight="1">
      <c r="A33" s="277" t="s">
        <v>39</v>
      </c>
      <c r="B33" s="66"/>
      <c r="C33" s="182">
        <f>'S2'!$AJ$299</f>
        <v>3</v>
      </c>
      <c r="D33" s="182">
        <f>'S2'!$AJ$299</f>
        <v>3</v>
      </c>
      <c r="E33" s="182">
        <f>'S2'!$AJ$299</f>
        <v>3</v>
      </c>
      <c r="F33" s="182">
        <f>'S2'!$AJ$299</f>
        <v>3</v>
      </c>
      <c r="G33" s="182">
        <f>'S2'!$AJ$299</f>
        <v>3</v>
      </c>
      <c r="H33" s="249"/>
    </row>
    <row r="34" ht="15.75" customHeight="1">
      <c r="A34" s="277" t="s">
        <v>38</v>
      </c>
      <c r="B34" s="66"/>
      <c r="C34" s="182">
        <f>'S2'!$AK299</f>
        <v>3</v>
      </c>
      <c r="D34" s="182">
        <f>'S2'!$AK299</f>
        <v>3</v>
      </c>
      <c r="E34" s="182">
        <f>'S2'!$AK299</f>
        <v>3</v>
      </c>
      <c r="F34" s="182">
        <f>'S2'!$AK299</f>
        <v>3</v>
      </c>
      <c r="G34" s="182">
        <f>'S2'!$AK299</f>
        <v>3</v>
      </c>
      <c r="H34" s="249"/>
    </row>
    <row r="35" ht="15.75" customHeight="1">
      <c r="A35" s="277" t="s">
        <v>564</v>
      </c>
      <c r="B35" s="66"/>
      <c r="C35" s="182">
        <f>'S2'!AK303</f>
        <v>3</v>
      </c>
      <c r="D35" s="182">
        <f>'S2'!AL303</f>
        <v>3</v>
      </c>
      <c r="E35" s="182">
        <f>'S2'!AM303</f>
        <v>3</v>
      </c>
      <c r="F35" s="182">
        <f>'S2'!AN303</f>
        <v>3</v>
      </c>
      <c r="G35" s="182">
        <f>'S2'!AO303</f>
        <v>3</v>
      </c>
      <c r="H35" s="249"/>
    </row>
    <row r="36" ht="15.75" customHeight="1">
      <c r="A36" s="254"/>
      <c r="H36" s="249"/>
      <c r="I36" s="249"/>
    </row>
    <row r="37" ht="15.75" customHeight="1">
      <c r="A37" s="254"/>
      <c r="H37" s="249"/>
      <c r="I37" s="249"/>
    </row>
    <row r="38" ht="15.75" customHeight="1">
      <c r="A38" s="254"/>
      <c r="H38" s="249"/>
      <c r="I38" s="249"/>
    </row>
    <row r="39" ht="15.75" customHeight="1">
      <c r="A39" s="254"/>
      <c r="H39" s="249"/>
      <c r="I39" s="249"/>
    </row>
    <row r="40" ht="15.75" customHeight="1">
      <c r="A40" s="254"/>
      <c r="H40" s="249"/>
      <c r="I40" s="249"/>
    </row>
    <row r="41" ht="15.75" customHeight="1">
      <c r="A41" s="254"/>
      <c r="I41" s="249"/>
    </row>
    <row r="42" ht="15.75" customHeight="1">
      <c r="A42" s="254"/>
      <c r="I42" s="249"/>
    </row>
    <row r="43" ht="15.75" customHeight="1">
      <c r="A43" s="254"/>
      <c r="I43" s="249"/>
    </row>
    <row r="44" ht="15.75" customHeight="1">
      <c r="A44" s="275" t="s">
        <v>565</v>
      </c>
      <c r="I44" s="249"/>
    </row>
    <row r="45" ht="15.75" customHeight="1">
      <c r="A45" s="254"/>
      <c r="I45" s="249"/>
    </row>
    <row r="46" ht="29.25" customHeight="1">
      <c r="A46" s="202"/>
      <c r="C46" s="195"/>
      <c r="I46" s="249"/>
    </row>
    <row r="47" ht="15.75" customHeight="1">
      <c r="A47" s="260" t="s">
        <v>571</v>
      </c>
      <c r="B47" s="261"/>
      <c r="C47" s="282" t="s">
        <v>566</v>
      </c>
      <c r="D47" s="261"/>
      <c r="E47" s="262" t="s">
        <v>567</v>
      </c>
      <c r="F47" s="282"/>
      <c r="G47" s="283"/>
      <c r="H47" s="282" t="s">
        <v>568</v>
      </c>
      <c r="I47" s="28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48</v>
      </c>
    </row>
    <row r="2">
      <c r="A2" s="83" t="s">
        <v>49</v>
      </c>
      <c r="C2" s="81" t="str">
        <f>#REF!</f>
        <v>#REF!</v>
      </c>
      <c r="D2" s="84" t="s">
        <v>50</v>
      </c>
      <c r="G2" s="84" t="str">
        <f>#REF!</f>
        <v>#REF!</v>
      </c>
      <c r="J2" s="84" t="s">
        <v>51</v>
      </c>
      <c r="K2" s="85" t="str">
        <f>#REF!</f>
        <v>#REF!</v>
      </c>
    </row>
    <row r="3" ht="15.0" customHeight="1">
      <c r="B3" s="81"/>
      <c r="P3" s="86" t="s">
        <v>52</v>
      </c>
      <c r="S3" s="84" t="str">
        <f>#REF!</f>
        <v>#REF!</v>
      </c>
      <c r="T3" s="84" t="s">
        <v>6</v>
      </c>
      <c r="Y3" s="87" t="s">
        <v>53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54</v>
      </c>
      <c r="AL3" s="63"/>
      <c r="AM3" s="66"/>
      <c r="AN3" s="91" t="s">
        <v>55</v>
      </c>
      <c r="AO3" s="66"/>
    </row>
    <row r="4">
      <c r="B4" s="92" t="s">
        <v>24</v>
      </c>
      <c r="C4" s="93" t="str">
        <f t="shared" ref="C4:C9" si="1">#REF!</f>
        <v>#REF!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6"/>
      <c r="AL4" s="90" t="str">
        <f t="shared" ref="AL4:AL9" si="2">#REF!</f>
        <v>#REF!</v>
      </c>
      <c r="AM4" s="66"/>
      <c r="AN4" s="91" t="str">
        <f t="shared" ref="AN4:AN9" si="3">#REF!</f>
        <v>#REF!</v>
      </c>
      <c r="AO4" s="66"/>
    </row>
    <row r="5">
      <c r="B5" s="92" t="s">
        <v>26</v>
      </c>
      <c r="C5" s="93" t="str">
        <f t="shared" si="1"/>
        <v>#REF!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6"/>
      <c r="AL5" s="90" t="str">
        <f t="shared" si="2"/>
        <v>#REF!</v>
      </c>
      <c r="AM5" s="66"/>
      <c r="AN5" s="91" t="str">
        <f t="shared" si="3"/>
        <v>#REF!</v>
      </c>
      <c r="AO5" s="66"/>
    </row>
    <row r="6">
      <c r="B6" s="92" t="s">
        <v>28</v>
      </c>
      <c r="C6" s="93" t="str">
        <f t="shared" si="1"/>
        <v>#REF!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6"/>
      <c r="AL6" s="90" t="str">
        <f t="shared" si="2"/>
        <v>#REF!</v>
      </c>
      <c r="AM6" s="66"/>
      <c r="AN6" s="91" t="str">
        <f t="shared" si="3"/>
        <v>#REF!</v>
      </c>
      <c r="AO6" s="66"/>
    </row>
    <row r="7">
      <c r="B7" s="92" t="s">
        <v>30</v>
      </c>
      <c r="C7" s="93" t="str">
        <f t="shared" si="1"/>
        <v>#REF!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6"/>
      <c r="AL7" s="90" t="str">
        <f t="shared" si="2"/>
        <v>#REF!</v>
      </c>
      <c r="AM7" s="66"/>
      <c r="AN7" s="91" t="str">
        <f t="shared" si="3"/>
        <v>#REF!</v>
      </c>
      <c r="AO7" s="66"/>
    </row>
    <row r="8">
      <c r="B8" s="92" t="s">
        <v>32</v>
      </c>
      <c r="C8" s="93" t="str">
        <f t="shared" si="1"/>
        <v>#REF!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6"/>
      <c r="AL8" s="90" t="str">
        <f t="shared" si="2"/>
        <v>#REF!</v>
      </c>
      <c r="AM8" s="66"/>
      <c r="AN8" s="91" t="str">
        <f t="shared" si="3"/>
        <v>#REF!</v>
      </c>
      <c r="AO8" s="66"/>
    </row>
    <row r="9">
      <c r="B9" s="92" t="s">
        <v>34</v>
      </c>
      <c r="C9" s="93" t="str">
        <f t="shared" si="1"/>
        <v>#REF!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6"/>
      <c r="AL9" s="90" t="str">
        <f t="shared" si="2"/>
        <v>#REF!</v>
      </c>
      <c r="AM9" s="66"/>
      <c r="AN9" s="91" t="str">
        <f t="shared" si="3"/>
        <v>#REF!</v>
      </c>
      <c r="AO9" s="66"/>
    </row>
    <row r="10">
      <c r="A10" s="94"/>
      <c r="B10" s="95"/>
      <c r="C10" s="94"/>
      <c r="D10" s="96" t="s">
        <v>56</v>
      </c>
      <c r="E10" s="63"/>
      <c r="F10" s="63"/>
      <c r="G10" s="63"/>
      <c r="H10" s="63"/>
      <c r="I10" s="66"/>
      <c r="J10" s="97" t="s">
        <v>57</v>
      </c>
      <c r="K10" s="63"/>
      <c r="L10" s="63"/>
      <c r="M10" s="63"/>
      <c r="N10" s="63"/>
      <c r="O10" s="66"/>
      <c r="P10" s="96" t="s">
        <v>58</v>
      </c>
      <c r="Q10" s="63"/>
      <c r="R10" s="63"/>
      <c r="S10" s="63"/>
      <c r="T10" s="63"/>
      <c r="U10" s="66"/>
      <c r="V10" s="98" t="s">
        <v>59</v>
      </c>
      <c r="W10" s="63"/>
      <c r="X10" s="63"/>
      <c r="Y10" s="63"/>
      <c r="Z10" s="63"/>
      <c r="AA10" s="66"/>
      <c r="AB10" s="99" t="s">
        <v>60</v>
      </c>
      <c r="AC10" s="63"/>
      <c r="AD10" s="63"/>
      <c r="AE10" s="63"/>
      <c r="AF10" s="63"/>
      <c r="AG10" s="66"/>
      <c r="AH10" s="48" t="s">
        <v>45</v>
      </c>
      <c r="AI10" s="15"/>
      <c r="AJ10" s="100" t="s">
        <v>61</v>
      </c>
      <c r="AK10" s="63"/>
      <c r="AL10" s="63"/>
      <c r="AM10" s="63"/>
      <c r="AN10" s="63"/>
      <c r="AO10" s="66"/>
    </row>
    <row r="11">
      <c r="A11" s="94" t="s">
        <v>62</v>
      </c>
      <c r="B11" s="95" t="s">
        <v>63</v>
      </c>
      <c r="C11" s="94" t="s">
        <v>64</v>
      </c>
      <c r="D11" s="101" t="s">
        <v>65</v>
      </c>
      <c r="E11" s="101" t="s">
        <v>66</v>
      </c>
      <c r="F11" s="101" t="s">
        <v>67</v>
      </c>
      <c r="G11" s="101" t="s">
        <v>68</v>
      </c>
      <c r="H11" s="101" t="s">
        <v>69</v>
      </c>
      <c r="I11" s="101" t="s">
        <v>70</v>
      </c>
      <c r="J11" s="102" t="s">
        <v>65</v>
      </c>
      <c r="K11" s="102" t="s">
        <v>66</v>
      </c>
      <c r="L11" s="102" t="s">
        <v>67</v>
      </c>
      <c r="M11" s="102" t="s">
        <v>68</v>
      </c>
      <c r="N11" s="102" t="s">
        <v>69</v>
      </c>
      <c r="O11" s="101" t="s">
        <v>70</v>
      </c>
      <c r="P11" s="101" t="s">
        <v>65</v>
      </c>
      <c r="Q11" s="101" t="s">
        <v>66</v>
      </c>
      <c r="R11" s="101" t="s">
        <v>67</v>
      </c>
      <c r="S11" s="101" t="s">
        <v>68</v>
      </c>
      <c r="T11" s="101" t="s">
        <v>69</v>
      </c>
      <c r="U11" s="101" t="s">
        <v>70</v>
      </c>
      <c r="V11" s="103" t="s">
        <v>65</v>
      </c>
      <c r="W11" s="103" t="s">
        <v>66</v>
      </c>
      <c r="X11" s="103" t="s">
        <v>67</v>
      </c>
      <c r="Y11" s="103" t="s">
        <v>68</v>
      </c>
      <c r="Z11" s="103" t="s">
        <v>69</v>
      </c>
      <c r="AA11" s="101" t="s">
        <v>70</v>
      </c>
      <c r="AB11" s="104" t="s">
        <v>65</v>
      </c>
      <c r="AC11" s="104" t="s">
        <v>66</v>
      </c>
      <c r="AD11" s="104" t="s">
        <v>67</v>
      </c>
      <c r="AE11" s="104" t="s">
        <v>68</v>
      </c>
      <c r="AF11" s="104" t="s">
        <v>69</v>
      </c>
      <c r="AG11" s="101" t="s">
        <v>70</v>
      </c>
      <c r="AH11" s="48" t="s">
        <v>20</v>
      </c>
      <c r="AI11" s="15"/>
      <c r="AJ11" s="105" t="s">
        <v>65</v>
      </c>
      <c r="AK11" s="105" t="s">
        <v>66</v>
      </c>
      <c r="AL11" s="105" t="s">
        <v>67</v>
      </c>
      <c r="AM11" s="105" t="s">
        <v>68</v>
      </c>
      <c r="AN11" s="105" t="s">
        <v>69</v>
      </c>
      <c r="AO11" s="106" t="s">
        <v>70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66"/>
      <c r="AJ12" s="106"/>
      <c r="AK12" s="106"/>
      <c r="AL12" s="106"/>
      <c r="AM12" s="106"/>
      <c r="AN12" s="106"/>
      <c r="AO12" s="106"/>
    </row>
    <row r="13">
      <c r="A13" s="109">
        <v>1.0</v>
      </c>
      <c r="B13" s="110" t="s">
        <v>71</v>
      </c>
      <c r="C13" s="111" t="s">
        <v>72</v>
      </c>
      <c r="D13" s="112">
        <v>28.7</v>
      </c>
      <c r="E13" s="112">
        <v>12.3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7.2</v>
      </c>
      <c r="T13" s="112">
        <v>14.4</v>
      </c>
      <c r="U13" s="112">
        <v>14.4</v>
      </c>
      <c r="V13" s="113">
        <v>9.6</v>
      </c>
      <c r="W13" s="113">
        <v>14.4</v>
      </c>
      <c r="X13" s="113">
        <v>24.0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24.5</v>
      </c>
      <c r="AF13" s="114">
        <v>14.7</v>
      </c>
      <c r="AG13" s="114">
        <v>9.8</v>
      </c>
      <c r="AH13" s="15" t="s">
        <v>73</v>
      </c>
      <c r="AI13" s="15">
        <f t="shared" ref="AI13:AI71" si="6">IF(AH13="S",100,IF(AH13="A",90,IF(AH13="B",80,IF(AH13="C",70,IF(AH13="D",60,IF(AH13="E",56,0))))))</f>
        <v>56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>
      <c r="A14" s="109">
        <v>2.0</v>
      </c>
      <c r="B14" s="110" t="s">
        <v>74</v>
      </c>
      <c r="C14" s="111" t="s">
        <v>75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25.0</v>
      </c>
      <c r="L14" s="79">
        <v>25.0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9.4</v>
      </c>
      <c r="T14" s="112">
        <v>18.8</v>
      </c>
      <c r="U14" s="112">
        <v>18.8</v>
      </c>
      <c r="V14" s="113">
        <v>9.6</v>
      </c>
      <c r="W14" s="113">
        <v>14.4</v>
      </c>
      <c r="X14" s="113">
        <v>24.0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22.5</v>
      </c>
      <c r="AF14" s="114">
        <v>13.5</v>
      </c>
      <c r="AG14" s="114">
        <v>9.0</v>
      </c>
      <c r="AH14" s="15" t="s">
        <v>13</v>
      </c>
      <c r="AI14" s="15">
        <f t="shared" si="6"/>
        <v>80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>
      <c r="A15" s="109">
        <v>3.0</v>
      </c>
      <c r="B15" s="110" t="s">
        <v>76</v>
      </c>
      <c r="C15" s="111" t="s">
        <v>77</v>
      </c>
      <c r="D15" s="112">
        <v>28.0</v>
      </c>
      <c r="E15" s="112">
        <v>12.0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8.2</v>
      </c>
      <c r="T15" s="112">
        <v>16.4</v>
      </c>
      <c r="U15" s="112">
        <v>16.4</v>
      </c>
      <c r="V15" s="113">
        <v>9.2</v>
      </c>
      <c r="W15" s="113">
        <v>13.8</v>
      </c>
      <c r="X15" s="113">
        <v>23.0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24.5</v>
      </c>
      <c r="AF15" s="114">
        <v>14.7</v>
      </c>
      <c r="AG15" s="114">
        <v>9.8</v>
      </c>
      <c r="AH15" s="15" t="s">
        <v>73</v>
      </c>
      <c r="AI15" s="15">
        <f t="shared" si="6"/>
        <v>56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>
      <c r="A16" s="109">
        <v>4.0</v>
      </c>
      <c r="B16" s="110" t="s">
        <v>78</v>
      </c>
      <c r="C16" s="111" t="s">
        <v>79</v>
      </c>
      <c r="D16" s="112">
        <v>30.8</v>
      </c>
      <c r="E16" s="112">
        <v>13.2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24.5</v>
      </c>
      <c r="L16" s="79">
        <v>24.5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8.6</v>
      </c>
      <c r="T16" s="112">
        <v>17.2</v>
      </c>
      <c r="U16" s="112">
        <v>17.2</v>
      </c>
      <c r="V16" s="113">
        <v>9.8</v>
      </c>
      <c r="W16" s="113">
        <v>14.7</v>
      </c>
      <c r="X16" s="113">
        <v>24.5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14.4</v>
      </c>
      <c r="AG16" s="114">
        <v>9.6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>
      <c r="A17" s="109">
        <v>5.0</v>
      </c>
      <c r="B17" s="110" t="s">
        <v>80</v>
      </c>
      <c r="C17" s="111" t="s">
        <v>81</v>
      </c>
      <c r="D17" s="112">
        <v>19.6</v>
      </c>
      <c r="E17" s="112">
        <v>8.4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20.0</v>
      </c>
      <c r="L17" s="79">
        <v>20.0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7.0</v>
      </c>
      <c r="T17" s="112">
        <v>14.0</v>
      </c>
      <c r="U17" s="112">
        <v>14.0</v>
      </c>
      <c r="V17" s="113">
        <v>9.2</v>
      </c>
      <c r="W17" s="113">
        <v>13.8</v>
      </c>
      <c r="X17" s="113">
        <v>23.0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23.5</v>
      </c>
      <c r="AF17" s="114">
        <v>14.1</v>
      </c>
      <c r="AG17" s="114">
        <v>9.4</v>
      </c>
      <c r="AH17" s="15" t="s">
        <v>73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>
      <c r="A18" s="109">
        <v>6.0</v>
      </c>
      <c r="B18" s="110" t="s">
        <v>82</v>
      </c>
      <c r="C18" s="111" t="s">
        <v>83</v>
      </c>
      <c r="D18" s="112">
        <v>32.2</v>
      </c>
      <c r="E18" s="112">
        <v>13.8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8.0</v>
      </c>
      <c r="T18" s="112">
        <v>16.0</v>
      </c>
      <c r="U18" s="112">
        <v>16.0</v>
      </c>
      <c r="V18" s="113">
        <v>9.6</v>
      </c>
      <c r="W18" s="113">
        <v>14.4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17</v>
      </c>
      <c r="AI18" s="15">
        <f t="shared" si="6"/>
        <v>60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>
      <c r="A19" s="109">
        <v>7.0</v>
      </c>
      <c r="B19" s="110" t="s">
        <v>84</v>
      </c>
      <c r="C19" s="111" t="s">
        <v>85</v>
      </c>
      <c r="D19" s="112">
        <v>24.5</v>
      </c>
      <c r="E19" s="112">
        <v>10.5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21.0</v>
      </c>
      <c r="L19" s="79">
        <v>21.0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7.0</v>
      </c>
      <c r="T19" s="112">
        <v>14.0</v>
      </c>
      <c r="U19" s="112">
        <v>14.0</v>
      </c>
      <c r="V19" s="113">
        <v>8.2</v>
      </c>
      <c r="W19" s="113">
        <v>12.3</v>
      </c>
      <c r="X19" s="113">
        <v>20.5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73</v>
      </c>
      <c r="AI19" s="15">
        <f t="shared" si="6"/>
        <v>56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>
      <c r="A20" s="109">
        <v>8.0</v>
      </c>
      <c r="B20" s="110" t="s">
        <v>86</v>
      </c>
      <c r="C20" s="111" t="s">
        <v>87</v>
      </c>
      <c r="D20" s="112">
        <v>17.5</v>
      </c>
      <c r="E20" s="112">
        <v>7.5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17.5</v>
      </c>
      <c r="L20" s="79">
        <v>17.5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5.0</v>
      </c>
      <c r="T20" s="112">
        <v>10.0</v>
      </c>
      <c r="U20" s="112">
        <v>10.0</v>
      </c>
      <c r="V20" s="113">
        <v>9.2</v>
      </c>
      <c r="W20" s="113">
        <v>13.8</v>
      </c>
      <c r="X20" s="113">
        <v>23.0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22.5</v>
      </c>
      <c r="AF20" s="114">
        <v>13.5</v>
      </c>
      <c r="AG20" s="114">
        <v>9.0</v>
      </c>
      <c r="AH20" s="15" t="s">
        <v>73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75" customHeight="1">
      <c r="A21" s="109">
        <v>9.0</v>
      </c>
      <c r="B21" s="110" t="s">
        <v>88</v>
      </c>
      <c r="C21" s="111" t="s">
        <v>89</v>
      </c>
      <c r="D21" s="112">
        <v>24.5</v>
      </c>
      <c r="E21" s="112">
        <v>10.5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22.5</v>
      </c>
      <c r="L21" s="79">
        <v>22.5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8.6</v>
      </c>
      <c r="T21" s="112">
        <v>17.2</v>
      </c>
      <c r="U21" s="112">
        <v>17.2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23.5</v>
      </c>
      <c r="AF21" s="114">
        <v>14.1</v>
      </c>
      <c r="AG21" s="114">
        <v>9.4</v>
      </c>
      <c r="AH21" s="15" t="s">
        <v>13</v>
      </c>
      <c r="AI21" s="15">
        <f t="shared" si="6"/>
        <v>80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75" customHeight="1">
      <c r="A22" s="109">
        <v>10.0</v>
      </c>
      <c r="B22" s="110" t="s">
        <v>90</v>
      </c>
      <c r="C22" s="111" t="s">
        <v>91</v>
      </c>
      <c r="D22" s="112">
        <v>25.9</v>
      </c>
      <c r="E22" s="112">
        <v>11.1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6.0</v>
      </c>
      <c r="T22" s="112">
        <v>12.0</v>
      </c>
      <c r="U22" s="112">
        <v>12.0</v>
      </c>
      <c r="V22" s="113">
        <v>9.2</v>
      </c>
      <c r="W22" s="113">
        <v>13.8</v>
      </c>
      <c r="X22" s="113">
        <v>23.0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23.5</v>
      </c>
      <c r="AF22" s="114">
        <v>14.1</v>
      </c>
      <c r="AG22" s="114">
        <v>9.4</v>
      </c>
      <c r="AH22" s="15" t="s">
        <v>73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75" customHeight="1">
      <c r="A23" s="109">
        <v>11.0</v>
      </c>
      <c r="B23" s="110" t="s">
        <v>92</v>
      </c>
      <c r="C23" s="111" t="s">
        <v>93</v>
      </c>
      <c r="D23" s="112">
        <v>24.5</v>
      </c>
      <c r="E23" s="112">
        <v>10.5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19.0</v>
      </c>
      <c r="L23" s="79">
        <v>19.0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7.0</v>
      </c>
      <c r="T23" s="112">
        <v>14.0</v>
      </c>
      <c r="U23" s="112">
        <v>14.0</v>
      </c>
      <c r="V23" s="113">
        <v>8.8</v>
      </c>
      <c r="W23" s="113">
        <v>13.2</v>
      </c>
      <c r="X23" s="113">
        <v>22.0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15.0</v>
      </c>
      <c r="AG23" s="114">
        <v>10.0</v>
      </c>
      <c r="AH23" s="15" t="s">
        <v>73</v>
      </c>
      <c r="AI23" s="15">
        <f t="shared" si="6"/>
        <v>56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75" customHeight="1">
      <c r="A24" s="109">
        <v>12.0</v>
      </c>
      <c r="B24" s="110" t="s">
        <v>94</v>
      </c>
      <c r="C24" s="111" t="s">
        <v>95</v>
      </c>
      <c r="D24" s="112">
        <v>31.5</v>
      </c>
      <c r="E24" s="112">
        <v>13.5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8.0</v>
      </c>
      <c r="T24" s="112">
        <v>16.0</v>
      </c>
      <c r="U24" s="112">
        <v>16.0</v>
      </c>
      <c r="V24" s="113">
        <v>9.6</v>
      </c>
      <c r="W24" s="113">
        <v>14.4</v>
      </c>
      <c r="X24" s="113">
        <v>24.0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13.8</v>
      </c>
      <c r="AG24" s="114">
        <v>9.2</v>
      </c>
      <c r="AH24" s="15" t="s">
        <v>17</v>
      </c>
      <c r="AI24" s="15">
        <f t="shared" si="6"/>
        <v>60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75" customHeight="1">
      <c r="A25" s="109">
        <v>13.0</v>
      </c>
      <c r="B25" s="110" t="s">
        <v>96</v>
      </c>
      <c r="C25" s="111" t="s">
        <v>97</v>
      </c>
      <c r="D25" s="112">
        <v>28.7</v>
      </c>
      <c r="E25" s="112">
        <v>12.3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8.6</v>
      </c>
      <c r="T25" s="112">
        <v>17.2</v>
      </c>
      <c r="U25" s="112">
        <v>17.2</v>
      </c>
      <c r="V25" s="113">
        <v>9.6</v>
      </c>
      <c r="W25" s="113">
        <v>14.4</v>
      </c>
      <c r="X25" s="113">
        <v>24.0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25.0</v>
      </c>
      <c r="AF25" s="114">
        <v>15.0</v>
      </c>
      <c r="AG25" s="114">
        <v>10.0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75" customHeight="1">
      <c r="A26" s="109">
        <v>14.0</v>
      </c>
      <c r="B26" s="110" t="s">
        <v>98</v>
      </c>
      <c r="C26" s="111" t="s">
        <v>99</v>
      </c>
      <c r="D26" s="112">
        <v>33.6</v>
      </c>
      <c r="E26" s="112">
        <v>14.4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20.5</v>
      </c>
      <c r="L26" s="79">
        <v>20.5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7.6</v>
      </c>
      <c r="T26" s="112">
        <v>15.2</v>
      </c>
      <c r="U26" s="112">
        <v>15.2</v>
      </c>
      <c r="V26" s="113">
        <v>9.6</v>
      </c>
      <c r="W26" s="113">
        <v>14.4</v>
      </c>
      <c r="X26" s="113">
        <v>24.0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25.0</v>
      </c>
      <c r="AF26" s="114">
        <v>15.0</v>
      </c>
      <c r="AG26" s="114">
        <v>10.0</v>
      </c>
      <c r="AH26" s="15" t="s">
        <v>73</v>
      </c>
      <c r="AI26" s="15">
        <f t="shared" si="6"/>
        <v>56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75" customHeight="1">
      <c r="A27" s="109">
        <v>15.0</v>
      </c>
      <c r="B27" s="110" t="s">
        <v>100</v>
      </c>
      <c r="C27" s="111" t="s">
        <v>101</v>
      </c>
      <c r="D27" s="112">
        <v>24.5</v>
      </c>
      <c r="E27" s="112">
        <v>10.5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22.5</v>
      </c>
      <c r="L27" s="79">
        <v>22.5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8.0</v>
      </c>
      <c r="T27" s="112">
        <v>16.0</v>
      </c>
      <c r="U27" s="112">
        <v>16.0</v>
      </c>
      <c r="V27" s="113">
        <v>8.2</v>
      </c>
      <c r="W27" s="113">
        <v>12.3</v>
      </c>
      <c r="X27" s="113">
        <v>20.5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22.5</v>
      </c>
      <c r="AF27" s="114">
        <v>13.5</v>
      </c>
      <c r="AG27" s="114">
        <v>9.0</v>
      </c>
      <c r="AH27" s="15" t="s">
        <v>73</v>
      </c>
      <c r="AI27" s="15">
        <f t="shared" si="6"/>
        <v>56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75" customHeight="1">
      <c r="A28" s="109">
        <v>16.0</v>
      </c>
      <c r="B28" s="110" t="s">
        <v>102</v>
      </c>
      <c r="C28" s="111" t="s">
        <v>103</v>
      </c>
      <c r="D28" s="112">
        <v>32.2</v>
      </c>
      <c r="E28" s="112">
        <v>13.8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24.0</v>
      </c>
      <c r="L28" s="79">
        <v>24.0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9.6</v>
      </c>
      <c r="T28" s="112">
        <v>19.2</v>
      </c>
      <c r="U28" s="112">
        <v>19.2</v>
      </c>
      <c r="V28" s="113">
        <v>8.2</v>
      </c>
      <c r="W28" s="113">
        <v>12.3</v>
      </c>
      <c r="X28" s="113">
        <v>20.5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24.0</v>
      </c>
      <c r="AF28" s="114">
        <v>14.4</v>
      </c>
      <c r="AG28" s="114">
        <v>9.6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75" customHeight="1">
      <c r="A29" s="109">
        <v>17.0</v>
      </c>
      <c r="B29" s="110" t="s">
        <v>104</v>
      </c>
      <c r="C29" s="111" t="s">
        <v>105</v>
      </c>
      <c r="D29" s="112">
        <v>32.9</v>
      </c>
      <c r="E29" s="112">
        <v>14.1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25.0</v>
      </c>
      <c r="L29" s="79">
        <v>25.0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10.0</v>
      </c>
      <c r="T29" s="112">
        <v>20.0</v>
      </c>
      <c r="U29" s="112">
        <v>20.0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13.8</v>
      </c>
      <c r="AG29" s="114">
        <v>9.2</v>
      </c>
      <c r="AH29" s="15" t="s">
        <v>73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75" customHeight="1">
      <c r="A30" s="109">
        <v>18.0</v>
      </c>
      <c r="B30" s="110" t="s">
        <v>106</v>
      </c>
      <c r="C30" s="111" t="s">
        <v>107</v>
      </c>
      <c r="D30" s="112">
        <v>30.1</v>
      </c>
      <c r="E30" s="112">
        <v>12.9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23.0</v>
      </c>
      <c r="L30" s="79">
        <v>23.0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20.0</v>
      </c>
      <c r="V30" s="113">
        <v>9.6</v>
      </c>
      <c r="W30" s="113">
        <v>14.4</v>
      </c>
      <c r="X30" s="113">
        <v>24.0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22.5</v>
      </c>
      <c r="AF30" s="114">
        <v>13.5</v>
      </c>
      <c r="AG30" s="114">
        <v>9.0</v>
      </c>
      <c r="AH30" s="15" t="s">
        <v>11</v>
      </c>
      <c r="AI30" s="15">
        <f t="shared" si="6"/>
        <v>90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75" customHeight="1">
      <c r="A31" s="109">
        <v>19.0</v>
      </c>
      <c r="B31" s="110" t="s">
        <v>108</v>
      </c>
      <c r="C31" s="111" t="s">
        <v>109</v>
      </c>
      <c r="D31" s="112">
        <v>34.3</v>
      </c>
      <c r="E31" s="112">
        <v>14.7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25.0</v>
      </c>
      <c r="L31" s="79">
        <v>25.0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8.4</v>
      </c>
      <c r="T31" s="112">
        <v>16.8</v>
      </c>
      <c r="U31" s="112">
        <v>16.8</v>
      </c>
      <c r="V31" s="113">
        <v>9.6</v>
      </c>
      <c r="W31" s="113">
        <v>14.4</v>
      </c>
      <c r="X31" s="113">
        <v>24.0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22.5</v>
      </c>
      <c r="AF31" s="114">
        <v>13.5</v>
      </c>
      <c r="AG31" s="114">
        <v>9.0</v>
      </c>
      <c r="AH31" s="15" t="s">
        <v>11</v>
      </c>
      <c r="AI31" s="15">
        <f t="shared" si="6"/>
        <v>90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75" customHeight="1">
      <c r="A32" s="109">
        <v>20.0</v>
      </c>
      <c r="B32" s="110" t="s">
        <v>110</v>
      </c>
      <c r="C32" s="111" t="s">
        <v>111</v>
      </c>
      <c r="D32" s="112">
        <v>30.1</v>
      </c>
      <c r="E32" s="112">
        <v>12.9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21.5</v>
      </c>
      <c r="L32" s="79">
        <v>21.5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8.8</v>
      </c>
      <c r="T32" s="112">
        <v>17.6</v>
      </c>
      <c r="U32" s="112">
        <v>17.6</v>
      </c>
      <c r="V32" s="113">
        <v>9.2</v>
      </c>
      <c r="W32" s="113">
        <v>13.8</v>
      </c>
      <c r="X32" s="113">
        <v>23.0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23.5</v>
      </c>
      <c r="AF32" s="114">
        <v>14.1</v>
      </c>
      <c r="AG32" s="114">
        <v>9.4</v>
      </c>
      <c r="AH32" s="15" t="s">
        <v>13</v>
      </c>
      <c r="AI32" s="15">
        <f t="shared" si="6"/>
        <v>80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75" customHeight="1">
      <c r="A33" s="109">
        <v>21.0</v>
      </c>
      <c r="B33" s="110" t="s">
        <v>112</v>
      </c>
      <c r="C33" s="111" t="s">
        <v>113</v>
      </c>
      <c r="D33" s="112">
        <v>35.0</v>
      </c>
      <c r="E33" s="112">
        <v>15.0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20.0</v>
      </c>
      <c r="V33" s="113">
        <v>8.2</v>
      </c>
      <c r="W33" s="113">
        <v>12.3</v>
      </c>
      <c r="X33" s="113">
        <v>20.5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24.5</v>
      </c>
      <c r="AF33" s="114">
        <v>14.7</v>
      </c>
      <c r="AG33" s="114">
        <v>9.8</v>
      </c>
      <c r="AH33" s="15" t="s">
        <v>11</v>
      </c>
      <c r="AI33" s="15">
        <f t="shared" si="6"/>
        <v>90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75" customHeight="1">
      <c r="A34" s="109">
        <v>22.0</v>
      </c>
      <c r="B34" s="110" t="s">
        <v>114</v>
      </c>
      <c r="C34" s="111" t="s">
        <v>115</v>
      </c>
      <c r="D34" s="112">
        <v>26.6</v>
      </c>
      <c r="E34" s="112">
        <v>11.4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22.5</v>
      </c>
      <c r="L34" s="79">
        <v>22.5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8.0</v>
      </c>
      <c r="T34" s="112">
        <v>16.0</v>
      </c>
      <c r="U34" s="112">
        <v>16.0</v>
      </c>
      <c r="V34" s="113">
        <v>8.0</v>
      </c>
      <c r="W34" s="113">
        <v>12.0</v>
      </c>
      <c r="X34" s="113">
        <v>20.0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24.5</v>
      </c>
      <c r="AF34" s="114">
        <v>14.7</v>
      </c>
      <c r="AG34" s="114">
        <v>9.8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75" customHeight="1">
      <c r="A35" s="109">
        <v>23.0</v>
      </c>
      <c r="B35" s="110" t="s">
        <v>116</v>
      </c>
      <c r="C35" s="111" t="s">
        <v>117</v>
      </c>
      <c r="D35" s="112">
        <v>30.1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22.5</v>
      </c>
      <c r="L35" s="79">
        <v>22.5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8.6</v>
      </c>
      <c r="T35" s="112">
        <v>17.2</v>
      </c>
      <c r="U35" s="112">
        <v>17.2</v>
      </c>
      <c r="V35" s="113">
        <v>9.6</v>
      </c>
      <c r="W35" s="113">
        <v>14.4</v>
      </c>
      <c r="X35" s="113">
        <v>24.0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24.5</v>
      </c>
      <c r="AF35" s="114">
        <v>14.7</v>
      </c>
      <c r="AG35" s="114">
        <v>9.8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75" customHeight="1">
      <c r="A36" s="109">
        <v>24.0</v>
      </c>
      <c r="B36" s="110" t="s">
        <v>118</v>
      </c>
      <c r="C36" s="111" t="s">
        <v>119</v>
      </c>
      <c r="D36" s="112">
        <v>35.0</v>
      </c>
      <c r="E36" s="112">
        <v>15.0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24.0</v>
      </c>
      <c r="L36" s="79">
        <v>24.0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9.0</v>
      </c>
      <c r="T36" s="112">
        <v>18.0</v>
      </c>
      <c r="U36" s="112">
        <v>18.0</v>
      </c>
      <c r="V36" s="113">
        <v>9.0</v>
      </c>
      <c r="W36" s="113">
        <v>13.5</v>
      </c>
      <c r="X36" s="113">
        <v>22.5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24.0</v>
      </c>
      <c r="AF36" s="114">
        <v>14.4</v>
      </c>
      <c r="AG36" s="114">
        <v>9.6</v>
      </c>
      <c r="AH36" s="15" t="s">
        <v>11</v>
      </c>
      <c r="AI36" s="15">
        <f t="shared" si="6"/>
        <v>90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75" customHeight="1">
      <c r="A37" s="109">
        <v>25.0</v>
      </c>
      <c r="B37" s="110" t="s">
        <v>120</v>
      </c>
      <c r="C37" s="111" t="s">
        <v>121</v>
      </c>
      <c r="D37" s="112">
        <v>30.1</v>
      </c>
      <c r="E37" s="112">
        <v>12.9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24.0</v>
      </c>
      <c r="L37" s="79">
        <v>24.0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8.2</v>
      </c>
      <c r="T37" s="112">
        <v>16.4</v>
      </c>
      <c r="U37" s="112">
        <v>16.4</v>
      </c>
      <c r="V37" s="113">
        <v>8.6</v>
      </c>
      <c r="W37" s="113">
        <v>12.9</v>
      </c>
      <c r="X37" s="113">
        <v>21.5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23.5</v>
      </c>
      <c r="AF37" s="114">
        <v>14.1</v>
      </c>
      <c r="AG37" s="114">
        <v>9.4</v>
      </c>
      <c r="AH37" s="15" t="s">
        <v>73</v>
      </c>
      <c r="AI37" s="15">
        <f t="shared" si="6"/>
        <v>56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75" customHeight="1">
      <c r="A38" s="109">
        <v>26.0</v>
      </c>
      <c r="B38" s="110" t="s">
        <v>122</v>
      </c>
      <c r="C38" s="111" t="s">
        <v>123</v>
      </c>
      <c r="D38" s="112">
        <v>30.8</v>
      </c>
      <c r="E38" s="112">
        <v>13.2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24.0</v>
      </c>
      <c r="L38" s="79">
        <v>24.0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8.4</v>
      </c>
      <c r="T38" s="112">
        <v>16.8</v>
      </c>
      <c r="U38" s="112">
        <v>16.8</v>
      </c>
      <c r="V38" s="113">
        <v>9.8</v>
      </c>
      <c r="W38" s="113">
        <v>14.7</v>
      </c>
      <c r="X38" s="113">
        <v>24.5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24.0</v>
      </c>
      <c r="AF38" s="114">
        <v>14.4</v>
      </c>
      <c r="AG38" s="114">
        <v>9.6</v>
      </c>
      <c r="AH38" s="15" t="s">
        <v>13</v>
      </c>
      <c r="AI38" s="15">
        <f t="shared" si="6"/>
        <v>80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75" customHeight="1">
      <c r="A39" s="109">
        <v>27.0</v>
      </c>
      <c r="B39" s="110" t="s">
        <v>124</v>
      </c>
      <c r="C39" s="111" t="s">
        <v>125</v>
      </c>
      <c r="D39" s="112">
        <v>34.3</v>
      </c>
      <c r="E39" s="112">
        <v>14.7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8.8</v>
      </c>
      <c r="T39" s="112">
        <v>17.6</v>
      </c>
      <c r="U39" s="112">
        <v>17.6</v>
      </c>
      <c r="V39" s="113">
        <v>9.0</v>
      </c>
      <c r="W39" s="113">
        <v>13.5</v>
      </c>
      <c r="X39" s="113">
        <v>22.5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14.4</v>
      </c>
      <c r="AG39" s="114">
        <v>9.6</v>
      </c>
      <c r="AH39" s="15" t="s">
        <v>15</v>
      </c>
      <c r="AI39" s="15">
        <f t="shared" si="6"/>
        <v>70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75" customHeight="1">
      <c r="A40" s="109">
        <v>28.0</v>
      </c>
      <c r="B40" s="110" t="s">
        <v>126</v>
      </c>
      <c r="C40" s="111" t="s">
        <v>127</v>
      </c>
      <c r="D40" s="112">
        <v>32.9</v>
      </c>
      <c r="E40" s="112">
        <v>14.1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22.0</v>
      </c>
      <c r="L40" s="79">
        <v>22.0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8.6</v>
      </c>
      <c r="T40" s="112">
        <v>17.2</v>
      </c>
      <c r="U40" s="112">
        <v>17.2</v>
      </c>
      <c r="V40" s="113">
        <v>10.0</v>
      </c>
      <c r="W40" s="113">
        <v>15.0</v>
      </c>
      <c r="X40" s="113">
        <v>25.0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22.5</v>
      </c>
      <c r="AF40" s="114">
        <v>13.5</v>
      </c>
      <c r="AG40" s="114">
        <v>9.0</v>
      </c>
      <c r="AH40" s="15" t="s">
        <v>17</v>
      </c>
      <c r="AI40" s="15">
        <f t="shared" si="6"/>
        <v>60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75" customHeight="1">
      <c r="A41" s="109">
        <v>29.0</v>
      </c>
      <c r="B41" s="110" t="s">
        <v>128</v>
      </c>
      <c r="C41" s="111" t="s">
        <v>129</v>
      </c>
      <c r="D41" s="112">
        <v>35.0</v>
      </c>
      <c r="E41" s="112">
        <v>15.0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25.0</v>
      </c>
      <c r="L41" s="79">
        <v>25.0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9.4</v>
      </c>
      <c r="T41" s="112">
        <v>18.8</v>
      </c>
      <c r="U41" s="112">
        <v>18.8</v>
      </c>
      <c r="V41" s="113">
        <v>8.6</v>
      </c>
      <c r="W41" s="113">
        <v>12.9</v>
      </c>
      <c r="X41" s="113">
        <v>21.5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14.4</v>
      </c>
      <c r="AG41" s="114">
        <v>9.6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75" customHeight="1">
      <c r="A42" s="109">
        <v>30.0</v>
      </c>
      <c r="B42" s="110" t="s">
        <v>130</v>
      </c>
      <c r="C42" s="111" t="s">
        <v>131</v>
      </c>
      <c r="D42" s="112">
        <v>35.0</v>
      </c>
      <c r="E42" s="112">
        <v>15.0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7.0</v>
      </c>
      <c r="T42" s="112">
        <v>14.0</v>
      </c>
      <c r="U42" s="112">
        <v>14.0</v>
      </c>
      <c r="V42" s="113">
        <v>8.6</v>
      </c>
      <c r="W42" s="113">
        <v>12.9</v>
      </c>
      <c r="X42" s="113">
        <v>21.5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25.0</v>
      </c>
      <c r="AF42" s="114">
        <v>15.0</v>
      </c>
      <c r="AG42" s="114">
        <v>10.0</v>
      </c>
      <c r="AH42" s="15" t="s">
        <v>73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75" customHeight="1">
      <c r="A43" s="109">
        <v>31.0</v>
      </c>
      <c r="B43" s="110" t="s">
        <v>132</v>
      </c>
      <c r="C43" s="111" t="s">
        <v>133</v>
      </c>
      <c r="D43" s="112">
        <v>30.1</v>
      </c>
      <c r="E43" s="112">
        <v>12.9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21.5</v>
      </c>
      <c r="L43" s="79">
        <v>21.5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8.0</v>
      </c>
      <c r="T43" s="112">
        <v>16.0</v>
      </c>
      <c r="U43" s="112">
        <v>16.0</v>
      </c>
      <c r="V43" s="113">
        <v>8.6</v>
      </c>
      <c r="W43" s="113">
        <v>12.9</v>
      </c>
      <c r="X43" s="113">
        <v>21.5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23.5</v>
      </c>
      <c r="AF43" s="114">
        <v>14.1</v>
      </c>
      <c r="AG43" s="114">
        <v>9.4</v>
      </c>
      <c r="AH43" s="15" t="s">
        <v>73</v>
      </c>
      <c r="AI43" s="15">
        <f t="shared" si="6"/>
        <v>56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75" customHeight="1">
      <c r="A44" s="109">
        <v>32.0</v>
      </c>
      <c r="B44" s="110" t="s">
        <v>134</v>
      </c>
      <c r="C44" s="111" t="s">
        <v>135</v>
      </c>
      <c r="D44" s="112">
        <v>29.4</v>
      </c>
      <c r="E44" s="112">
        <v>12.6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23.0</v>
      </c>
      <c r="L44" s="79">
        <v>23.0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8.0</v>
      </c>
      <c r="T44" s="112">
        <v>16.0</v>
      </c>
      <c r="U44" s="112">
        <v>16.0</v>
      </c>
      <c r="V44" s="113">
        <v>9.8</v>
      </c>
      <c r="W44" s="113">
        <v>14.7</v>
      </c>
      <c r="X44" s="113">
        <v>24.5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22.5</v>
      </c>
      <c r="AF44" s="114">
        <v>13.5</v>
      </c>
      <c r="AG44" s="114">
        <v>9.0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75" customHeight="1">
      <c r="A45" s="109">
        <v>33.0</v>
      </c>
      <c r="B45" s="110" t="s">
        <v>136</v>
      </c>
      <c r="C45" s="111" t="s">
        <v>137</v>
      </c>
      <c r="D45" s="112">
        <v>33.6</v>
      </c>
      <c r="E45" s="112">
        <v>14.4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24.0</v>
      </c>
      <c r="L45" s="79">
        <v>24.0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8.8</v>
      </c>
      <c r="T45" s="112">
        <v>17.6</v>
      </c>
      <c r="U45" s="112">
        <v>17.6</v>
      </c>
      <c r="V45" s="113">
        <v>8.6</v>
      </c>
      <c r="W45" s="113">
        <v>12.9</v>
      </c>
      <c r="X45" s="113">
        <v>21.5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23.5</v>
      </c>
      <c r="AF45" s="114">
        <v>14.1</v>
      </c>
      <c r="AG45" s="114">
        <v>9.4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75" customHeight="1">
      <c r="A46" s="109">
        <v>34.0</v>
      </c>
      <c r="B46" s="110" t="s">
        <v>138</v>
      </c>
      <c r="C46" s="111" t="s">
        <v>139</v>
      </c>
      <c r="D46" s="112">
        <v>32.2</v>
      </c>
      <c r="E46" s="112">
        <v>13.8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8.8</v>
      </c>
      <c r="T46" s="112">
        <v>17.6</v>
      </c>
      <c r="U46" s="112">
        <v>17.6</v>
      </c>
      <c r="V46" s="113">
        <v>8.8</v>
      </c>
      <c r="W46" s="113">
        <v>13.2</v>
      </c>
      <c r="X46" s="113">
        <v>22.0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13.8</v>
      </c>
      <c r="AG46" s="114">
        <v>9.2</v>
      </c>
      <c r="AH46" s="15" t="s">
        <v>15</v>
      </c>
      <c r="AI46" s="15">
        <f t="shared" si="6"/>
        <v>70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75" customHeight="1">
      <c r="A47" s="109">
        <v>35.0</v>
      </c>
      <c r="B47" s="110" t="s">
        <v>140</v>
      </c>
      <c r="C47" s="111" t="s">
        <v>141</v>
      </c>
      <c r="D47" s="112">
        <v>33.6</v>
      </c>
      <c r="E47" s="112">
        <v>14.4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25.0</v>
      </c>
      <c r="L47" s="79">
        <v>25.0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9.8</v>
      </c>
      <c r="T47" s="112">
        <v>19.6</v>
      </c>
      <c r="U47" s="112">
        <v>19.6</v>
      </c>
      <c r="V47" s="113">
        <v>9.6</v>
      </c>
      <c r="W47" s="113">
        <v>14.4</v>
      </c>
      <c r="X47" s="113">
        <v>24.0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22.5</v>
      </c>
      <c r="AF47" s="114">
        <v>13.5</v>
      </c>
      <c r="AG47" s="114">
        <v>9.0</v>
      </c>
      <c r="AH47" s="15" t="s">
        <v>15</v>
      </c>
      <c r="AI47" s="15">
        <f t="shared" si="6"/>
        <v>70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75" customHeight="1">
      <c r="A48" s="109">
        <v>36.0</v>
      </c>
      <c r="B48" s="110" t="s">
        <v>142</v>
      </c>
      <c r="C48" s="111" t="s">
        <v>143</v>
      </c>
      <c r="D48" s="112">
        <v>25.2</v>
      </c>
      <c r="E48" s="112">
        <v>10.8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23.0</v>
      </c>
      <c r="L48" s="79">
        <v>23.0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7.6</v>
      </c>
      <c r="T48" s="112">
        <v>15.2</v>
      </c>
      <c r="U48" s="112">
        <v>15.2</v>
      </c>
      <c r="V48" s="113">
        <v>8.2</v>
      </c>
      <c r="W48" s="113">
        <v>12.3</v>
      </c>
      <c r="X48" s="113">
        <v>20.5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24.5</v>
      </c>
      <c r="AF48" s="114">
        <v>14.7</v>
      </c>
      <c r="AG48" s="114">
        <v>9.8</v>
      </c>
      <c r="AH48" s="15" t="s">
        <v>17</v>
      </c>
      <c r="AI48" s="15">
        <f t="shared" si="6"/>
        <v>60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75" customHeight="1">
      <c r="A49" s="109">
        <v>37.0</v>
      </c>
      <c r="B49" s="110" t="s">
        <v>144</v>
      </c>
      <c r="C49" s="111" t="s">
        <v>145</v>
      </c>
      <c r="D49" s="112">
        <v>18.9</v>
      </c>
      <c r="E49" s="112">
        <v>8.1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17.5</v>
      </c>
      <c r="L49" s="79">
        <v>17.5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8.0</v>
      </c>
      <c r="T49" s="112">
        <v>16.0</v>
      </c>
      <c r="U49" s="112">
        <v>16.0</v>
      </c>
      <c r="V49" s="113">
        <v>8.6</v>
      </c>
      <c r="W49" s="113">
        <v>12.9</v>
      </c>
      <c r="X49" s="113">
        <v>21.5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24.5</v>
      </c>
      <c r="AF49" s="114">
        <v>14.7</v>
      </c>
      <c r="AG49" s="114">
        <v>9.8</v>
      </c>
      <c r="AH49" s="15" t="s">
        <v>45</v>
      </c>
      <c r="AI49" s="15">
        <f t="shared" si="6"/>
        <v>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75" customHeight="1">
      <c r="A50" s="109">
        <v>38.0</v>
      </c>
      <c r="B50" s="110" t="s">
        <v>146</v>
      </c>
      <c r="C50" s="111" t="s">
        <v>147</v>
      </c>
      <c r="D50" s="112">
        <v>35.0</v>
      </c>
      <c r="E50" s="112">
        <v>15.0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25.0</v>
      </c>
      <c r="L50" s="79">
        <v>25.0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9.4</v>
      </c>
      <c r="T50" s="112">
        <v>18.8</v>
      </c>
      <c r="U50" s="112">
        <v>18.8</v>
      </c>
      <c r="V50" s="113">
        <v>9.8</v>
      </c>
      <c r="W50" s="113">
        <v>14.7</v>
      </c>
      <c r="X50" s="113">
        <v>24.5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24.5</v>
      </c>
      <c r="AF50" s="114">
        <v>14.7</v>
      </c>
      <c r="AG50" s="114">
        <v>9.8</v>
      </c>
      <c r="AH50" s="15" t="s">
        <v>11</v>
      </c>
      <c r="AI50" s="15">
        <f t="shared" si="6"/>
        <v>90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75" customHeight="1">
      <c r="A51" s="109">
        <v>39.0</v>
      </c>
      <c r="B51" s="110" t="s">
        <v>148</v>
      </c>
      <c r="C51" s="111" t="s">
        <v>149</v>
      </c>
      <c r="D51" s="112">
        <v>35.0</v>
      </c>
      <c r="E51" s="112">
        <v>15.0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25.0</v>
      </c>
      <c r="L51" s="79">
        <v>25.0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9.4</v>
      </c>
      <c r="T51" s="112">
        <v>18.8</v>
      </c>
      <c r="U51" s="112">
        <v>18.8</v>
      </c>
      <c r="V51" s="113">
        <v>9.6</v>
      </c>
      <c r="W51" s="113">
        <v>14.4</v>
      </c>
      <c r="X51" s="113">
        <v>24.0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13.8</v>
      </c>
      <c r="AG51" s="114">
        <v>9.2</v>
      </c>
      <c r="AH51" s="15" t="s">
        <v>150</v>
      </c>
      <c r="AI51" s="15">
        <f t="shared" si="6"/>
        <v>100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75" customHeight="1">
      <c r="A52" s="109">
        <v>40.0</v>
      </c>
      <c r="B52" s="110" t="s">
        <v>151</v>
      </c>
      <c r="C52" s="111" t="s">
        <v>152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9.4</v>
      </c>
      <c r="T52" s="112">
        <v>18.8</v>
      </c>
      <c r="U52" s="112">
        <v>18.8</v>
      </c>
      <c r="V52" s="113">
        <v>8.6</v>
      </c>
      <c r="W52" s="113">
        <v>12.9</v>
      </c>
      <c r="X52" s="113">
        <v>21.5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75" customHeight="1">
      <c r="A53" s="109">
        <v>41.0</v>
      </c>
      <c r="B53" s="110" t="s">
        <v>153</v>
      </c>
      <c r="C53" s="111" t="s">
        <v>154</v>
      </c>
      <c r="D53" s="112">
        <v>28.7</v>
      </c>
      <c r="E53" s="112">
        <v>12.3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17.5</v>
      </c>
      <c r="L53" s="79">
        <v>17.5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12.0</v>
      </c>
      <c r="V53" s="113">
        <v>8.6</v>
      </c>
      <c r="W53" s="113">
        <v>12.9</v>
      </c>
      <c r="X53" s="113">
        <v>21.5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22.5</v>
      </c>
      <c r="AF53" s="114">
        <v>13.5</v>
      </c>
      <c r="AG53" s="114">
        <v>9.0</v>
      </c>
      <c r="AH53" s="15" t="s">
        <v>13</v>
      </c>
      <c r="AI53" s="15">
        <f t="shared" si="6"/>
        <v>80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75" customHeight="1">
      <c r="A54" s="109">
        <v>42.0</v>
      </c>
      <c r="B54" s="110" t="s">
        <v>155</v>
      </c>
      <c r="C54" s="111" t="s">
        <v>156</v>
      </c>
      <c r="D54" s="112">
        <v>17.5</v>
      </c>
      <c r="E54" s="112">
        <v>7.5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15.0</v>
      </c>
      <c r="L54" s="79">
        <v>15.0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6.0</v>
      </c>
      <c r="T54" s="112">
        <v>12.0</v>
      </c>
      <c r="U54" s="112">
        <v>12.0</v>
      </c>
      <c r="V54" s="113">
        <v>8.8</v>
      </c>
      <c r="W54" s="113">
        <v>13.2</v>
      </c>
      <c r="X54" s="113">
        <v>22.0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45</v>
      </c>
      <c r="AI54" s="15">
        <f t="shared" si="6"/>
        <v>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75" customHeight="1">
      <c r="A55" s="109">
        <v>43.0</v>
      </c>
      <c r="B55" s="110" t="s">
        <v>157</v>
      </c>
      <c r="C55" s="111" t="s">
        <v>158</v>
      </c>
      <c r="D55" s="112">
        <v>25.2</v>
      </c>
      <c r="E55" s="112">
        <v>10.8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21.0</v>
      </c>
      <c r="L55" s="79">
        <v>21.0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8.8</v>
      </c>
      <c r="W55" s="113">
        <v>13.2</v>
      </c>
      <c r="X55" s="113">
        <v>22.0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22.5</v>
      </c>
      <c r="AF55" s="114">
        <v>13.5</v>
      </c>
      <c r="AG55" s="114">
        <v>9.0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75" customHeight="1">
      <c r="A56" s="109">
        <v>44.0</v>
      </c>
      <c r="B56" s="110" t="s">
        <v>159</v>
      </c>
      <c r="C56" s="111" t="s">
        <v>160</v>
      </c>
      <c r="D56" s="112">
        <v>33.6</v>
      </c>
      <c r="E56" s="112">
        <v>14.4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23.0</v>
      </c>
      <c r="L56" s="79">
        <v>23.0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9.2</v>
      </c>
      <c r="T56" s="112">
        <v>18.4</v>
      </c>
      <c r="U56" s="112">
        <v>18.4</v>
      </c>
      <c r="V56" s="113">
        <v>9.0</v>
      </c>
      <c r="W56" s="113">
        <v>13.5</v>
      </c>
      <c r="X56" s="113">
        <v>22.5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24.5</v>
      </c>
      <c r="AF56" s="114">
        <v>14.7</v>
      </c>
      <c r="AG56" s="114">
        <v>9.8</v>
      </c>
      <c r="AH56" s="15" t="s">
        <v>11</v>
      </c>
      <c r="AI56" s="15">
        <f t="shared" si="6"/>
        <v>90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75" customHeight="1">
      <c r="A57" s="109">
        <v>45.0</v>
      </c>
      <c r="B57" s="110" t="s">
        <v>161</v>
      </c>
      <c r="C57" s="111" t="s">
        <v>162</v>
      </c>
      <c r="D57" s="112">
        <v>31.5</v>
      </c>
      <c r="E57" s="112">
        <v>13.5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23.0</v>
      </c>
      <c r="L57" s="79">
        <v>23.0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8.0</v>
      </c>
      <c r="T57" s="112">
        <v>16.0</v>
      </c>
      <c r="U57" s="112">
        <v>16.0</v>
      </c>
      <c r="V57" s="113">
        <v>8.6</v>
      </c>
      <c r="W57" s="113">
        <v>12.9</v>
      </c>
      <c r="X57" s="113">
        <v>21.5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25.0</v>
      </c>
      <c r="AF57" s="114">
        <v>15.0</v>
      </c>
      <c r="AG57" s="114">
        <v>10.0</v>
      </c>
      <c r="AH57" s="15" t="s">
        <v>13</v>
      </c>
      <c r="AI57" s="15">
        <f t="shared" si="6"/>
        <v>80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75" customHeight="1">
      <c r="A58" s="109">
        <v>46.0</v>
      </c>
      <c r="B58" s="110" t="s">
        <v>163</v>
      </c>
      <c r="C58" s="111" t="s">
        <v>164</v>
      </c>
      <c r="D58" s="112">
        <v>35.0</v>
      </c>
      <c r="E58" s="112">
        <v>15.0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25.0</v>
      </c>
      <c r="L58" s="79">
        <v>25.0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9.4</v>
      </c>
      <c r="T58" s="112">
        <v>18.8</v>
      </c>
      <c r="U58" s="112">
        <v>18.8</v>
      </c>
      <c r="V58" s="113">
        <v>8.0</v>
      </c>
      <c r="W58" s="113">
        <v>12.0</v>
      </c>
      <c r="X58" s="113">
        <v>20.0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24.5</v>
      </c>
      <c r="AF58" s="114">
        <v>14.7</v>
      </c>
      <c r="AG58" s="114">
        <v>9.8</v>
      </c>
      <c r="AH58" s="15" t="s">
        <v>13</v>
      </c>
      <c r="AI58" s="15">
        <f t="shared" si="6"/>
        <v>80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75" customHeight="1">
      <c r="A59" s="109">
        <v>47.0</v>
      </c>
      <c r="B59" s="110" t="s">
        <v>165</v>
      </c>
      <c r="C59" s="111" t="s">
        <v>166</v>
      </c>
      <c r="D59" s="112">
        <v>34.3</v>
      </c>
      <c r="E59" s="112">
        <v>14.7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25.0</v>
      </c>
      <c r="L59" s="79">
        <v>25.0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9.0</v>
      </c>
      <c r="T59" s="112">
        <v>18.0</v>
      </c>
      <c r="U59" s="112">
        <v>18.0</v>
      </c>
      <c r="V59" s="113">
        <v>8.8</v>
      </c>
      <c r="W59" s="113">
        <v>13.2</v>
      </c>
      <c r="X59" s="113">
        <v>22.0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23.5</v>
      </c>
      <c r="AF59" s="114">
        <v>14.1</v>
      </c>
      <c r="AG59" s="114">
        <v>9.4</v>
      </c>
      <c r="AH59" s="15" t="s">
        <v>15</v>
      </c>
      <c r="AI59" s="15">
        <f t="shared" si="6"/>
        <v>70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75" customHeight="1">
      <c r="A60" s="109">
        <v>48.0</v>
      </c>
      <c r="B60" s="110" t="s">
        <v>167</v>
      </c>
      <c r="C60" s="111" t="s">
        <v>168</v>
      </c>
      <c r="D60" s="112">
        <v>33.6</v>
      </c>
      <c r="E60" s="112">
        <v>14.4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20.5</v>
      </c>
      <c r="L60" s="79">
        <v>20.5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9.2</v>
      </c>
      <c r="T60" s="112">
        <v>18.4</v>
      </c>
      <c r="U60" s="112">
        <v>18.4</v>
      </c>
      <c r="V60" s="113">
        <v>9.4</v>
      </c>
      <c r="W60" s="113">
        <v>14.1</v>
      </c>
      <c r="X60" s="113">
        <v>23.5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25.0</v>
      </c>
      <c r="AF60" s="114">
        <v>15.0</v>
      </c>
      <c r="AG60" s="114">
        <v>10.0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75" customHeight="1">
      <c r="A61" s="109">
        <v>49.0</v>
      </c>
      <c r="B61" s="110" t="s">
        <v>169</v>
      </c>
      <c r="C61" s="111" t="s">
        <v>170</v>
      </c>
      <c r="D61" s="112">
        <v>35.0</v>
      </c>
      <c r="E61" s="112">
        <v>15.0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25.0</v>
      </c>
      <c r="L61" s="79">
        <v>25.0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8.8</v>
      </c>
      <c r="T61" s="112">
        <v>17.6</v>
      </c>
      <c r="U61" s="112">
        <v>17.6</v>
      </c>
      <c r="V61" s="113">
        <v>8.6</v>
      </c>
      <c r="W61" s="113">
        <v>12.9</v>
      </c>
      <c r="X61" s="113">
        <v>21.5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75" customHeight="1">
      <c r="A62" s="109">
        <v>50.0</v>
      </c>
      <c r="B62" s="110" t="s">
        <v>171</v>
      </c>
      <c r="C62" s="111" t="s">
        <v>172</v>
      </c>
      <c r="D62" s="112">
        <v>21.0</v>
      </c>
      <c r="E62" s="112">
        <v>9.0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17.5</v>
      </c>
      <c r="L62" s="79">
        <v>17.5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7.4</v>
      </c>
      <c r="T62" s="112">
        <v>14.8</v>
      </c>
      <c r="U62" s="112">
        <v>14.8</v>
      </c>
      <c r="V62" s="113">
        <v>9.8</v>
      </c>
      <c r="W62" s="113">
        <v>14.7</v>
      </c>
      <c r="X62" s="113">
        <v>24.5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45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75" customHeight="1">
      <c r="A63" s="109">
        <v>51.0</v>
      </c>
      <c r="B63" s="110" t="s">
        <v>173</v>
      </c>
      <c r="C63" s="111" t="s">
        <v>174</v>
      </c>
      <c r="D63" s="112">
        <v>29.4</v>
      </c>
      <c r="E63" s="112">
        <v>12.6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22.5</v>
      </c>
      <c r="L63" s="79">
        <v>22.5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9.0</v>
      </c>
      <c r="T63" s="112">
        <v>18.0</v>
      </c>
      <c r="U63" s="112">
        <v>18.0</v>
      </c>
      <c r="V63" s="113">
        <v>9.4</v>
      </c>
      <c r="W63" s="113">
        <v>14.1</v>
      </c>
      <c r="X63" s="113">
        <v>23.5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14.4</v>
      </c>
      <c r="AG63" s="114">
        <v>9.6</v>
      </c>
      <c r="AH63" s="15" t="s">
        <v>73</v>
      </c>
      <c r="AI63" s="15">
        <f t="shared" si="6"/>
        <v>56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75" customHeight="1">
      <c r="A64" s="109">
        <v>52.0</v>
      </c>
      <c r="B64" s="110" t="s">
        <v>175</v>
      </c>
      <c r="C64" s="111" t="s">
        <v>176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6.4</v>
      </c>
      <c r="T64" s="112">
        <v>12.8</v>
      </c>
      <c r="U64" s="112">
        <v>12.8</v>
      </c>
      <c r="V64" s="113">
        <v>8.8</v>
      </c>
      <c r="W64" s="113">
        <v>13.2</v>
      </c>
      <c r="X64" s="113">
        <v>22.0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22.5</v>
      </c>
      <c r="AF64" s="114">
        <v>13.5</v>
      </c>
      <c r="AG64" s="114">
        <v>9.0</v>
      </c>
      <c r="AH64" s="15" t="s">
        <v>73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75" customHeight="1">
      <c r="A65" s="109">
        <v>53.0</v>
      </c>
      <c r="B65" s="110" t="s">
        <v>177</v>
      </c>
      <c r="C65" s="111" t="s">
        <v>178</v>
      </c>
      <c r="D65" s="112">
        <v>24.5</v>
      </c>
      <c r="E65" s="112">
        <v>10.5</v>
      </c>
      <c r="F65" s="112">
        <v>0.0</v>
      </c>
      <c r="G65" s="112">
        <v>0.0</v>
      </c>
      <c r="H65" s="112">
        <v>0.0</v>
      </c>
      <c r="I65" s="112"/>
      <c r="J65" s="79">
        <v>0.0</v>
      </c>
      <c r="K65" s="79">
        <v>19.0</v>
      </c>
      <c r="L65" s="79">
        <v>19.0</v>
      </c>
      <c r="M65" s="79">
        <v>0.0</v>
      </c>
      <c r="N65" s="79">
        <v>0.0</v>
      </c>
      <c r="O65" s="79"/>
      <c r="P65" s="112">
        <v>0.0</v>
      </c>
      <c r="Q65" s="112">
        <v>0.0</v>
      </c>
      <c r="R65" s="112">
        <v>0.0</v>
      </c>
      <c r="S65" s="112">
        <v>7.0</v>
      </c>
      <c r="T65" s="112">
        <v>14.0</v>
      </c>
      <c r="U65" s="112">
        <v>14.0</v>
      </c>
      <c r="V65" s="113">
        <v>9.8</v>
      </c>
      <c r="W65" s="113">
        <v>14.7</v>
      </c>
      <c r="X65" s="113">
        <v>24.5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22.5</v>
      </c>
      <c r="AF65" s="114">
        <v>13.5</v>
      </c>
      <c r="AG65" s="114">
        <v>9.0</v>
      </c>
      <c r="AH65" s="15" t="s">
        <v>73</v>
      </c>
      <c r="AI65" s="15">
        <f t="shared" si="6"/>
        <v>56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5.75" customHeight="1">
      <c r="A66" s="109">
        <v>54.0</v>
      </c>
      <c r="B66" s="110" t="s">
        <v>179</v>
      </c>
      <c r="C66" s="111" t="s">
        <v>180</v>
      </c>
      <c r="D66" s="112">
        <v>28.7</v>
      </c>
      <c r="E66" s="112">
        <v>12.3</v>
      </c>
      <c r="F66" s="112">
        <v>0.0</v>
      </c>
      <c r="G66" s="112">
        <v>0.0</v>
      </c>
      <c r="H66" s="112">
        <v>0.0</v>
      </c>
      <c r="I66" s="112"/>
      <c r="J66" s="79">
        <v>0.0</v>
      </c>
      <c r="K66" s="79">
        <v>24.0</v>
      </c>
      <c r="L66" s="79">
        <v>24.0</v>
      </c>
      <c r="M66" s="79">
        <v>0.0</v>
      </c>
      <c r="N66" s="79">
        <v>0.0</v>
      </c>
      <c r="O66" s="79"/>
      <c r="P66" s="112">
        <v>0.0</v>
      </c>
      <c r="Q66" s="112">
        <v>0.0</v>
      </c>
      <c r="R66" s="112">
        <v>0.0</v>
      </c>
      <c r="S66" s="112">
        <v>8.6</v>
      </c>
      <c r="T66" s="112">
        <v>17.2</v>
      </c>
      <c r="U66" s="112">
        <v>17.2</v>
      </c>
      <c r="V66" s="113">
        <v>8.8</v>
      </c>
      <c r="W66" s="113">
        <v>13.2</v>
      </c>
      <c r="X66" s="113">
        <v>22.0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24.5</v>
      </c>
      <c r="AF66" s="114">
        <v>14.7</v>
      </c>
      <c r="AG66" s="114">
        <v>9.8</v>
      </c>
      <c r="AH66" s="15" t="s">
        <v>15</v>
      </c>
      <c r="AI66" s="15">
        <f t="shared" si="6"/>
        <v>70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5.75" customHeight="1">
      <c r="A67" s="109">
        <v>55.0</v>
      </c>
      <c r="B67" s="110" t="s">
        <v>181</v>
      </c>
      <c r="C67" s="111" t="s">
        <v>182</v>
      </c>
      <c r="D67" s="112">
        <v>28.0</v>
      </c>
      <c r="E67" s="112">
        <v>12.0</v>
      </c>
      <c r="F67" s="112">
        <v>0.0</v>
      </c>
      <c r="G67" s="112">
        <v>0.0</v>
      </c>
      <c r="H67" s="112">
        <v>0.0</v>
      </c>
      <c r="I67" s="112"/>
      <c r="J67" s="79">
        <v>0.0</v>
      </c>
      <c r="K67" s="79">
        <v>20.0</v>
      </c>
      <c r="L67" s="79">
        <v>20.0</v>
      </c>
      <c r="M67" s="79">
        <v>0.0</v>
      </c>
      <c r="N67" s="79">
        <v>0.0</v>
      </c>
      <c r="O67" s="79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10.0</v>
      </c>
      <c r="W67" s="113">
        <v>15.0</v>
      </c>
      <c r="X67" s="113">
        <v>25.0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23.0</v>
      </c>
      <c r="AF67" s="114">
        <v>13.8</v>
      </c>
      <c r="AG67" s="114">
        <v>9.2</v>
      </c>
      <c r="AH67" s="15" t="s">
        <v>73</v>
      </c>
      <c r="AI67" s="15">
        <f t="shared" si="6"/>
        <v>56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5.75" customHeight="1">
      <c r="A68" s="109">
        <v>56.0</v>
      </c>
      <c r="B68" s="110" t="s">
        <v>183</v>
      </c>
      <c r="C68" s="111" t="s">
        <v>184</v>
      </c>
      <c r="D68" s="112">
        <v>33.6</v>
      </c>
      <c r="E68" s="112">
        <v>14.4</v>
      </c>
      <c r="F68" s="112">
        <v>0.0</v>
      </c>
      <c r="G68" s="112">
        <v>0.0</v>
      </c>
      <c r="H68" s="112">
        <v>0.0</v>
      </c>
      <c r="I68" s="112"/>
      <c r="J68" s="79">
        <v>0.0</v>
      </c>
      <c r="K68" s="79">
        <v>21.5</v>
      </c>
      <c r="L68" s="79">
        <v>21.5</v>
      </c>
      <c r="M68" s="79">
        <v>0.0</v>
      </c>
      <c r="N68" s="79">
        <v>0.0</v>
      </c>
      <c r="O68" s="79"/>
      <c r="P68" s="112">
        <v>0.0</v>
      </c>
      <c r="Q68" s="112">
        <v>0.0</v>
      </c>
      <c r="R68" s="112">
        <v>0.0</v>
      </c>
      <c r="S68" s="112">
        <v>9.4</v>
      </c>
      <c r="T68" s="112">
        <v>18.8</v>
      </c>
      <c r="U68" s="112">
        <v>18.8</v>
      </c>
      <c r="V68" s="113">
        <v>9.0</v>
      </c>
      <c r="W68" s="113">
        <v>13.5</v>
      </c>
      <c r="X68" s="113">
        <v>22.5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24.5</v>
      </c>
      <c r="AF68" s="114">
        <v>14.7</v>
      </c>
      <c r="AG68" s="114">
        <v>9.8</v>
      </c>
      <c r="AH68" s="15" t="s">
        <v>15</v>
      </c>
      <c r="AI68" s="15">
        <f t="shared" si="6"/>
        <v>70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5.75" customHeight="1">
      <c r="A69" s="109">
        <v>57.0</v>
      </c>
      <c r="B69" s="110" t="s">
        <v>185</v>
      </c>
      <c r="C69" s="111" t="s">
        <v>186</v>
      </c>
      <c r="D69" s="112">
        <v>28.0</v>
      </c>
      <c r="E69" s="112">
        <v>12.0</v>
      </c>
      <c r="F69" s="112">
        <v>0.0</v>
      </c>
      <c r="G69" s="112">
        <v>0.0</v>
      </c>
      <c r="H69" s="112">
        <v>0.0</v>
      </c>
      <c r="I69" s="112"/>
      <c r="J69" s="79">
        <v>0.0</v>
      </c>
      <c r="K69" s="79">
        <v>21.5</v>
      </c>
      <c r="L69" s="79">
        <v>21.5</v>
      </c>
      <c r="M69" s="79">
        <v>0.0</v>
      </c>
      <c r="N69" s="79">
        <v>0.0</v>
      </c>
      <c r="O69" s="79"/>
      <c r="P69" s="112">
        <v>0.0</v>
      </c>
      <c r="Q69" s="112">
        <v>0.0</v>
      </c>
      <c r="R69" s="112">
        <v>0.0</v>
      </c>
      <c r="S69" s="112">
        <v>8.0</v>
      </c>
      <c r="T69" s="112">
        <v>16.0</v>
      </c>
      <c r="U69" s="112">
        <v>16.0</v>
      </c>
      <c r="V69" s="113">
        <v>8.6</v>
      </c>
      <c r="W69" s="113">
        <v>12.9</v>
      </c>
      <c r="X69" s="113">
        <v>21.5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24.0</v>
      </c>
      <c r="AF69" s="114">
        <v>14.4</v>
      </c>
      <c r="AG69" s="114">
        <v>9.6</v>
      </c>
      <c r="AH69" s="15" t="s">
        <v>17</v>
      </c>
      <c r="AI69" s="15">
        <f t="shared" si="6"/>
        <v>60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5.75" customHeight="1">
      <c r="A70" s="109">
        <v>58.0</v>
      </c>
      <c r="B70" s="110" t="s">
        <v>187</v>
      </c>
      <c r="C70" s="111" t="s">
        <v>188</v>
      </c>
      <c r="D70" s="112">
        <v>30.1</v>
      </c>
      <c r="E70" s="112">
        <v>12.9</v>
      </c>
      <c r="F70" s="112">
        <v>0.0</v>
      </c>
      <c r="G70" s="112">
        <v>0.0</v>
      </c>
      <c r="H70" s="112">
        <v>0.0</v>
      </c>
      <c r="I70" s="112"/>
      <c r="J70" s="79">
        <v>0.0</v>
      </c>
      <c r="K70" s="79">
        <v>22.5</v>
      </c>
      <c r="L70" s="79">
        <v>22.5</v>
      </c>
      <c r="M70" s="79">
        <v>0.0</v>
      </c>
      <c r="N70" s="79">
        <v>0.0</v>
      </c>
      <c r="O70" s="79"/>
      <c r="P70" s="112">
        <v>0.0</v>
      </c>
      <c r="Q70" s="112">
        <v>0.0</v>
      </c>
      <c r="R70" s="112">
        <v>0.0</v>
      </c>
      <c r="S70" s="112">
        <v>8.0</v>
      </c>
      <c r="T70" s="112">
        <v>16.0</v>
      </c>
      <c r="U70" s="112">
        <v>16.0</v>
      </c>
      <c r="V70" s="113">
        <v>10.0</v>
      </c>
      <c r="W70" s="113">
        <v>15.0</v>
      </c>
      <c r="X70" s="113">
        <v>25.0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13.8</v>
      </c>
      <c r="AG70" s="114">
        <v>9.2</v>
      </c>
      <c r="AH70" s="15" t="s">
        <v>15</v>
      </c>
      <c r="AI70" s="15">
        <f t="shared" si="6"/>
        <v>70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5.75" customHeight="1">
      <c r="A71" s="109">
        <v>59.0</v>
      </c>
      <c r="B71" s="110" t="s">
        <v>189</v>
      </c>
      <c r="C71" s="111" t="s">
        <v>190</v>
      </c>
      <c r="D71" s="112">
        <v>25.9</v>
      </c>
      <c r="E71" s="112">
        <v>11.1</v>
      </c>
      <c r="F71" s="112">
        <v>0.0</v>
      </c>
      <c r="G71" s="112">
        <v>0.0</v>
      </c>
      <c r="H71" s="112">
        <v>0.0</v>
      </c>
      <c r="I71" s="112"/>
      <c r="J71" s="79">
        <v>0.0</v>
      </c>
      <c r="K71" s="79">
        <v>20.0</v>
      </c>
      <c r="L71" s="79">
        <v>20.0</v>
      </c>
      <c r="M71" s="79">
        <v>0.0</v>
      </c>
      <c r="N71" s="79">
        <v>0.0</v>
      </c>
      <c r="O71" s="79"/>
      <c r="P71" s="112">
        <v>0.0</v>
      </c>
      <c r="Q71" s="112">
        <v>0.0</v>
      </c>
      <c r="R71" s="112">
        <v>0.0</v>
      </c>
      <c r="S71" s="112">
        <v>8.0</v>
      </c>
      <c r="T71" s="112">
        <v>16.0</v>
      </c>
      <c r="U71" s="112">
        <v>16.0</v>
      </c>
      <c r="V71" s="113">
        <v>8.8</v>
      </c>
      <c r="W71" s="113">
        <v>13.2</v>
      </c>
      <c r="X71" s="113">
        <v>22.0</v>
      </c>
      <c r="Y71" s="113">
        <v>0.0</v>
      </c>
      <c r="Z71" s="113">
        <v>0.0</v>
      </c>
      <c r="AA71" s="113"/>
      <c r="AB71" s="114">
        <v>0.0</v>
      </c>
      <c r="AC71" s="114">
        <v>0.0</v>
      </c>
      <c r="AD71" s="114">
        <v>0.0</v>
      </c>
      <c r="AE71" s="114">
        <v>23.5</v>
      </c>
      <c r="AF71" s="114">
        <v>14.1</v>
      </c>
      <c r="AG71" s="114">
        <v>9.4</v>
      </c>
      <c r="AH71" s="15" t="s">
        <v>15</v>
      </c>
      <c r="AI71" s="15">
        <f t="shared" si="6"/>
        <v>70</v>
      </c>
      <c r="AJ71" s="115" t="str">
        <f t="shared" ref="AJ71:AO71" si="64">100*(D71+J71+P71+V71+AB71)/#REF!</f>
        <v>#REF!</v>
      </c>
      <c r="AK71" s="115" t="str">
        <f t="shared" si="64"/>
        <v>#REF!</v>
      </c>
      <c r="AL71" s="115" t="str">
        <f t="shared" si="64"/>
        <v>#REF!</v>
      </c>
      <c r="AM71" s="115" t="str">
        <f t="shared" si="64"/>
        <v>#REF!</v>
      </c>
      <c r="AN71" s="115" t="str">
        <f t="shared" si="64"/>
        <v>#REF!</v>
      </c>
      <c r="AO71" s="115" t="str">
        <f t="shared" si="64"/>
        <v>#REF!</v>
      </c>
    </row>
    <row r="72" ht="15.7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7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7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191</v>
      </c>
      <c r="AD75" s="63"/>
      <c r="AE75" s="63"/>
      <c r="AF75" s="63"/>
      <c r="AG75" s="63"/>
      <c r="AH75" s="66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C78" s="81"/>
    </row>
    <row r="79" ht="15.75" customHeight="1">
      <c r="B79" s="81"/>
    </row>
    <row r="80" ht="15.75" customHeight="1"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5.75" customHeight="1"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5.75" customHeight="1"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5.75" customHeight="1"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5.75" customHeight="1"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5.75" customHeight="1"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1"/>
      <c r="V86" s="85"/>
      <c r="W86" s="85"/>
      <c r="Z86" s="85"/>
      <c r="AA86" s="85"/>
    </row>
    <row r="87" ht="15.75" customHeight="1">
      <c r="B87" s="81"/>
      <c r="V87" s="85"/>
      <c r="W87" s="85"/>
    </row>
    <row r="88" ht="15.75" customHeight="1">
      <c r="B88" s="81"/>
      <c r="P88" s="81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5.75" customHeight="1">
      <c r="B89" s="81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5.75" customHeight="1">
      <c r="B90" s="81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5.75" customHeight="1">
      <c r="B91" s="81"/>
      <c r="P91" s="81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5.75" customHeight="1">
      <c r="B92" s="81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5.75" customHeight="1">
      <c r="B93" s="81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5.75" customHeight="1">
      <c r="B94" s="81"/>
      <c r="P94" s="81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5.75" customHeight="1">
      <c r="B95" s="81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5.75" customHeight="1">
      <c r="B96" s="81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5.75" customHeight="1">
      <c r="B97" s="81"/>
      <c r="P97" s="81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5.75" customHeight="1">
      <c r="B98" s="81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5.75" customHeight="1">
      <c r="B99" s="81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5.75" customHeight="1">
      <c r="B100" s="81"/>
      <c r="P100" s="81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5.75" customHeight="1">
      <c r="B101" s="81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5.75" customHeight="1">
      <c r="B102" s="81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5.75" customHeight="1">
      <c r="B103" s="81"/>
      <c r="P103" s="81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5.75" customHeight="1">
      <c r="B104" s="81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5.75" customHeight="1">
      <c r="B105" s="81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48</v>
      </c>
    </row>
    <row r="2">
      <c r="A2" s="83" t="s">
        <v>49</v>
      </c>
      <c r="C2" s="81" t="str">
        <f>#REF!</f>
        <v>#REF!</v>
      </c>
      <c r="D2" s="84" t="s">
        <v>50</v>
      </c>
      <c r="G2" s="84" t="str">
        <f>#REF!</f>
        <v>#REF!</v>
      </c>
      <c r="J2" s="84" t="s">
        <v>51</v>
      </c>
      <c r="K2" s="85" t="str">
        <f>#REF!</f>
        <v>#REF!</v>
      </c>
    </row>
    <row r="3" ht="15.0" customHeight="1">
      <c r="B3" s="81"/>
      <c r="P3" s="86" t="s">
        <v>52</v>
      </c>
      <c r="S3" s="84" t="str">
        <f>#REF!</f>
        <v>#REF!</v>
      </c>
      <c r="T3" s="84" t="s">
        <v>6</v>
      </c>
      <c r="Y3" s="87" t="s">
        <v>53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54</v>
      </c>
      <c r="AL3" s="63"/>
      <c r="AM3" s="66"/>
      <c r="AN3" s="91" t="s">
        <v>55</v>
      </c>
      <c r="AO3" s="66"/>
    </row>
    <row r="4">
      <c r="B4" s="92" t="s">
        <v>24</v>
      </c>
      <c r="C4" s="93" t="str">
        <f t="shared" ref="C4:C9" si="1">#REF!</f>
        <v>#REF!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6"/>
      <c r="AL4" s="90" t="str">
        <f t="shared" ref="AL4:AL9" si="2">#REF!</f>
        <v>#REF!</v>
      </c>
      <c r="AM4" s="66"/>
      <c r="AN4" s="91" t="str">
        <f t="shared" ref="AN4:AN9" si="3">#REF!</f>
        <v>#REF!</v>
      </c>
      <c r="AO4" s="66"/>
    </row>
    <row r="5">
      <c r="B5" s="92" t="s">
        <v>26</v>
      </c>
      <c r="C5" s="93" t="str">
        <f t="shared" si="1"/>
        <v>#REF!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6"/>
      <c r="AL5" s="90" t="str">
        <f t="shared" si="2"/>
        <v>#REF!</v>
      </c>
      <c r="AM5" s="66"/>
      <c r="AN5" s="91" t="str">
        <f t="shared" si="3"/>
        <v>#REF!</v>
      </c>
      <c r="AO5" s="66"/>
    </row>
    <row r="6">
      <c r="B6" s="92" t="s">
        <v>28</v>
      </c>
      <c r="C6" s="93" t="str">
        <f t="shared" si="1"/>
        <v>#REF!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6"/>
      <c r="AL6" s="90" t="str">
        <f t="shared" si="2"/>
        <v>#REF!</v>
      </c>
      <c r="AM6" s="66"/>
      <c r="AN6" s="91" t="str">
        <f t="shared" si="3"/>
        <v>#REF!</v>
      </c>
      <c r="AO6" s="66"/>
    </row>
    <row r="7">
      <c r="B7" s="92" t="s">
        <v>30</v>
      </c>
      <c r="C7" s="93" t="str">
        <f t="shared" si="1"/>
        <v>#REF!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6"/>
      <c r="AL7" s="90" t="str">
        <f t="shared" si="2"/>
        <v>#REF!</v>
      </c>
      <c r="AM7" s="66"/>
      <c r="AN7" s="91" t="str">
        <f t="shared" si="3"/>
        <v>#REF!</v>
      </c>
      <c r="AO7" s="66"/>
    </row>
    <row r="8">
      <c r="B8" s="92" t="s">
        <v>32</v>
      </c>
      <c r="C8" s="93" t="str">
        <f t="shared" si="1"/>
        <v>#REF!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6"/>
      <c r="AL8" s="90" t="str">
        <f t="shared" si="2"/>
        <v>#REF!</v>
      </c>
      <c r="AM8" s="66"/>
      <c r="AN8" s="91" t="str">
        <f t="shared" si="3"/>
        <v>#REF!</v>
      </c>
      <c r="AO8" s="66"/>
    </row>
    <row r="9">
      <c r="B9" s="92" t="s">
        <v>34</v>
      </c>
      <c r="C9" s="93" t="str">
        <f t="shared" si="1"/>
        <v>#REF!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6"/>
      <c r="AL9" s="90" t="str">
        <f t="shared" si="2"/>
        <v>#REF!</v>
      </c>
      <c r="AM9" s="66"/>
      <c r="AN9" s="91" t="str">
        <f t="shared" si="3"/>
        <v>#REF!</v>
      </c>
      <c r="AO9" s="66"/>
    </row>
    <row r="10">
      <c r="A10" s="94"/>
      <c r="B10" s="95"/>
      <c r="C10" s="94"/>
      <c r="D10" s="96" t="s">
        <v>56</v>
      </c>
      <c r="E10" s="63"/>
      <c r="F10" s="63"/>
      <c r="G10" s="63"/>
      <c r="H10" s="63"/>
      <c r="I10" s="66"/>
      <c r="J10" s="97" t="s">
        <v>57</v>
      </c>
      <c r="K10" s="63"/>
      <c r="L10" s="63"/>
      <c r="M10" s="63"/>
      <c r="N10" s="63"/>
      <c r="O10" s="66"/>
      <c r="P10" s="96" t="s">
        <v>58</v>
      </c>
      <c r="Q10" s="63"/>
      <c r="R10" s="63"/>
      <c r="S10" s="63"/>
      <c r="T10" s="63"/>
      <c r="U10" s="66"/>
      <c r="V10" s="98" t="s">
        <v>59</v>
      </c>
      <c r="W10" s="63"/>
      <c r="X10" s="63"/>
      <c r="Y10" s="63"/>
      <c r="Z10" s="63"/>
      <c r="AA10" s="66"/>
      <c r="AB10" s="99" t="s">
        <v>60</v>
      </c>
      <c r="AC10" s="63"/>
      <c r="AD10" s="63"/>
      <c r="AE10" s="63"/>
      <c r="AF10" s="63"/>
      <c r="AG10" s="66"/>
      <c r="AH10" s="48" t="s">
        <v>45</v>
      </c>
      <c r="AI10" s="15"/>
      <c r="AJ10" s="100" t="s">
        <v>61</v>
      </c>
      <c r="AK10" s="63"/>
      <c r="AL10" s="63"/>
      <c r="AM10" s="63"/>
      <c r="AN10" s="63"/>
      <c r="AO10" s="66"/>
    </row>
    <row r="11">
      <c r="A11" s="94" t="s">
        <v>62</v>
      </c>
      <c r="B11" s="95" t="s">
        <v>63</v>
      </c>
      <c r="C11" s="94" t="s">
        <v>64</v>
      </c>
      <c r="D11" s="101" t="s">
        <v>65</v>
      </c>
      <c r="E11" s="101" t="s">
        <v>66</v>
      </c>
      <c r="F11" s="101" t="s">
        <v>67</v>
      </c>
      <c r="G11" s="101" t="s">
        <v>68</v>
      </c>
      <c r="H11" s="101" t="s">
        <v>69</v>
      </c>
      <c r="I11" s="101" t="s">
        <v>70</v>
      </c>
      <c r="J11" s="102" t="s">
        <v>65</v>
      </c>
      <c r="K11" s="102" t="s">
        <v>66</v>
      </c>
      <c r="L11" s="102" t="s">
        <v>67</v>
      </c>
      <c r="M11" s="102" t="s">
        <v>68</v>
      </c>
      <c r="N11" s="102" t="s">
        <v>69</v>
      </c>
      <c r="O11" s="101" t="s">
        <v>70</v>
      </c>
      <c r="P11" s="101" t="s">
        <v>65</v>
      </c>
      <c r="Q11" s="101" t="s">
        <v>66</v>
      </c>
      <c r="R11" s="101" t="s">
        <v>67</v>
      </c>
      <c r="S11" s="101" t="s">
        <v>68</v>
      </c>
      <c r="T11" s="101" t="s">
        <v>69</v>
      </c>
      <c r="U11" s="101" t="s">
        <v>70</v>
      </c>
      <c r="V11" s="103" t="s">
        <v>65</v>
      </c>
      <c r="W11" s="103" t="s">
        <v>66</v>
      </c>
      <c r="X11" s="103" t="s">
        <v>67</v>
      </c>
      <c r="Y11" s="103" t="s">
        <v>68</v>
      </c>
      <c r="Z11" s="103" t="s">
        <v>69</v>
      </c>
      <c r="AA11" s="101" t="s">
        <v>70</v>
      </c>
      <c r="AB11" s="104" t="s">
        <v>65</v>
      </c>
      <c r="AC11" s="104" t="s">
        <v>66</v>
      </c>
      <c r="AD11" s="104" t="s">
        <v>67</v>
      </c>
      <c r="AE11" s="104" t="s">
        <v>68</v>
      </c>
      <c r="AF11" s="104" t="s">
        <v>69</v>
      </c>
      <c r="AG11" s="101" t="s">
        <v>70</v>
      </c>
      <c r="AH11" s="48" t="s">
        <v>20</v>
      </c>
      <c r="AI11" s="15"/>
      <c r="AJ11" s="105" t="s">
        <v>65</v>
      </c>
      <c r="AK11" s="105" t="s">
        <v>66</v>
      </c>
      <c r="AL11" s="105" t="s">
        <v>67</v>
      </c>
      <c r="AM11" s="105" t="s">
        <v>68</v>
      </c>
      <c r="AN11" s="105" t="s">
        <v>69</v>
      </c>
      <c r="AO11" s="106" t="s">
        <v>70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66"/>
      <c r="AJ12" s="106"/>
      <c r="AK12" s="106"/>
      <c r="AL12" s="106"/>
      <c r="AM12" s="106"/>
      <c r="AN12" s="106"/>
      <c r="AO12" s="106"/>
    </row>
    <row r="13">
      <c r="A13" s="109">
        <v>1.0</v>
      </c>
      <c r="B13" s="110">
        <v>9.21313104123E11</v>
      </c>
      <c r="C13" s="111" t="s">
        <v>192</v>
      </c>
      <c r="D13" s="112">
        <v>25.0</v>
      </c>
      <c r="E13" s="112">
        <v>11.0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9.0</v>
      </c>
      <c r="T13" s="112">
        <v>18.0</v>
      </c>
      <c r="U13" s="112">
        <v>18.0</v>
      </c>
      <c r="V13" s="113">
        <v>8.0</v>
      </c>
      <c r="W13" s="113">
        <v>12.0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0.0</v>
      </c>
      <c r="AE13" s="114">
        <v>23.0</v>
      </c>
      <c r="AF13" s="114">
        <v>14.0</v>
      </c>
      <c r="AG13" s="114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>
      <c r="A14" s="109">
        <v>2.0</v>
      </c>
      <c r="B14" s="110">
        <v>9.21313104124E11</v>
      </c>
      <c r="C14" s="111" t="s">
        <v>193</v>
      </c>
      <c r="D14" s="112">
        <v>24.0</v>
      </c>
      <c r="E14" s="112">
        <v>10.0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20.0</v>
      </c>
      <c r="L14" s="79">
        <v>20.0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9.0</v>
      </c>
      <c r="T14" s="112">
        <v>17.0</v>
      </c>
      <c r="U14" s="112">
        <v>17.0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20.0</v>
      </c>
      <c r="AF14" s="114">
        <v>12.0</v>
      </c>
      <c r="AG14" s="114">
        <v>8.0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>
      <c r="A15" s="109">
        <v>3.0</v>
      </c>
      <c r="B15" s="110">
        <v>9.21313104125E11</v>
      </c>
      <c r="C15" s="111" t="s">
        <v>194</v>
      </c>
      <c r="D15" s="112">
        <v>29.0</v>
      </c>
      <c r="E15" s="112">
        <v>13.0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20.0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0.0</v>
      </c>
      <c r="AE15" s="114">
        <v>23.0</v>
      </c>
      <c r="AF15" s="114">
        <v>14.0</v>
      </c>
      <c r="AG15" s="114">
        <v>9.0</v>
      </c>
      <c r="AH15" s="15" t="s">
        <v>13</v>
      </c>
      <c r="AI15" s="15">
        <f t="shared" si="6"/>
        <v>80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>
      <c r="A16" s="109">
        <v>4.0</v>
      </c>
      <c r="B16" s="110">
        <v>9.21313104126E11</v>
      </c>
      <c r="C16" s="111" t="s">
        <v>195</v>
      </c>
      <c r="D16" s="112">
        <v>35.0</v>
      </c>
      <c r="E16" s="112">
        <v>15.0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25.0</v>
      </c>
      <c r="L16" s="79">
        <v>25.0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10.0</v>
      </c>
      <c r="T16" s="112">
        <v>20.0</v>
      </c>
      <c r="U16" s="112">
        <v>20.0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25.0</v>
      </c>
      <c r="AF16" s="114">
        <v>15.0</v>
      </c>
      <c r="AG16" s="114">
        <v>10.0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>
      <c r="A17" s="109">
        <v>5.0</v>
      </c>
      <c r="B17" s="110">
        <v>9.21313104127E11</v>
      </c>
      <c r="C17" s="111" t="s">
        <v>196</v>
      </c>
      <c r="D17" s="112">
        <v>34.0</v>
      </c>
      <c r="E17" s="112">
        <v>14.0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23.0</v>
      </c>
      <c r="L17" s="79">
        <v>23.0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9.0</v>
      </c>
      <c r="T17" s="112">
        <v>18.0</v>
      </c>
      <c r="U17" s="112">
        <v>18.0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23.0</v>
      </c>
      <c r="AF17" s="114">
        <v>14.0</v>
      </c>
      <c r="AG17" s="114">
        <v>9.0</v>
      </c>
      <c r="AH17" s="15" t="s">
        <v>13</v>
      </c>
      <c r="AI17" s="15">
        <f t="shared" si="6"/>
        <v>80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>
      <c r="A18" s="109">
        <v>6.0</v>
      </c>
      <c r="B18" s="110">
        <v>9.21313104128E11</v>
      </c>
      <c r="C18" s="111" t="s">
        <v>197</v>
      </c>
      <c r="D18" s="112">
        <v>35.0</v>
      </c>
      <c r="E18" s="112">
        <v>15.0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20.0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15</v>
      </c>
      <c r="AI18" s="15">
        <f t="shared" si="6"/>
        <v>70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>
      <c r="A19" s="109">
        <v>7.0</v>
      </c>
      <c r="B19" s="110">
        <v>9.21313104129E11</v>
      </c>
      <c r="C19" s="111" t="s">
        <v>198</v>
      </c>
      <c r="D19" s="112">
        <v>34.0</v>
      </c>
      <c r="E19" s="112">
        <v>14.0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20.0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15</v>
      </c>
      <c r="AI19" s="15">
        <f t="shared" si="6"/>
        <v>70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>
      <c r="A20" s="109">
        <v>8.0</v>
      </c>
      <c r="B20" s="110">
        <v>9.2131310413E11</v>
      </c>
      <c r="C20" s="111" t="s">
        <v>199</v>
      </c>
      <c r="D20" s="112">
        <v>30.0</v>
      </c>
      <c r="E20" s="112">
        <v>13.0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22.0</v>
      </c>
      <c r="L20" s="79">
        <v>22.0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10.0</v>
      </c>
      <c r="T20" s="112">
        <v>20.0</v>
      </c>
      <c r="U20" s="112">
        <v>20.0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9.0</v>
      </c>
      <c r="AH20" s="15" t="s">
        <v>13</v>
      </c>
      <c r="AI20" s="15">
        <f t="shared" si="6"/>
        <v>80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75" customHeight="1">
      <c r="A21" s="109">
        <v>9.0</v>
      </c>
      <c r="B21" s="110">
        <v>9.21313104131E11</v>
      </c>
      <c r="C21" s="111" t="s">
        <v>200</v>
      </c>
      <c r="D21" s="112">
        <v>24.0</v>
      </c>
      <c r="E21" s="112">
        <v>10.0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20.0</v>
      </c>
      <c r="L21" s="79">
        <v>20.0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7.0</v>
      </c>
      <c r="T21" s="112">
        <v>14.0</v>
      </c>
      <c r="U21" s="112">
        <v>14.0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20.0</v>
      </c>
      <c r="AF21" s="114">
        <v>12.0</v>
      </c>
      <c r="AG21" s="114">
        <v>8.0</v>
      </c>
      <c r="AH21" s="15" t="s">
        <v>201</v>
      </c>
      <c r="AI21" s="15">
        <f t="shared" si="6"/>
        <v>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75" customHeight="1">
      <c r="A22" s="109">
        <v>10.0</v>
      </c>
      <c r="B22" s="110">
        <v>9.21313104132E11</v>
      </c>
      <c r="C22" s="111" t="s">
        <v>202</v>
      </c>
      <c r="D22" s="112">
        <v>27.0</v>
      </c>
      <c r="E22" s="112">
        <v>11.0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21.0</v>
      </c>
      <c r="L22" s="79">
        <v>21.0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7.0</v>
      </c>
      <c r="T22" s="112">
        <v>14.0</v>
      </c>
      <c r="U22" s="112">
        <v>14.0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20.0</v>
      </c>
      <c r="AF22" s="114">
        <v>12.0</v>
      </c>
      <c r="AG22" s="114">
        <v>8.0</v>
      </c>
      <c r="AH22" s="15" t="s">
        <v>73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75" customHeight="1">
      <c r="A23" s="109">
        <v>11.0</v>
      </c>
      <c r="B23" s="110">
        <v>9.21313104133E11</v>
      </c>
      <c r="C23" s="111" t="s">
        <v>203</v>
      </c>
      <c r="D23" s="112">
        <v>17.0</v>
      </c>
      <c r="E23" s="112">
        <v>7.0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10.0</v>
      </c>
      <c r="L23" s="79">
        <v>10.0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5.0</v>
      </c>
      <c r="T23" s="112">
        <v>10.0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20.0</v>
      </c>
      <c r="AF23" s="114">
        <v>12.0</v>
      </c>
      <c r="AG23" s="114">
        <v>8.0</v>
      </c>
      <c r="AH23" s="15" t="s">
        <v>201</v>
      </c>
      <c r="AI23" s="15">
        <f t="shared" si="6"/>
        <v>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75" customHeight="1">
      <c r="A24" s="109">
        <v>12.0</v>
      </c>
      <c r="B24" s="110">
        <v>9.21313104134E11</v>
      </c>
      <c r="C24" s="111" t="s">
        <v>204</v>
      </c>
      <c r="D24" s="112">
        <v>30.0</v>
      </c>
      <c r="E24" s="112">
        <v>13.0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21.0</v>
      </c>
      <c r="L24" s="79">
        <v>21.0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10.0</v>
      </c>
      <c r="T24" s="112">
        <v>19.0</v>
      </c>
      <c r="U24" s="112">
        <v>19.0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14.0</v>
      </c>
      <c r="AG24" s="114">
        <v>9.0</v>
      </c>
      <c r="AH24" s="15" t="s">
        <v>13</v>
      </c>
      <c r="AI24" s="15">
        <f t="shared" si="6"/>
        <v>80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75" customHeight="1">
      <c r="A25" s="109">
        <v>13.0</v>
      </c>
      <c r="B25" s="110">
        <v>9.21313104136E11</v>
      </c>
      <c r="C25" s="111" t="s">
        <v>205</v>
      </c>
      <c r="D25" s="112">
        <v>25.0</v>
      </c>
      <c r="E25" s="112">
        <v>11.0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12.0</v>
      </c>
      <c r="L25" s="79">
        <v>12.0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14.0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20.0</v>
      </c>
      <c r="AF25" s="114">
        <v>12.0</v>
      </c>
      <c r="AG25" s="114">
        <v>8.0</v>
      </c>
      <c r="AH25" s="15" t="s">
        <v>73</v>
      </c>
      <c r="AI25" s="15">
        <f t="shared" si="6"/>
        <v>56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75" customHeight="1">
      <c r="A26" s="109">
        <v>14.0</v>
      </c>
      <c r="B26" s="110">
        <v>9.21313104137E11</v>
      </c>
      <c r="C26" s="111" t="s">
        <v>206</v>
      </c>
      <c r="D26" s="112">
        <v>19.0</v>
      </c>
      <c r="E26" s="112">
        <v>8.0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12.0</v>
      </c>
      <c r="L26" s="79">
        <v>12.0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5.0</v>
      </c>
      <c r="T26" s="112">
        <v>10.0</v>
      </c>
      <c r="U26" s="112">
        <v>10.0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20.0</v>
      </c>
      <c r="AF26" s="114">
        <v>12.0</v>
      </c>
      <c r="AG26" s="114">
        <v>8.0</v>
      </c>
      <c r="AH26" s="15" t="s">
        <v>201</v>
      </c>
      <c r="AI26" s="15">
        <f t="shared" si="6"/>
        <v>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75" customHeight="1">
      <c r="A27" s="109">
        <v>15.0</v>
      </c>
      <c r="B27" s="110">
        <v>9.21313104138E11</v>
      </c>
      <c r="C27" s="111" t="s">
        <v>207</v>
      </c>
      <c r="D27" s="112">
        <v>29.0</v>
      </c>
      <c r="E27" s="112">
        <v>13.0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23.0</v>
      </c>
      <c r="L27" s="79">
        <v>23.0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10.0</v>
      </c>
      <c r="T27" s="112">
        <v>20.0</v>
      </c>
      <c r="U27" s="112">
        <v>20.0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14.0</v>
      </c>
      <c r="AG27" s="114">
        <v>9.0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75" customHeight="1">
      <c r="A28" s="109">
        <v>16.0</v>
      </c>
      <c r="B28" s="110">
        <v>9.21313104139E11</v>
      </c>
      <c r="C28" s="111" t="s">
        <v>208</v>
      </c>
      <c r="D28" s="112">
        <v>26.0</v>
      </c>
      <c r="E28" s="112">
        <v>11.0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21.0</v>
      </c>
      <c r="L28" s="79">
        <v>21.0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9.0</v>
      </c>
      <c r="T28" s="112">
        <v>18.0</v>
      </c>
      <c r="U28" s="112">
        <v>18.0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20.0</v>
      </c>
      <c r="AF28" s="114">
        <v>12.0</v>
      </c>
      <c r="AG28" s="114">
        <v>8.0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75" customHeight="1">
      <c r="A29" s="109">
        <v>17.0</v>
      </c>
      <c r="B29" s="110">
        <v>9.2131310414E11</v>
      </c>
      <c r="C29" s="111" t="s">
        <v>209</v>
      </c>
      <c r="D29" s="112">
        <v>31.0</v>
      </c>
      <c r="E29" s="112">
        <v>13.0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22.0</v>
      </c>
      <c r="L29" s="79">
        <v>22.0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9.0</v>
      </c>
      <c r="T29" s="112">
        <v>18.0</v>
      </c>
      <c r="U29" s="112">
        <v>18.0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14.0</v>
      </c>
      <c r="AG29" s="114">
        <v>9.0</v>
      </c>
      <c r="AH29" s="15" t="s">
        <v>13</v>
      </c>
      <c r="AI29" s="15">
        <f t="shared" si="6"/>
        <v>80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75" customHeight="1">
      <c r="A30" s="109">
        <v>18.0</v>
      </c>
      <c r="B30" s="110">
        <v>9.21313104141E11</v>
      </c>
      <c r="C30" s="111" t="s">
        <v>210</v>
      </c>
      <c r="D30" s="112">
        <v>29.0</v>
      </c>
      <c r="E30" s="112">
        <v>12.0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18.0</v>
      </c>
      <c r="L30" s="79">
        <v>18.0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9.0</v>
      </c>
      <c r="T30" s="112">
        <v>19.0</v>
      </c>
      <c r="U30" s="112">
        <v>19.0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14.0</v>
      </c>
      <c r="AG30" s="114">
        <v>9.0</v>
      </c>
      <c r="AH30" s="15" t="s">
        <v>17</v>
      </c>
      <c r="AI30" s="15">
        <f t="shared" si="6"/>
        <v>60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75" customHeight="1">
      <c r="A31" s="109">
        <v>19.0</v>
      </c>
      <c r="B31" s="110">
        <v>9.21313104142E11</v>
      </c>
      <c r="C31" s="111" t="s">
        <v>211</v>
      </c>
      <c r="D31" s="112">
        <v>28.0</v>
      </c>
      <c r="E31" s="112">
        <v>12.0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21.0</v>
      </c>
      <c r="L31" s="79">
        <v>21.0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9.0</v>
      </c>
      <c r="T31" s="112">
        <v>17.0</v>
      </c>
      <c r="U31" s="112">
        <v>17.0</v>
      </c>
      <c r="V31" s="113">
        <v>8.0</v>
      </c>
      <c r="W31" s="113">
        <v>12.0</v>
      </c>
      <c r="X31" s="113">
        <v>20.0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23.0</v>
      </c>
      <c r="AF31" s="114">
        <v>14.0</v>
      </c>
      <c r="AG31" s="114">
        <v>9.0</v>
      </c>
      <c r="AH31" s="15" t="s">
        <v>15</v>
      </c>
      <c r="AI31" s="15">
        <f t="shared" si="6"/>
        <v>70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75" customHeight="1">
      <c r="A32" s="109">
        <v>20.0</v>
      </c>
      <c r="B32" s="110">
        <v>9.21313104143E11</v>
      </c>
      <c r="C32" s="111" t="s">
        <v>212</v>
      </c>
      <c r="D32" s="112">
        <v>20.0</v>
      </c>
      <c r="E32" s="112">
        <v>9.0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13.0</v>
      </c>
      <c r="L32" s="79">
        <v>13.0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8.0</v>
      </c>
      <c r="T32" s="112">
        <v>16.0</v>
      </c>
      <c r="U32" s="112">
        <v>16.0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20.0</v>
      </c>
      <c r="AF32" s="114">
        <v>12.0</v>
      </c>
      <c r="AG32" s="114">
        <v>8.0</v>
      </c>
      <c r="AH32" s="15" t="s">
        <v>73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75" customHeight="1">
      <c r="A33" s="109">
        <v>21.0</v>
      </c>
      <c r="B33" s="110">
        <v>9.21313104144E11</v>
      </c>
      <c r="C33" s="111" t="s">
        <v>213</v>
      </c>
      <c r="D33" s="112">
        <v>25.0</v>
      </c>
      <c r="E33" s="112">
        <v>11.0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19.0</v>
      </c>
      <c r="L33" s="79">
        <v>19.0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7.0</v>
      </c>
      <c r="T33" s="112">
        <v>14.0</v>
      </c>
      <c r="U33" s="112">
        <v>14.0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20.0</v>
      </c>
      <c r="AF33" s="114">
        <v>12.0</v>
      </c>
      <c r="AG33" s="114">
        <v>8.0</v>
      </c>
      <c r="AH33" s="15" t="s">
        <v>15</v>
      </c>
      <c r="AI33" s="15">
        <f t="shared" si="6"/>
        <v>70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75" customHeight="1">
      <c r="A34" s="109">
        <v>22.0</v>
      </c>
      <c r="B34" s="110">
        <v>9.21313104145E11</v>
      </c>
      <c r="C34" s="111" t="s">
        <v>214</v>
      </c>
      <c r="D34" s="112">
        <v>35.0</v>
      </c>
      <c r="E34" s="112">
        <v>15.0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25.0</v>
      </c>
      <c r="L34" s="79">
        <v>25.0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20.0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25.0</v>
      </c>
      <c r="AF34" s="114">
        <v>15.0</v>
      </c>
      <c r="AG34" s="114">
        <v>10.0</v>
      </c>
      <c r="AH34" s="15" t="s">
        <v>13</v>
      </c>
      <c r="AI34" s="15">
        <f t="shared" si="6"/>
        <v>80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75" customHeight="1">
      <c r="A35" s="109">
        <v>23.0</v>
      </c>
      <c r="B35" s="110">
        <v>9.21313104146E11</v>
      </c>
      <c r="C35" s="111" t="s">
        <v>215</v>
      </c>
      <c r="D35" s="112">
        <v>25.0</v>
      </c>
      <c r="E35" s="112">
        <v>11.0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18.0</v>
      </c>
      <c r="L35" s="79">
        <v>18.0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8.0</v>
      </c>
      <c r="T35" s="112">
        <v>15.0</v>
      </c>
      <c r="U35" s="112">
        <v>15.0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20.0</v>
      </c>
      <c r="AF35" s="114">
        <v>12.0</v>
      </c>
      <c r="AG35" s="114">
        <v>8.0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75" customHeight="1">
      <c r="A36" s="109">
        <v>24.0</v>
      </c>
      <c r="B36" s="110">
        <v>9.21313104147E11</v>
      </c>
      <c r="C36" s="111" t="s">
        <v>216</v>
      </c>
      <c r="D36" s="112">
        <v>29.0</v>
      </c>
      <c r="E36" s="112">
        <v>13.0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22.0</v>
      </c>
      <c r="L36" s="79">
        <v>22.0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10.0</v>
      </c>
      <c r="T36" s="112">
        <v>20.0</v>
      </c>
      <c r="U36" s="112">
        <v>20.0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23.0</v>
      </c>
      <c r="AF36" s="114">
        <v>14.0</v>
      </c>
      <c r="AG36" s="114">
        <v>9.0</v>
      </c>
      <c r="AH36" s="15" t="s">
        <v>17</v>
      </c>
      <c r="AI36" s="15">
        <f t="shared" si="6"/>
        <v>60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75" customHeight="1">
      <c r="A37" s="109">
        <v>25.0</v>
      </c>
      <c r="B37" s="110">
        <v>9.21313104148E11</v>
      </c>
      <c r="C37" s="111" t="s">
        <v>217</v>
      </c>
      <c r="D37" s="112">
        <v>33.0</v>
      </c>
      <c r="E37" s="112">
        <v>14.0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25.0</v>
      </c>
      <c r="L37" s="79">
        <v>25.0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10.0</v>
      </c>
      <c r="T37" s="112">
        <v>20.0</v>
      </c>
      <c r="U37" s="112">
        <v>20.0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25.0</v>
      </c>
      <c r="AF37" s="114">
        <v>15.0</v>
      </c>
      <c r="AG37" s="114">
        <v>10.0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75" customHeight="1">
      <c r="A38" s="109">
        <v>26.0</v>
      </c>
      <c r="B38" s="110">
        <v>9.21313104149E11</v>
      </c>
      <c r="C38" s="111" t="s">
        <v>218</v>
      </c>
      <c r="D38" s="112">
        <v>25.0</v>
      </c>
      <c r="E38" s="112">
        <v>11.0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22.0</v>
      </c>
      <c r="L38" s="79">
        <v>22.0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7.0</v>
      </c>
      <c r="T38" s="112">
        <v>15.0</v>
      </c>
      <c r="U38" s="112">
        <v>15.0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20.0</v>
      </c>
      <c r="AF38" s="114">
        <v>12.0</v>
      </c>
      <c r="AG38" s="114">
        <v>8.0</v>
      </c>
      <c r="AH38" s="15" t="s">
        <v>17</v>
      </c>
      <c r="AI38" s="15">
        <f t="shared" si="6"/>
        <v>60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75" customHeight="1">
      <c r="A39" s="109">
        <v>27.0</v>
      </c>
      <c r="B39" s="110">
        <v>9.21313104151E11</v>
      </c>
      <c r="C39" s="111" t="s">
        <v>219</v>
      </c>
      <c r="D39" s="112">
        <v>35.0</v>
      </c>
      <c r="E39" s="112">
        <v>15.0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10.0</v>
      </c>
      <c r="T39" s="112">
        <v>20.0</v>
      </c>
      <c r="U39" s="112">
        <v>20.0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25.0</v>
      </c>
      <c r="AF39" s="114">
        <v>15.0</v>
      </c>
      <c r="AG39" s="114">
        <v>10.0</v>
      </c>
      <c r="AH39" s="15" t="s">
        <v>17</v>
      </c>
      <c r="AI39" s="15">
        <f t="shared" si="6"/>
        <v>60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75" customHeight="1">
      <c r="A40" s="109">
        <v>28.0</v>
      </c>
      <c r="B40" s="110">
        <v>9.21313104152E11</v>
      </c>
      <c r="C40" s="111" t="s">
        <v>220</v>
      </c>
      <c r="D40" s="112">
        <v>32.0</v>
      </c>
      <c r="E40" s="112">
        <v>14.0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21.0</v>
      </c>
      <c r="L40" s="79">
        <v>21.0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9.0</v>
      </c>
      <c r="T40" s="112">
        <v>18.0</v>
      </c>
      <c r="U40" s="112">
        <v>18.0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24.0</v>
      </c>
      <c r="AF40" s="114">
        <v>14.0</v>
      </c>
      <c r="AG40" s="114">
        <v>10.0</v>
      </c>
      <c r="AH40" s="15" t="s">
        <v>73</v>
      </c>
      <c r="AI40" s="15">
        <f t="shared" si="6"/>
        <v>56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75" customHeight="1">
      <c r="A41" s="109">
        <v>29.0</v>
      </c>
      <c r="B41" s="110">
        <v>9.21313104153E11</v>
      </c>
      <c r="C41" s="111" t="s">
        <v>221</v>
      </c>
      <c r="D41" s="112">
        <v>27.0</v>
      </c>
      <c r="E41" s="112">
        <v>11.0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22.0</v>
      </c>
      <c r="L41" s="79">
        <v>22.0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10.0</v>
      </c>
      <c r="T41" s="112">
        <v>20.0</v>
      </c>
      <c r="U41" s="112">
        <v>20.0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20.0</v>
      </c>
      <c r="AF41" s="114">
        <v>12.0</v>
      </c>
      <c r="AG41" s="114">
        <v>8.0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75" customHeight="1">
      <c r="A42" s="109">
        <v>30.0</v>
      </c>
      <c r="B42" s="110">
        <v>9.21313104154E11</v>
      </c>
      <c r="C42" s="111" t="s">
        <v>222</v>
      </c>
      <c r="D42" s="112">
        <v>29.0</v>
      </c>
      <c r="E42" s="112">
        <v>12.0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10.0</v>
      </c>
      <c r="T42" s="112">
        <v>20.0</v>
      </c>
      <c r="U42" s="112">
        <v>20.0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20.0</v>
      </c>
      <c r="AF42" s="114">
        <v>12.0</v>
      </c>
      <c r="AG42" s="114">
        <v>8.0</v>
      </c>
      <c r="AH42" s="15" t="s">
        <v>17</v>
      </c>
      <c r="AI42" s="15">
        <f t="shared" si="6"/>
        <v>60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75" customHeight="1">
      <c r="A43" s="109">
        <v>31.0</v>
      </c>
      <c r="B43" s="110">
        <v>9.21313104155E11</v>
      </c>
      <c r="C43" s="111" t="s">
        <v>223</v>
      </c>
      <c r="D43" s="112">
        <v>35.0</v>
      </c>
      <c r="E43" s="112">
        <v>15.0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25.0</v>
      </c>
      <c r="L43" s="79">
        <v>25.0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10.0</v>
      </c>
      <c r="T43" s="112">
        <v>19.0</v>
      </c>
      <c r="U43" s="112">
        <v>19.0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25.0</v>
      </c>
      <c r="AF43" s="114">
        <v>15.0</v>
      </c>
      <c r="AG43" s="114">
        <v>10.0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75" customHeight="1">
      <c r="A44" s="109">
        <v>32.0</v>
      </c>
      <c r="B44" s="110">
        <v>9.21313104156E11</v>
      </c>
      <c r="C44" s="111" t="s">
        <v>224</v>
      </c>
      <c r="D44" s="112">
        <v>32.0</v>
      </c>
      <c r="E44" s="112">
        <v>14.0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25.0</v>
      </c>
      <c r="L44" s="79">
        <v>25.0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9.0</v>
      </c>
      <c r="T44" s="112">
        <v>18.0</v>
      </c>
      <c r="U44" s="112">
        <v>18.0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10.0</v>
      </c>
      <c r="AH44" s="15" t="s">
        <v>73</v>
      </c>
      <c r="AI44" s="15">
        <f t="shared" si="6"/>
        <v>56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75" customHeight="1">
      <c r="A45" s="109">
        <v>33.0</v>
      </c>
      <c r="B45" s="110">
        <v>9.21313104157E11</v>
      </c>
      <c r="C45" s="111" t="s">
        <v>225</v>
      </c>
      <c r="D45" s="112">
        <v>34.0</v>
      </c>
      <c r="E45" s="112">
        <v>14.0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25.0</v>
      </c>
      <c r="L45" s="79">
        <v>25.0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10.0</v>
      </c>
      <c r="T45" s="112">
        <v>20.0</v>
      </c>
      <c r="U45" s="112">
        <v>20.0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25.0</v>
      </c>
      <c r="AF45" s="114">
        <v>15.0</v>
      </c>
      <c r="AG45" s="114">
        <v>10.0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75" customHeight="1">
      <c r="A46" s="109">
        <v>34.0</v>
      </c>
      <c r="B46" s="110">
        <v>9.21313104158E11</v>
      </c>
      <c r="C46" s="111" t="s">
        <v>226</v>
      </c>
      <c r="D46" s="112">
        <v>24.0</v>
      </c>
      <c r="E46" s="112">
        <v>10.0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17.0</v>
      </c>
      <c r="L46" s="79">
        <v>17.0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7.0</v>
      </c>
      <c r="T46" s="112">
        <v>14.0</v>
      </c>
      <c r="U46" s="112">
        <v>14.0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20.0</v>
      </c>
      <c r="AF46" s="114">
        <v>12.0</v>
      </c>
      <c r="AG46" s="114">
        <v>8.0</v>
      </c>
      <c r="AH46" s="15" t="s">
        <v>201</v>
      </c>
      <c r="AI46" s="15">
        <f t="shared" si="6"/>
        <v>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75" customHeight="1">
      <c r="A47" s="109">
        <v>35.0</v>
      </c>
      <c r="B47" s="110">
        <v>9.21313104159E11</v>
      </c>
      <c r="C47" s="111" t="s">
        <v>227</v>
      </c>
      <c r="D47" s="112">
        <v>25.0</v>
      </c>
      <c r="E47" s="112">
        <v>11.0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18.0</v>
      </c>
      <c r="L47" s="79">
        <v>18.0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8.0</v>
      </c>
      <c r="T47" s="112">
        <v>16.0</v>
      </c>
      <c r="U47" s="112">
        <v>16.0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20.0</v>
      </c>
      <c r="AF47" s="114">
        <v>12.0</v>
      </c>
      <c r="AG47" s="114">
        <v>8.0</v>
      </c>
      <c r="AH47" s="15" t="s">
        <v>201</v>
      </c>
      <c r="AI47" s="15">
        <f t="shared" si="6"/>
        <v>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75" customHeight="1">
      <c r="A48" s="109">
        <v>36.0</v>
      </c>
      <c r="B48" s="110">
        <v>9.2131310416E11</v>
      </c>
      <c r="C48" s="111" t="s">
        <v>228</v>
      </c>
      <c r="D48" s="112">
        <v>33.0</v>
      </c>
      <c r="E48" s="112">
        <v>14.0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21.0</v>
      </c>
      <c r="L48" s="79">
        <v>21.0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10.0</v>
      </c>
      <c r="T48" s="112">
        <v>20.0</v>
      </c>
      <c r="U48" s="112">
        <v>20.0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73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75" customHeight="1">
      <c r="A49" s="109">
        <v>37.0</v>
      </c>
      <c r="B49" s="110">
        <v>9.21313104162E11</v>
      </c>
      <c r="C49" s="111" t="s">
        <v>229</v>
      </c>
      <c r="D49" s="112">
        <v>29.0</v>
      </c>
      <c r="E49" s="112">
        <v>13.0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21.0</v>
      </c>
      <c r="L49" s="79">
        <v>21.0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10.0</v>
      </c>
      <c r="T49" s="112">
        <v>20.0</v>
      </c>
      <c r="U49" s="112">
        <v>20.0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24.0</v>
      </c>
      <c r="AF49" s="114">
        <v>14.0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75" customHeight="1">
      <c r="A50" s="109">
        <v>38.0</v>
      </c>
      <c r="B50" s="110">
        <v>9.21313104163E11</v>
      </c>
      <c r="C50" s="111" t="s">
        <v>230</v>
      </c>
      <c r="D50" s="112">
        <v>33.0</v>
      </c>
      <c r="E50" s="112">
        <v>14.0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24.0</v>
      </c>
      <c r="L50" s="79">
        <v>24.0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9.0</v>
      </c>
      <c r="T50" s="112">
        <v>18.0</v>
      </c>
      <c r="U50" s="112">
        <v>18.0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24.0</v>
      </c>
      <c r="AF50" s="114">
        <v>14.0</v>
      </c>
      <c r="AG50" s="114">
        <v>10.0</v>
      </c>
      <c r="AH50" s="15" t="s">
        <v>73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75" customHeight="1">
      <c r="A51" s="109">
        <v>39.0</v>
      </c>
      <c r="B51" s="110">
        <v>9.21313104164E11</v>
      </c>
      <c r="C51" s="111" t="s">
        <v>231</v>
      </c>
      <c r="D51" s="112">
        <v>31.0</v>
      </c>
      <c r="E51" s="112">
        <v>13.0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19.0</v>
      </c>
      <c r="L51" s="79">
        <v>19.0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7.0</v>
      </c>
      <c r="T51" s="112">
        <v>14.0</v>
      </c>
      <c r="U51" s="112">
        <v>14.0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14.0</v>
      </c>
      <c r="AG51" s="114">
        <v>9.0</v>
      </c>
      <c r="AH51" s="15" t="s">
        <v>73</v>
      </c>
      <c r="AI51" s="15">
        <f t="shared" si="6"/>
        <v>56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75" customHeight="1">
      <c r="A52" s="109">
        <v>40.0</v>
      </c>
      <c r="B52" s="110">
        <v>9.21313104165E11</v>
      </c>
      <c r="C52" s="111" t="s">
        <v>232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20.0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75" customHeight="1">
      <c r="A53" s="109">
        <v>41.0</v>
      </c>
      <c r="B53" s="110">
        <v>9.21313104166E11</v>
      </c>
      <c r="C53" s="111" t="s">
        <v>233</v>
      </c>
      <c r="D53" s="112">
        <v>33.0</v>
      </c>
      <c r="E53" s="112">
        <v>14.0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25.0</v>
      </c>
      <c r="L53" s="79">
        <v>25.0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9.0</v>
      </c>
      <c r="T53" s="112">
        <v>17.0</v>
      </c>
      <c r="U53" s="112">
        <v>17.0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25.0</v>
      </c>
      <c r="AF53" s="114">
        <v>15.0</v>
      </c>
      <c r="AG53" s="114">
        <v>10.0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75" customHeight="1">
      <c r="A54" s="109">
        <v>42.0</v>
      </c>
      <c r="B54" s="110">
        <v>9.21313104167E11</v>
      </c>
      <c r="C54" s="111" t="s">
        <v>234</v>
      </c>
      <c r="D54" s="112">
        <v>29.0</v>
      </c>
      <c r="E54" s="112">
        <v>13.0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22.0</v>
      </c>
      <c r="L54" s="79">
        <v>22.0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9.0</v>
      </c>
      <c r="T54" s="112">
        <v>18.0</v>
      </c>
      <c r="U54" s="112">
        <v>18.0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23.0</v>
      </c>
      <c r="AF54" s="114">
        <v>14.0</v>
      </c>
      <c r="AG54" s="114">
        <v>9.0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75" customHeight="1">
      <c r="A55" s="109">
        <v>43.0</v>
      </c>
      <c r="B55" s="110">
        <v>9.21313104168E11</v>
      </c>
      <c r="C55" s="111" t="s">
        <v>235</v>
      </c>
      <c r="D55" s="112">
        <v>24.0</v>
      </c>
      <c r="E55" s="112">
        <v>10.0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16.0</v>
      </c>
      <c r="L55" s="79">
        <v>16.0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20.0</v>
      </c>
      <c r="AF55" s="114">
        <v>12.0</v>
      </c>
      <c r="AG55" s="114">
        <v>8.0</v>
      </c>
      <c r="AH55" s="15" t="s">
        <v>201</v>
      </c>
      <c r="AI55" s="15">
        <f t="shared" si="6"/>
        <v>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75" customHeight="1">
      <c r="A56" s="109">
        <v>44.0</v>
      </c>
      <c r="B56" s="110">
        <v>9.21313104169E11</v>
      </c>
      <c r="C56" s="111" t="s">
        <v>236</v>
      </c>
      <c r="D56" s="112">
        <v>26.0</v>
      </c>
      <c r="E56" s="112">
        <v>11.0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24.0</v>
      </c>
      <c r="L56" s="79">
        <v>24.0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8.0</v>
      </c>
      <c r="T56" s="112">
        <v>16.0</v>
      </c>
      <c r="U56" s="112">
        <v>16.0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20.0</v>
      </c>
      <c r="AF56" s="114">
        <v>12.0</v>
      </c>
      <c r="AG56" s="114">
        <v>8.0</v>
      </c>
      <c r="AH56" s="15" t="s">
        <v>17</v>
      </c>
      <c r="AI56" s="15">
        <f t="shared" si="6"/>
        <v>60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75" customHeight="1">
      <c r="A57" s="109">
        <v>45.0</v>
      </c>
      <c r="B57" s="110">
        <v>9.2131310417E11</v>
      </c>
      <c r="C57" s="111" t="s">
        <v>237</v>
      </c>
      <c r="D57" s="112">
        <v>25.0</v>
      </c>
      <c r="E57" s="112">
        <v>11.0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18.0</v>
      </c>
      <c r="L57" s="79">
        <v>18.0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8.0</v>
      </c>
      <c r="T57" s="112">
        <v>15.0</v>
      </c>
      <c r="U57" s="112">
        <v>15.0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20.0</v>
      </c>
      <c r="AF57" s="114">
        <v>12.0</v>
      </c>
      <c r="AG57" s="114">
        <v>8.0</v>
      </c>
      <c r="AH57" s="15" t="s">
        <v>201</v>
      </c>
      <c r="AI57" s="15">
        <f t="shared" si="6"/>
        <v>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75" customHeight="1">
      <c r="A58" s="109">
        <v>46.0</v>
      </c>
      <c r="B58" s="110">
        <v>9.21313104171E11</v>
      </c>
      <c r="C58" s="111" t="s">
        <v>238</v>
      </c>
      <c r="D58" s="112">
        <v>32.0</v>
      </c>
      <c r="E58" s="112">
        <v>14.0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21.0</v>
      </c>
      <c r="L58" s="79">
        <v>21.0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9.0</v>
      </c>
      <c r="T58" s="112">
        <v>18.0</v>
      </c>
      <c r="U58" s="112">
        <v>18.0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25.0</v>
      </c>
      <c r="AF58" s="114">
        <v>15.0</v>
      </c>
      <c r="AG58" s="114">
        <v>10.0</v>
      </c>
      <c r="AH58" s="15" t="s">
        <v>73</v>
      </c>
      <c r="AI58" s="15">
        <f t="shared" si="6"/>
        <v>56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75" customHeight="1">
      <c r="A59" s="109">
        <v>47.0</v>
      </c>
      <c r="B59" s="110">
        <v>9.21313104172E11</v>
      </c>
      <c r="C59" s="111" t="s">
        <v>239</v>
      </c>
      <c r="D59" s="112">
        <v>32.0</v>
      </c>
      <c r="E59" s="112">
        <v>14.0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22.0</v>
      </c>
      <c r="L59" s="79">
        <v>22.0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9.0</v>
      </c>
      <c r="T59" s="112">
        <v>17.0</v>
      </c>
      <c r="U59" s="112">
        <v>17.0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17</v>
      </c>
      <c r="AI59" s="15">
        <f t="shared" si="6"/>
        <v>60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75" customHeight="1">
      <c r="A60" s="109">
        <v>48.0</v>
      </c>
      <c r="B60" s="110">
        <v>9.21313104173E11</v>
      </c>
      <c r="C60" s="111" t="s">
        <v>240</v>
      </c>
      <c r="D60" s="112">
        <v>29.0</v>
      </c>
      <c r="E60" s="112">
        <v>13.0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21.0</v>
      </c>
      <c r="L60" s="79">
        <v>21.0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10.0</v>
      </c>
      <c r="T60" s="112">
        <v>20.0</v>
      </c>
      <c r="U60" s="112">
        <v>20.0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23.0</v>
      </c>
      <c r="AF60" s="114">
        <v>14.0</v>
      </c>
      <c r="AG60" s="114">
        <v>9.0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75" customHeight="1">
      <c r="A61" s="109">
        <v>49.0</v>
      </c>
      <c r="B61" s="110">
        <v>9.21313104174E11</v>
      </c>
      <c r="C61" s="111" t="s">
        <v>241</v>
      </c>
      <c r="D61" s="112">
        <v>31.0</v>
      </c>
      <c r="E61" s="112">
        <v>13.0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24.0</v>
      </c>
      <c r="L61" s="79">
        <v>24.0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9.0</v>
      </c>
      <c r="T61" s="112">
        <v>19.0</v>
      </c>
      <c r="U61" s="112">
        <v>19.0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23.0</v>
      </c>
      <c r="AF61" s="114">
        <v>14.0</v>
      </c>
      <c r="AG61" s="114">
        <v>9.0</v>
      </c>
      <c r="AH61" s="15" t="s">
        <v>15</v>
      </c>
      <c r="AI61" s="15">
        <f t="shared" si="6"/>
        <v>70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75" customHeight="1">
      <c r="A62" s="109">
        <v>50.0</v>
      </c>
      <c r="B62" s="110">
        <v>9.21313104175E11</v>
      </c>
      <c r="C62" s="111" t="s">
        <v>242</v>
      </c>
      <c r="D62" s="112">
        <v>35.0</v>
      </c>
      <c r="E62" s="112">
        <v>15.0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23.0</v>
      </c>
      <c r="L62" s="79">
        <v>23.0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9.0</v>
      </c>
      <c r="T62" s="112">
        <v>18.0</v>
      </c>
      <c r="U62" s="112">
        <v>18.0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15</v>
      </c>
      <c r="AI62" s="15">
        <f t="shared" si="6"/>
        <v>70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75" customHeight="1">
      <c r="A63" s="109">
        <v>51.0</v>
      </c>
      <c r="B63" s="110">
        <v>9.21313104176E11</v>
      </c>
      <c r="C63" s="111" t="s">
        <v>243</v>
      </c>
      <c r="D63" s="112">
        <v>32.0</v>
      </c>
      <c r="E63" s="112">
        <v>14.0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23.0</v>
      </c>
      <c r="L63" s="79">
        <v>23.0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10.0</v>
      </c>
      <c r="T63" s="112">
        <v>19.0</v>
      </c>
      <c r="U63" s="112">
        <v>19.0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14.0</v>
      </c>
      <c r="AG63" s="114">
        <v>10.0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75" customHeight="1">
      <c r="A64" s="109">
        <v>52.0</v>
      </c>
      <c r="B64" s="110">
        <v>9.21313104178E11</v>
      </c>
      <c r="C64" s="111" t="s">
        <v>244</v>
      </c>
      <c r="D64" s="112">
        <v>27.0</v>
      </c>
      <c r="E64" s="112">
        <v>12.0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16.0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20.0</v>
      </c>
      <c r="AF64" s="114">
        <v>12.0</v>
      </c>
      <c r="AG64" s="114">
        <v>8.0</v>
      </c>
      <c r="AH64" s="15" t="s">
        <v>15</v>
      </c>
      <c r="AI64" s="15">
        <f t="shared" si="6"/>
        <v>70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75" customHeight="1">
      <c r="A65" s="109">
        <v>53.0</v>
      </c>
      <c r="B65" s="110">
        <v>9.21313104179E11</v>
      </c>
      <c r="C65" s="111" t="s">
        <v>245</v>
      </c>
      <c r="D65" s="112">
        <v>27.0</v>
      </c>
      <c r="E65" s="112">
        <v>12.0</v>
      </c>
      <c r="F65" s="112">
        <v>0.0</v>
      </c>
      <c r="G65" s="112">
        <v>0.0</v>
      </c>
      <c r="H65" s="112">
        <v>0.0</v>
      </c>
      <c r="I65" s="112"/>
      <c r="J65" s="79">
        <v>0.0</v>
      </c>
      <c r="K65" s="79">
        <v>23.0</v>
      </c>
      <c r="L65" s="79">
        <v>23.0</v>
      </c>
      <c r="M65" s="79">
        <v>0.0</v>
      </c>
      <c r="N65" s="79">
        <v>0.0</v>
      </c>
      <c r="O65" s="79"/>
      <c r="P65" s="112">
        <v>0.0</v>
      </c>
      <c r="Q65" s="112">
        <v>0.0</v>
      </c>
      <c r="R65" s="112">
        <v>0.0</v>
      </c>
      <c r="S65" s="112">
        <v>10.0</v>
      </c>
      <c r="T65" s="112">
        <v>19.0</v>
      </c>
      <c r="U65" s="112">
        <v>19.0</v>
      </c>
      <c r="V65" s="113">
        <v>8.0</v>
      </c>
      <c r="W65" s="113">
        <v>12.0</v>
      </c>
      <c r="X65" s="113">
        <v>20.0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20.0</v>
      </c>
      <c r="AF65" s="114">
        <v>12.0</v>
      </c>
      <c r="AG65" s="114">
        <v>8.0</v>
      </c>
      <c r="AH65" s="15" t="s">
        <v>17</v>
      </c>
      <c r="AI65" s="15">
        <f t="shared" si="6"/>
        <v>60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5.75" customHeight="1">
      <c r="A66" s="109">
        <v>54.0</v>
      </c>
      <c r="B66" s="110">
        <v>9.2131310418E11</v>
      </c>
      <c r="C66" s="111" t="s">
        <v>246</v>
      </c>
      <c r="D66" s="112">
        <v>30.0</v>
      </c>
      <c r="E66" s="112">
        <v>13.0</v>
      </c>
      <c r="F66" s="112">
        <v>0.0</v>
      </c>
      <c r="G66" s="112">
        <v>0.0</v>
      </c>
      <c r="H66" s="112">
        <v>0.0</v>
      </c>
      <c r="I66" s="112"/>
      <c r="J66" s="79">
        <v>0.0</v>
      </c>
      <c r="K66" s="79">
        <v>23.0</v>
      </c>
      <c r="L66" s="79">
        <v>23.0</v>
      </c>
      <c r="M66" s="79">
        <v>0.0</v>
      </c>
      <c r="N66" s="79">
        <v>0.0</v>
      </c>
      <c r="O66" s="79"/>
      <c r="P66" s="112">
        <v>0.0</v>
      </c>
      <c r="Q66" s="112">
        <v>0.0</v>
      </c>
      <c r="R66" s="112">
        <v>0.0</v>
      </c>
      <c r="S66" s="112">
        <v>9.0</v>
      </c>
      <c r="T66" s="112">
        <v>18.0</v>
      </c>
      <c r="U66" s="112">
        <v>18.0</v>
      </c>
      <c r="V66" s="113">
        <v>8.0</v>
      </c>
      <c r="W66" s="113">
        <v>12.0</v>
      </c>
      <c r="X66" s="113">
        <v>20.0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23.0</v>
      </c>
      <c r="AF66" s="114">
        <v>14.0</v>
      </c>
      <c r="AG66" s="114">
        <v>9.0</v>
      </c>
      <c r="AH66" s="15" t="s">
        <v>13</v>
      </c>
      <c r="AI66" s="15">
        <f t="shared" si="6"/>
        <v>80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5.75" customHeight="1">
      <c r="A67" s="109">
        <v>55.0</v>
      </c>
      <c r="B67" s="110">
        <v>9.21313104181E11</v>
      </c>
      <c r="C67" s="111" t="s">
        <v>247</v>
      </c>
      <c r="D67" s="112">
        <v>35.0</v>
      </c>
      <c r="E67" s="112">
        <v>15.0</v>
      </c>
      <c r="F67" s="112">
        <v>0.0</v>
      </c>
      <c r="G67" s="112">
        <v>0.0</v>
      </c>
      <c r="H67" s="112">
        <v>0.0</v>
      </c>
      <c r="I67" s="112"/>
      <c r="J67" s="79">
        <v>0.0</v>
      </c>
      <c r="K67" s="79">
        <v>21.0</v>
      </c>
      <c r="L67" s="79">
        <v>21.0</v>
      </c>
      <c r="M67" s="79">
        <v>0.0</v>
      </c>
      <c r="N67" s="79">
        <v>0.0</v>
      </c>
      <c r="O67" s="79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9.0</v>
      </c>
      <c r="W67" s="113">
        <v>14.0</v>
      </c>
      <c r="X67" s="113">
        <v>23.0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25.0</v>
      </c>
      <c r="AF67" s="114">
        <v>15.0</v>
      </c>
      <c r="AG67" s="114">
        <v>10.0</v>
      </c>
      <c r="AH67" s="15" t="s">
        <v>15</v>
      </c>
      <c r="AI67" s="15">
        <f t="shared" si="6"/>
        <v>70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5.75" customHeight="1">
      <c r="A68" s="109">
        <v>56.0</v>
      </c>
      <c r="B68" s="110">
        <v>9.21313104182E11</v>
      </c>
      <c r="C68" s="111" t="s">
        <v>248</v>
      </c>
      <c r="D68" s="112">
        <v>35.0</v>
      </c>
      <c r="E68" s="112">
        <v>15.0</v>
      </c>
      <c r="F68" s="112">
        <v>0.0</v>
      </c>
      <c r="G68" s="112">
        <v>0.0</v>
      </c>
      <c r="H68" s="112">
        <v>0.0</v>
      </c>
      <c r="I68" s="112"/>
      <c r="J68" s="79">
        <v>0.0</v>
      </c>
      <c r="K68" s="79">
        <v>25.0</v>
      </c>
      <c r="L68" s="79">
        <v>25.0</v>
      </c>
      <c r="M68" s="79">
        <v>0.0</v>
      </c>
      <c r="N68" s="79">
        <v>0.0</v>
      </c>
      <c r="O68" s="79"/>
      <c r="P68" s="112">
        <v>0.0</v>
      </c>
      <c r="Q68" s="112">
        <v>0.0</v>
      </c>
      <c r="R68" s="112">
        <v>0.0</v>
      </c>
      <c r="S68" s="112">
        <v>10.0</v>
      </c>
      <c r="T68" s="112">
        <v>20.0</v>
      </c>
      <c r="U68" s="112">
        <v>20.0</v>
      </c>
      <c r="V68" s="113">
        <v>10.0</v>
      </c>
      <c r="W68" s="113">
        <v>14.0</v>
      </c>
      <c r="X68" s="113">
        <v>24.0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25.0</v>
      </c>
      <c r="AF68" s="114">
        <v>15.0</v>
      </c>
      <c r="AG68" s="114">
        <v>10.0</v>
      </c>
      <c r="AH68" s="15" t="s">
        <v>11</v>
      </c>
      <c r="AI68" s="15">
        <f t="shared" si="6"/>
        <v>90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5.75" customHeight="1">
      <c r="A69" s="109">
        <v>57.0</v>
      </c>
      <c r="B69" s="110">
        <v>9.21313104183E11</v>
      </c>
      <c r="C69" s="111" t="s">
        <v>249</v>
      </c>
      <c r="D69" s="112">
        <v>35.0</v>
      </c>
      <c r="E69" s="112">
        <v>15.0</v>
      </c>
      <c r="F69" s="112">
        <v>0.0</v>
      </c>
      <c r="G69" s="112">
        <v>0.0</v>
      </c>
      <c r="H69" s="112">
        <v>0.0</v>
      </c>
      <c r="I69" s="112"/>
      <c r="J69" s="79">
        <v>0.0</v>
      </c>
      <c r="K69" s="79">
        <v>24.0</v>
      </c>
      <c r="L69" s="79">
        <v>24.0</v>
      </c>
      <c r="M69" s="79">
        <v>0.0</v>
      </c>
      <c r="N69" s="79">
        <v>0.0</v>
      </c>
      <c r="O69" s="79"/>
      <c r="P69" s="112">
        <v>0.0</v>
      </c>
      <c r="Q69" s="112">
        <v>0.0</v>
      </c>
      <c r="R69" s="112">
        <v>0.0</v>
      </c>
      <c r="S69" s="112">
        <v>10.0</v>
      </c>
      <c r="T69" s="112">
        <v>20.0</v>
      </c>
      <c r="U69" s="112">
        <v>20.0</v>
      </c>
      <c r="V69" s="113">
        <v>10.0</v>
      </c>
      <c r="W69" s="113">
        <v>14.0</v>
      </c>
      <c r="X69" s="113">
        <v>24.0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25.0</v>
      </c>
      <c r="AF69" s="114">
        <v>15.0</v>
      </c>
      <c r="AG69" s="114">
        <v>10.0</v>
      </c>
      <c r="AH69" s="15" t="s">
        <v>13</v>
      </c>
      <c r="AI69" s="15">
        <f t="shared" si="6"/>
        <v>80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5.75" customHeight="1">
      <c r="A70" s="109">
        <v>58.0</v>
      </c>
      <c r="B70" s="110">
        <v>9.21313104184E11</v>
      </c>
      <c r="C70" s="111" t="s">
        <v>250</v>
      </c>
      <c r="D70" s="112">
        <v>30.0</v>
      </c>
      <c r="E70" s="112">
        <v>13.0</v>
      </c>
      <c r="F70" s="112">
        <v>0.0</v>
      </c>
      <c r="G70" s="112">
        <v>0.0</v>
      </c>
      <c r="H70" s="112">
        <v>0.0</v>
      </c>
      <c r="I70" s="112"/>
      <c r="J70" s="79">
        <v>0.0</v>
      </c>
      <c r="K70" s="79">
        <v>23.0</v>
      </c>
      <c r="L70" s="79">
        <v>23.0</v>
      </c>
      <c r="M70" s="79">
        <v>0.0</v>
      </c>
      <c r="N70" s="79">
        <v>0.0</v>
      </c>
      <c r="O70" s="79"/>
      <c r="P70" s="112">
        <v>0.0</v>
      </c>
      <c r="Q70" s="112">
        <v>0.0</v>
      </c>
      <c r="R70" s="112">
        <v>0.0</v>
      </c>
      <c r="S70" s="112">
        <v>9.0</v>
      </c>
      <c r="T70" s="112">
        <v>18.0</v>
      </c>
      <c r="U70" s="112">
        <v>18.0</v>
      </c>
      <c r="V70" s="113">
        <v>8.0</v>
      </c>
      <c r="W70" s="113">
        <v>12.0</v>
      </c>
      <c r="X70" s="113">
        <v>20.0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14.0</v>
      </c>
      <c r="AG70" s="114">
        <v>9.0</v>
      </c>
      <c r="AH70" s="15" t="s">
        <v>13</v>
      </c>
      <c r="AI70" s="15">
        <f t="shared" si="6"/>
        <v>80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5.7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79"/>
      <c r="K71" s="79"/>
      <c r="L71" s="79"/>
      <c r="M71" s="79"/>
      <c r="N71" s="79"/>
      <c r="O71" s="79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5.7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7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7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191</v>
      </c>
      <c r="AD75" s="63"/>
      <c r="AE75" s="63"/>
      <c r="AF75" s="63"/>
      <c r="AG75" s="63"/>
      <c r="AH75" s="66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C78" s="81"/>
    </row>
    <row r="79" ht="15.75" customHeight="1">
      <c r="B79" s="81"/>
    </row>
    <row r="80" ht="15.75" customHeight="1"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5.75" customHeight="1"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5.75" customHeight="1"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5.75" customHeight="1"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5.75" customHeight="1"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5.75" customHeight="1"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1"/>
      <c r="V86" s="85"/>
      <c r="W86" s="85"/>
      <c r="Z86" s="85"/>
      <c r="AA86" s="85"/>
    </row>
    <row r="87" ht="15.75" customHeight="1">
      <c r="B87" s="81"/>
      <c r="V87" s="85"/>
      <c r="W87" s="85"/>
    </row>
    <row r="88" ht="15.75" customHeight="1">
      <c r="B88" s="81"/>
      <c r="P88" s="81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5.75" customHeight="1">
      <c r="B89" s="81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5.75" customHeight="1">
      <c r="B90" s="81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5.75" customHeight="1">
      <c r="B91" s="81"/>
      <c r="P91" s="81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5.75" customHeight="1">
      <c r="B92" s="81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5.75" customHeight="1">
      <c r="B93" s="81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5.75" customHeight="1">
      <c r="B94" s="81"/>
      <c r="P94" s="81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5.75" customHeight="1">
      <c r="B95" s="81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5.75" customHeight="1">
      <c r="B96" s="81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5.75" customHeight="1">
      <c r="B97" s="81"/>
      <c r="P97" s="81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5.75" customHeight="1">
      <c r="B98" s="81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5.75" customHeight="1">
      <c r="B99" s="81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5.75" customHeight="1">
      <c r="B100" s="81"/>
      <c r="P100" s="81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5.75" customHeight="1">
      <c r="B101" s="81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5.75" customHeight="1">
      <c r="B102" s="81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5.75" customHeight="1">
      <c r="B103" s="81"/>
      <c r="P103" s="81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5.75" customHeight="1">
      <c r="B104" s="81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5.75" customHeight="1">
      <c r="B105" s="81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48</v>
      </c>
    </row>
    <row r="2">
      <c r="A2" s="83" t="s">
        <v>49</v>
      </c>
      <c r="C2" s="81" t="str">
        <f>#REF!</f>
        <v>#REF!</v>
      </c>
      <c r="D2" s="84" t="s">
        <v>50</v>
      </c>
      <c r="G2" s="84" t="str">
        <f>#REF!</f>
        <v>#REF!</v>
      </c>
      <c r="J2" s="84" t="s">
        <v>51</v>
      </c>
      <c r="K2" s="85" t="str">
        <f>#REF!</f>
        <v>#REF!</v>
      </c>
    </row>
    <row r="3" ht="15.0" customHeight="1">
      <c r="B3" s="81"/>
      <c r="P3" s="86" t="s">
        <v>52</v>
      </c>
      <c r="S3" s="84" t="str">
        <f>#REF!</f>
        <v>#REF!</v>
      </c>
      <c r="T3" s="84" t="s">
        <v>6</v>
      </c>
      <c r="Y3" s="87" t="s">
        <v>53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54</v>
      </c>
      <c r="AL3" s="63"/>
      <c r="AM3" s="66"/>
      <c r="AN3" s="91" t="s">
        <v>55</v>
      </c>
      <c r="AO3" s="66"/>
    </row>
    <row r="4">
      <c r="B4" s="92" t="s">
        <v>24</v>
      </c>
      <c r="C4" s="93" t="str">
        <f t="shared" ref="C4:C9" si="1">#REF!</f>
        <v>#REF!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6"/>
      <c r="AL4" s="90" t="str">
        <f t="shared" ref="AL4:AL9" si="2">#REF!</f>
        <v>#REF!</v>
      </c>
      <c r="AM4" s="66"/>
      <c r="AN4" s="91" t="str">
        <f t="shared" ref="AN4:AN9" si="3">#REF!</f>
        <v>#REF!</v>
      </c>
      <c r="AO4" s="66"/>
    </row>
    <row r="5">
      <c r="B5" s="92" t="s">
        <v>26</v>
      </c>
      <c r="C5" s="93" t="str">
        <f t="shared" si="1"/>
        <v>#REF!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6"/>
      <c r="AL5" s="90" t="str">
        <f t="shared" si="2"/>
        <v>#REF!</v>
      </c>
      <c r="AM5" s="66"/>
      <c r="AN5" s="91" t="str">
        <f t="shared" si="3"/>
        <v>#REF!</v>
      </c>
      <c r="AO5" s="66"/>
    </row>
    <row r="6">
      <c r="B6" s="92" t="s">
        <v>28</v>
      </c>
      <c r="C6" s="93" t="str">
        <f t="shared" si="1"/>
        <v>#REF!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6"/>
      <c r="AL6" s="90" t="str">
        <f t="shared" si="2"/>
        <v>#REF!</v>
      </c>
      <c r="AM6" s="66"/>
      <c r="AN6" s="91" t="str">
        <f t="shared" si="3"/>
        <v>#REF!</v>
      </c>
      <c r="AO6" s="66"/>
    </row>
    <row r="7">
      <c r="B7" s="92" t="s">
        <v>30</v>
      </c>
      <c r="C7" s="93" t="str">
        <f t="shared" si="1"/>
        <v>#REF!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6"/>
      <c r="AL7" s="90" t="str">
        <f t="shared" si="2"/>
        <v>#REF!</v>
      </c>
      <c r="AM7" s="66"/>
      <c r="AN7" s="91" t="str">
        <f t="shared" si="3"/>
        <v>#REF!</v>
      </c>
      <c r="AO7" s="66"/>
    </row>
    <row r="8">
      <c r="B8" s="92" t="s">
        <v>32</v>
      </c>
      <c r="C8" s="93" t="str">
        <f t="shared" si="1"/>
        <v>#REF!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6"/>
      <c r="AL8" s="90" t="str">
        <f t="shared" si="2"/>
        <v>#REF!</v>
      </c>
      <c r="AM8" s="66"/>
      <c r="AN8" s="91" t="str">
        <f t="shared" si="3"/>
        <v>#REF!</v>
      </c>
      <c r="AO8" s="66"/>
    </row>
    <row r="9">
      <c r="B9" s="92" t="s">
        <v>34</v>
      </c>
      <c r="C9" s="93" t="str">
        <f t="shared" si="1"/>
        <v>#REF!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6"/>
      <c r="AL9" s="90" t="str">
        <f t="shared" si="2"/>
        <v>#REF!</v>
      </c>
      <c r="AM9" s="66"/>
      <c r="AN9" s="91" t="str">
        <f t="shared" si="3"/>
        <v>#REF!</v>
      </c>
      <c r="AO9" s="66"/>
    </row>
    <row r="10">
      <c r="A10" s="94"/>
      <c r="B10" s="95"/>
      <c r="C10" s="94"/>
      <c r="D10" s="96" t="s">
        <v>56</v>
      </c>
      <c r="E10" s="63"/>
      <c r="F10" s="63"/>
      <c r="G10" s="63"/>
      <c r="H10" s="63"/>
      <c r="I10" s="66"/>
      <c r="J10" s="97" t="s">
        <v>57</v>
      </c>
      <c r="K10" s="63"/>
      <c r="L10" s="63"/>
      <c r="M10" s="63"/>
      <c r="N10" s="63"/>
      <c r="O10" s="66"/>
      <c r="P10" s="96" t="s">
        <v>58</v>
      </c>
      <c r="Q10" s="63"/>
      <c r="R10" s="63"/>
      <c r="S10" s="63"/>
      <c r="T10" s="63"/>
      <c r="U10" s="66"/>
      <c r="V10" s="98" t="s">
        <v>59</v>
      </c>
      <c r="W10" s="63"/>
      <c r="X10" s="63"/>
      <c r="Y10" s="63"/>
      <c r="Z10" s="63"/>
      <c r="AA10" s="66"/>
      <c r="AB10" s="99" t="s">
        <v>60</v>
      </c>
      <c r="AC10" s="63"/>
      <c r="AD10" s="63"/>
      <c r="AE10" s="63"/>
      <c r="AF10" s="63"/>
      <c r="AG10" s="66"/>
      <c r="AH10" s="48" t="s">
        <v>45</v>
      </c>
      <c r="AI10" s="15"/>
      <c r="AJ10" s="100" t="s">
        <v>61</v>
      </c>
      <c r="AK10" s="63"/>
      <c r="AL10" s="63"/>
      <c r="AM10" s="63"/>
      <c r="AN10" s="63"/>
      <c r="AO10" s="66"/>
    </row>
    <row r="11">
      <c r="A11" s="94" t="s">
        <v>62</v>
      </c>
      <c r="B11" s="95" t="s">
        <v>63</v>
      </c>
      <c r="C11" s="94" t="s">
        <v>64</v>
      </c>
      <c r="D11" s="101" t="s">
        <v>65</v>
      </c>
      <c r="E11" s="101" t="s">
        <v>66</v>
      </c>
      <c r="F11" s="101" t="s">
        <v>67</v>
      </c>
      <c r="G11" s="101" t="s">
        <v>68</v>
      </c>
      <c r="H11" s="101" t="s">
        <v>69</v>
      </c>
      <c r="I11" s="101" t="s">
        <v>70</v>
      </c>
      <c r="J11" s="102" t="s">
        <v>65</v>
      </c>
      <c r="K11" s="102" t="s">
        <v>66</v>
      </c>
      <c r="L11" s="102" t="s">
        <v>67</v>
      </c>
      <c r="M11" s="102" t="s">
        <v>68</v>
      </c>
      <c r="N11" s="102" t="s">
        <v>69</v>
      </c>
      <c r="O11" s="101" t="s">
        <v>70</v>
      </c>
      <c r="P11" s="101" t="s">
        <v>65</v>
      </c>
      <c r="Q11" s="101" t="s">
        <v>66</v>
      </c>
      <c r="R11" s="101" t="s">
        <v>67</v>
      </c>
      <c r="S11" s="101" t="s">
        <v>68</v>
      </c>
      <c r="T11" s="101" t="s">
        <v>69</v>
      </c>
      <c r="U11" s="101" t="s">
        <v>70</v>
      </c>
      <c r="V11" s="103" t="s">
        <v>65</v>
      </c>
      <c r="W11" s="103" t="s">
        <v>66</v>
      </c>
      <c r="X11" s="103" t="s">
        <v>67</v>
      </c>
      <c r="Y11" s="103" t="s">
        <v>68</v>
      </c>
      <c r="Z11" s="103" t="s">
        <v>69</v>
      </c>
      <c r="AA11" s="101" t="s">
        <v>70</v>
      </c>
      <c r="AB11" s="104" t="s">
        <v>65</v>
      </c>
      <c r="AC11" s="104" t="s">
        <v>66</v>
      </c>
      <c r="AD11" s="104" t="s">
        <v>67</v>
      </c>
      <c r="AE11" s="104" t="s">
        <v>68</v>
      </c>
      <c r="AF11" s="104" t="s">
        <v>69</v>
      </c>
      <c r="AG11" s="101" t="s">
        <v>70</v>
      </c>
      <c r="AH11" s="48" t="s">
        <v>20</v>
      </c>
      <c r="AI11" s="15"/>
      <c r="AJ11" s="105" t="s">
        <v>65</v>
      </c>
      <c r="AK11" s="105" t="s">
        <v>66</v>
      </c>
      <c r="AL11" s="105" t="s">
        <v>67</v>
      </c>
      <c r="AM11" s="105" t="s">
        <v>68</v>
      </c>
      <c r="AN11" s="105" t="s">
        <v>69</v>
      </c>
      <c r="AO11" s="106" t="s">
        <v>70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66"/>
      <c r="AJ12" s="106"/>
      <c r="AK12" s="106"/>
      <c r="AL12" s="106"/>
      <c r="AM12" s="106"/>
      <c r="AN12" s="106"/>
      <c r="AO12" s="106"/>
    </row>
    <row r="13">
      <c r="A13" s="109">
        <v>1.0</v>
      </c>
      <c r="B13" s="110">
        <v>9.21313104185E11</v>
      </c>
      <c r="C13" s="111" t="s">
        <v>251</v>
      </c>
      <c r="D13" s="112">
        <v>28.0</v>
      </c>
      <c r="E13" s="112">
        <v>12.0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8.0</v>
      </c>
      <c r="T13" s="112">
        <v>16.0</v>
      </c>
      <c r="U13" s="112">
        <v>8.0</v>
      </c>
      <c r="V13" s="113">
        <v>9.0</v>
      </c>
      <c r="W13" s="113">
        <v>11.0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23.0</v>
      </c>
      <c r="AF13" s="114">
        <v>13.0</v>
      </c>
      <c r="AG13" s="114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>
      <c r="A14" s="109">
        <v>2.0</v>
      </c>
      <c r="B14" s="110">
        <v>9.21313104186E11</v>
      </c>
      <c r="C14" s="111" t="s">
        <v>252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23.0</v>
      </c>
      <c r="L14" s="79">
        <v>23.0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10.0</v>
      </c>
      <c r="T14" s="112">
        <v>20.0</v>
      </c>
      <c r="U14" s="112">
        <v>10.0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24.0</v>
      </c>
      <c r="AF14" s="114">
        <v>14.0</v>
      </c>
      <c r="AG14" s="114">
        <v>7.0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>
      <c r="A15" s="109">
        <v>3.0</v>
      </c>
      <c r="B15" s="110">
        <v>9.21313104187E11</v>
      </c>
      <c r="C15" s="111" t="s">
        <v>253</v>
      </c>
      <c r="D15" s="112">
        <v>33.6</v>
      </c>
      <c r="E15" s="112">
        <v>14.4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25.0</v>
      </c>
      <c r="L15" s="79">
        <v>25.0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10.0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23.0</v>
      </c>
      <c r="AF15" s="114">
        <v>14.0</v>
      </c>
      <c r="AG15" s="114">
        <v>8.0</v>
      </c>
      <c r="AH15" s="15" t="s">
        <v>17</v>
      </c>
      <c r="AI15" s="15">
        <f t="shared" si="6"/>
        <v>60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>
      <c r="A16" s="109">
        <v>4.0</v>
      </c>
      <c r="B16" s="110">
        <v>9.21313104188E11</v>
      </c>
      <c r="C16" s="111" t="s">
        <v>254</v>
      </c>
      <c r="D16" s="112">
        <v>31.5</v>
      </c>
      <c r="E16" s="112">
        <v>13.5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20.0</v>
      </c>
      <c r="L16" s="79">
        <v>20.0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7.6</v>
      </c>
      <c r="T16" s="112">
        <v>15.2</v>
      </c>
      <c r="U16" s="112">
        <v>7.6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15.0</v>
      </c>
      <c r="AG16" s="114">
        <v>8.0</v>
      </c>
      <c r="AH16" s="15" t="s">
        <v>73</v>
      </c>
      <c r="AI16" s="15">
        <f t="shared" si="6"/>
        <v>56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>
      <c r="A17" s="109">
        <v>5.0</v>
      </c>
      <c r="B17" s="110">
        <v>9.21313104189E11</v>
      </c>
      <c r="C17" s="111" t="s">
        <v>255</v>
      </c>
      <c r="D17" s="112">
        <v>30.1</v>
      </c>
      <c r="E17" s="112">
        <v>12.9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21.0</v>
      </c>
      <c r="L17" s="79">
        <v>21.0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10.0</v>
      </c>
      <c r="T17" s="112">
        <v>20.0</v>
      </c>
      <c r="U17" s="112">
        <v>10.0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24.0</v>
      </c>
      <c r="AF17" s="114">
        <v>14.0</v>
      </c>
      <c r="AG17" s="114">
        <v>8.0</v>
      </c>
      <c r="AH17" s="15" t="s">
        <v>73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>
      <c r="A18" s="109">
        <v>6.0</v>
      </c>
      <c r="B18" s="110">
        <v>9.2131310419E11</v>
      </c>
      <c r="C18" s="111" t="s">
        <v>256</v>
      </c>
      <c r="D18" s="112">
        <v>23.1</v>
      </c>
      <c r="E18" s="112">
        <v>9.9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17.5</v>
      </c>
      <c r="L18" s="79">
        <v>17.5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10.0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24.0</v>
      </c>
      <c r="AF18" s="114">
        <v>13.0</v>
      </c>
      <c r="AG18" s="114">
        <v>8.0</v>
      </c>
      <c r="AH18" s="15" t="s">
        <v>73</v>
      </c>
      <c r="AI18" s="15">
        <f t="shared" si="6"/>
        <v>56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>
      <c r="A19" s="109">
        <v>7.0</v>
      </c>
      <c r="B19" s="110">
        <v>9.21313104191E11</v>
      </c>
      <c r="C19" s="111" t="s">
        <v>257</v>
      </c>
      <c r="D19" s="112">
        <v>35.0</v>
      </c>
      <c r="E19" s="112">
        <v>15.0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10.0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22.0</v>
      </c>
      <c r="AF19" s="114">
        <v>14.0</v>
      </c>
      <c r="AG19" s="114">
        <v>8.0</v>
      </c>
      <c r="AH19" s="15" t="s">
        <v>17</v>
      </c>
      <c r="AI19" s="15">
        <f t="shared" si="6"/>
        <v>60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>
      <c r="A20" s="109">
        <v>8.0</v>
      </c>
      <c r="B20" s="110">
        <v>9.21313104192E11</v>
      </c>
      <c r="C20" s="111" t="s">
        <v>258</v>
      </c>
      <c r="D20" s="112">
        <v>31.5</v>
      </c>
      <c r="E20" s="112">
        <v>13.5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25.0</v>
      </c>
      <c r="L20" s="79">
        <v>25.0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9.6</v>
      </c>
      <c r="T20" s="112">
        <v>19.2</v>
      </c>
      <c r="U20" s="112">
        <v>9.6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8.0</v>
      </c>
      <c r="AH20" s="15" t="s">
        <v>73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75" customHeight="1">
      <c r="A21" s="109">
        <v>9.0</v>
      </c>
      <c r="B21" s="110">
        <v>9.21313104193E11</v>
      </c>
      <c r="C21" s="111" t="s">
        <v>259</v>
      </c>
      <c r="D21" s="112">
        <v>35.0</v>
      </c>
      <c r="E21" s="112">
        <v>15.0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23.0</v>
      </c>
      <c r="L21" s="79">
        <v>23.0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10.0</v>
      </c>
      <c r="T21" s="112">
        <v>20.0</v>
      </c>
      <c r="U21" s="112">
        <v>10.0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24.0</v>
      </c>
      <c r="AF21" s="114">
        <v>14.0</v>
      </c>
      <c r="AG21" s="114">
        <v>9.0</v>
      </c>
      <c r="AH21" s="15" t="s">
        <v>15</v>
      </c>
      <c r="AI21" s="15">
        <f t="shared" si="6"/>
        <v>70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75" customHeight="1">
      <c r="A22" s="109">
        <v>10.0</v>
      </c>
      <c r="B22" s="110">
        <v>9.21313104194E11</v>
      </c>
      <c r="C22" s="111" t="s">
        <v>260</v>
      </c>
      <c r="D22" s="112">
        <v>35.0</v>
      </c>
      <c r="E22" s="112">
        <v>15.0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9.8</v>
      </c>
      <c r="T22" s="112">
        <v>19.6</v>
      </c>
      <c r="U22" s="112">
        <v>9.8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24.0</v>
      </c>
      <c r="AF22" s="114">
        <v>14.0</v>
      </c>
      <c r="AG22" s="114">
        <v>9.0</v>
      </c>
      <c r="AH22" s="15" t="s">
        <v>17</v>
      </c>
      <c r="AI22" s="15">
        <f t="shared" si="6"/>
        <v>60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75" customHeight="1">
      <c r="A23" s="109">
        <v>11.0</v>
      </c>
      <c r="B23" s="110">
        <v>9.21313104195E11</v>
      </c>
      <c r="C23" s="111" t="s">
        <v>261</v>
      </c>
      <c r="D23" s="112">
        <v>30.1</v>
      </c>
      <c r="E23" s="112">
        <v>12.9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24.0</v>
      </c>
      <c r="L23" s="79">
        <v>24.0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10.0</v>
      </c>
      <c r="T23" s="112">
        <v>20.0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14.0</v>
      </c>
      <c r="AG23" s="114">
        <v>9.0</v>
      </c>
      <c r="AH23" s="15" t="s">
        <v>15</v>
      </c>
      <c r="AI23" s="15">
        <f t="shared" si="6"/>
        <v>70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75" customHeight="1">
      <c r="A24" s="109">
        <v>12.0</v>
      </c>
      <c r="B24" s="110">
        <v>9.21313104196E11</v>
      </c>
      <c r="C24" s="111" t="s">
        <v>262</v>
      </c>
      <c r="D24" s="112">
        <v>25.9</v>
      </c>
      <c r="E24" s="112">
        <v>11.1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10.0</v>
      </c>
      <c r="T24" s="112">
        <v>20.0</v>
      </c>
      <c r="U24" s="112">
        <v>10.0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25.0</v>
      </c>
      <c r="AF24" s="114">
        <v>15.0</v>
      </c>
      <c r="AG24" s="114">
        <v>10.0</v>
      </c>
      <c r="AH24" s="15" t="s">
        <v>15</v>
      </c>
      <c r="AI24" s="15">
        <f t="shared" si="6"/>
        <v>70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75" customHeight="1">
      <c r="A25" s="109">
        <v>13.0</v>
      </c>
      <c r="B25" s="110">
        <v>9.21313104197E11</v>
      </c>
      <c r="C25" s="111" t="s">
        <v>263</v>
      </c>
      <c r="D25" s="112">
        <v>21.7</v>
      </c>
      <c r="E25" s="112">
        <v>9.3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7.0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24.0</v>
      </c>
      <c r="AF25" s="114">
        <v>15.0</v>
      </c>
      <c r="AG25" s="114">
        <v>8.0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75" customHeight="1">
      <c r="A26" s="109">
        <v>14.0</v>
      </c>
      <c r="B26" s="110">
        <v>9.21313104198E11</v>
      </c>
      <c r="C26" s="111" t="s">
        <v>264</v>
      </c>
      <c r="D26" s="112">
        <v>32.9</v>
      </c>
      <c r="E26" s="112">
        <v>14.1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22.0</v>
      </c>
      <c r="L26" s="79">
        <v>22.0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9.2</v>
      </c>
      <c r="T26" s="112">
        <v>18.4</v>
      </c>
      <c r="U26" s="112">
        <v>9.2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24.0</v>
      </c>
      <c r="AF26" s="114">
        <v>12.0</v>
      </c>
      <c r="AG26" s="114">
        <v>8.0</v>
      </c>
      <c r="AH26" s="15" t="s">
        <v>15</v>
      </c>
      <c r="AI26" s="15">
        <f t="shared" si="6"/>
        <v>70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75" customHeight="1">
      <c r="A27" s="109">
        <v>15.0</v>
      </c>
      <c r="B27" s="110">
        <v>9.21313104199E11</v>
      </c>
      <c r="C27" s="111" t="s">
        <v>265</v>
      </c>
      <c r="D27" s="112">
        <v>26.6</v>
      </c>
      <c r="E27" s="112">
        <v>11.4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18.0</v>
      </c>
      <c r="L27" s="79">
        <v>18.0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7.6</v>
      </c>
      <c r="T27" s="112">
        <v>15.2</v>
      </c>
      <c r="U27" s="112">
        <v>7.6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15.0</v>
      </c>
      <c r="AG27" s="114">
        <v>7.0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75" customHeight="1">
      <c r="A28" s="109">
        <v>16.0</v>
      </c>
      <c r="B28" s="110">
        <v>9.213131042E11</v>
      </c>
      <c r="C28" s="111" t="s">
        <v>266</v>
      </c>
      <c r="D28" s="112">
        <v>30.8</v>
      </c>
      <c r="E28" s="112">
        <v>13.2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25.0</v>
      </c>
      <c r="L28" s="79">
        <v>25.0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9.8</v>
      </c>
      <c r="T28" s="112">
        <v>19.6</v>
      </c>
      <c r="U28" s="112">
        <v>9.8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22.0</v>
      </c>
      <c r="AF28" s="114">
        <v>15.0</v>
      </c>
      <c r="AG28" s="114">
        <v>7.0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75" customHeight="1">
      <c r="A29" s="109">
        <v>17.0</v>
      </c>
      <c r="B29" s="110">
        <v>9.21313104201E11</v>
      </c>
      <c r="C29" s="111" t="s">
        <v>267</v>
      </c>
      <c r="D29" s="112">
        <v>24.5</v>
      </c>
      <c r="E29" s="112">
        <v>10.5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20.0</v>
      </c>
      <c r="L29" s="79">
        <v>20.0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7.0</v>
      </c>
      <c r="T29" s="112">
        <v>14.0</v>
      </c>
      <c r="U29" s="112">
        <v>7.0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24.0</v>
      </c>
      <c r="AF29" s="114">
        <v>15.0</v>
      </c>
      <c r="AG29" s="114">
        <v>7.0</v>
      </c>
      <c r="AH29" s="15" t="s">
        <v>73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75" customHeight="1">
      <c r="A30" s="109">
        <v>18.0</v>
      </c>
      <c r="B30" s="110">
        <v>9.21313104202E11</v>
      </c>
      <c r="C30" s="111" t="s">
        <v>268</v>
      </c>
      <c r="D30" s="112">
        <v>29.4</v>
      </c>
      <c r="E30" s="112">
        <v>12.6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24.5</v>
      </c>
      <c r="L30" s="79">
        <v>24.5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10.0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13.0</v>
      </c>
      <c r="AG30" s="114">
        <v>8.0</v>
      </c>
      <c r="AH30" s="15" t="s">
        <v>73</v>
      </c>
      <c r="AI30" s="15">
        <f t="shared" si="6"/>
        <v>56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75" customHeight="1">
      <c r="A31" s="109">
        <v>19.0</v>
      </c>
      <c r="B31" s="110">
        <v>9.21313104203E11</v>
      </c>
      <c r="C31" s="111" t="s">
        <v>269</v>
      </c>
      <c r="D31" s="112">
        <v>0.0</v>
      </c>
      <c r="E31" s="112">
        <v>0.0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0.0</v>
      </c>
      <c r="L31" s="79">
        <v>0.0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0.0</v>
      </c>
      <c r="T31" s="112">
        <v>0.0</v>
      </c>
      <c r="U31" s="112">
        <v>0.0</v>
      </c>
      <c r="V31" s="113">
        <v>0.0</v>
      </c>
      <c r="W31" s="113">
        <v>0.0</v>
      </c>
      <c r="X31" s="113">
        <v>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0.0</v>
      </c>
      <c r="AF31" s="114">
        <v>0.0</v>
      </c>
      <c r="AG31" s="114">
        <v>0.0</v>
      </c>
      <c r="AH31" s="15" t="s">
        <v>270</v>
      </c>
      <c r="AI31" s="15">
        <f t="shared" si="6"/>
        <v>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75" customHeight="1">
      <c r="A32" s="109">
        <v>20.0</v>
      </c>
      <c r="B32" s="110">
        <v>9.21313104204E11</v>
      </c>
      <c r="C32" s="111" t="s">
        <v>271</v>
      </c>
      <c r="D32" s="112">
        <v>25.9</v>
      </c>
      <c r="E32" s="112">
        <v>11.1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17.5</v>
      </c>
      <c r="L32" s="79">
        <v>17.5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6.0</v>
      </c>
      <c r="T32" s="112">
        <v>12.0</v>
      </c>
      <c r="U32" s="112">
        <v>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23.0</v>
      </c>
      <c r="AF32" s="114">
        <v>11.0</v>
      </c>
      <c r="AG32" s="114">
        <v>7.0</v>
      </c>
      <c r="AH32" s="15" t="s">
        <v>73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75" customHeight="1">
      <c r="A33" s="109">
        <v>21.0</v>
      </c>
      <c r="B33" s="110">
        <v>9.21313104205E11</v>
      </c>
      <c r="C33" s="111" t="s">
        <v>272</v>
      </c>
      <c r="D33" s="112">
        <v>24.5</v>
      </c>
      <c r="E33" s="112">
        <v>10.5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10.0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22.0</v>
      </c>
      <c r="AF33" s="114">
        <v>15.0</v>
      </c>
      <c r="AG33" s="114">
        <v>7.0</v>
      </c>
      <c r="AH33" s="15" t="s">
        <v>13</v>
      </c>
      <c r="AI33" s="15">
        <f t="shared" si="6"/>
        <v>80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75" customHeight="1">
      <c r="A34" s="109">
        <v>22.0</v>
      </c>
      <c r="B34" s="110">
        <v>9.21313104206E11</v>
      </c>
      <c r="C34" s="111" t="s">
        <v>273</v>
      </c>
      <c r="D34" s="112">
        <v>30.1</v>
      </c>
      <c r="E34" s="112">
        <v>12.9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23.0</v>
      </c>
      <c r="L34" s="79">
        <v>23.0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10.0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22.0</v>
      </c>
      <c r="AF34" s="114">
        <v>15.0</v>
      </c>
      <c r="AG34" s="114">
        <v>7.0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75" customHeight="1">
      <c r="A35" s="109">
        <v>23.0</v>
      </c>
      <c r="B35" s="110">
        <v>9.21313104208E11</v>
      </c>
      <c r="C35" s="111" t="s">
        <v>274</v>
      </c>
      <c r="D35" s="112">
        <v>30.1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24.5</v>
      </c>
      <c r="L35" s="79">
        <v>24.5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9.6</v>
      </c>
      <c r="T35" s="112">
        <v>19.2</v>
      </c>
      <c r="U35" s="112">
        <v>9.6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23.0</v>
      </c>
      <c r="AF35" s="114">
        <v>14.0</v>
      </c>
      <c r="AG35" s="114">
        <v>7.0</v>
      </c>
      <c r="AH35" s="15" t="s">
        <v>73</v>
      </c>
      <c r="AI35" s="15">
        <f t="shared" si="6"/>
        <v>56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75" customHeight="1">
      <c r="A36" s="109">
        <v>24.0</v>
      </c>
      <c r="B36" s="110">
        <v>9.21313104301E11</v>
      </c>
      <c r="C36" s="111" t="s">
        <v>275</v>
      </c>
      <c r="D36" s="112">
        <v>24.5</v>
      </c>
      <c r="E36" s="112">
        <v>10.5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18.0</v>
      </c>
      <c r="L36" s="79">
        <v>18.0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7.0</v>
      </c>
      <c r="T36" s="112">
        <v>14.0</v>
      </c>
      <c r="U36" s="112">
        <v>7.0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25.0</v>
      </c>
      <c r="AF36" s="114">
        <v>15.0</v>
      </c>
      <c r="AG36" s="114">
        <v>10.0</v>
      </c>
      <c r="AH36" s="15" t="s">
        <v>201</v>
      </c>
      <c r="AI36" s="15">
        <f t="shared" si="6"/>
        <v>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75" customHeight="1">
      <c r="A37" s="109">
        <v>25.0</v>
      </c>
      <c r="B37" s="110">
        <v>9.21313104302E11</v>
      </c>
      <c r="C37" s="111" t="s">
        <v>276</v>
      </c>
      <c r="D37" s="112">
        <v>21.7</v>
      </c>
      <c r="E37" s="112">
        <v>9.3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20.0</v>
      </c>
      <c r="L37" s="79">
        <v>20.0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7.6</v>
      </c>
      <c r="T37" s="112">
        <v>15.2</v>
      </c>
      <c r="U37" s="112">
        <v>7.6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24.0</v>
      </c>
      <c r="AF37" s="114">
        <v>14.0</v>
      </c>
      <c r="AG37" s="114">
        <v>9.0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75" customHeight="1">
      <c r="A38" s="109">
        <v>26.0</v>
      </c>
      <c r="B38" s="110">
        <v>9.21313104303E11</v>
      </c>
      <c r="C38" s="111" t="s">
        <v>277</v>
      </c>
      <c r="D38" s="112">
        <v>24.5</v>
      </c>
      <c r="E38" s="112">
        <v>10.5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20.0</v>
      </c>
      <c r="L38" s="79">
        <v>20.0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6.0</v>
      </c>
      <c r="T38" s="112">
        <v>12.0</v>
      </c>
      <c r="U38" s="112">
        <v>6.0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25.0</v>
      </c>
      <c r="AF38" s="114">
        <v>15.0</v>
      </c>
      <c r="AG38" s="114">
        <v>9.0</v>
      </c>
      <c r="AH38" s="15" t="s">
        <v>201</v>
      </c>
      <c r="AI38" s="15">
        <f t="shared" si="6"/>
        <v>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75" customHeight="1">
      <c r="A39" s="109">
        <v>27.0</v>
      </c>
      <c r="B39" s="110">
        <v>9.21313104304E11</v>
      </c>
      <c r="C39" s="111" t="s">
        <v>278</v>
      </c>
      <c r="D39" s="112">
        <v>21.0</v>
      </c>
      <c r="E39" s="112">
        <v>9.0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17.5</v>
      </c>
      <c r="L39" s="79">
        <v>17.5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8.0</v>
      </c>
      <c r="T39" s="112">
        <v>16.0</v>
      </c>
      <c r="U39" s="112">
        <v>8.0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14.0</v>
      </c>
      <c r="AG39" s="114">
        <v>9.0</v>
      </c>
      <c r="AH39" s="15" t="s">
        <v>201</v>
      </c>
      <c r="AI39" s="15">
        <f t="shared" si="6"/>
        <v>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75" customHeight="1">
      <c r="A40" s="109">
        <v>28.0</v>
      </c>
      <c r="B40" s="110">
        <v>9.21313104305E11</v>
      </c>
      <c r="C40" s="111" t="s">
        <v>279</v>
      </c>
      <c r="D40" s="112">
        <v>24.5</v>
      </c>
      <c r="E40" s="112">
        <v>10.5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18.0</v>
      </c>
      <c r="L40" s="79">
        <v>18.0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7.0</v>
      </c>
      <c r="T40" s="112">
        <v>14.0</v>
      </c>
      <c r="U40" s="112">
        <v>7.0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23.0</v>
      </c>
      <c r="AF40" s="114">
        <v>14.0</v>
      </c>
      <c r="AG40" s="114">
        <v>9.0</v>
      </c>
      <c r="AH40" s="15" t="s">
        <v>201</v>
      </c>
      <c r="AI40" s="15">
        <f t="shared" si="6"/>
        <v>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75" customHeight="1">
      <c r="A41" s="109">
        <v>29.0</v>
      </c>
      <c r="B41" s="110">
        <v>9.21313104306E11</v>
      </c>
      <c r="C41" s="111" t="s">
        <v>280</v>
      </c>
      <c r="D41" s="112">
        <v>23.1</v>
      </c>
      <c r="E41" s="112">
        <v>9.9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19.0</v>
      </c>
      <c r="L41" s="79">
        <v>19.0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7.6</v>
      </c>
      <c r="T41" s="112">
        <v>15.2</v>
      </c>
      <c r="U41" s="112">
        <v>7.6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15.0</v>
      </c>
      <c r="AG41" s="114">
        <v>8.0</v>
      </c>
      <c r="AH41" s="15" t="s">
        <v>201</v>
      </c>
      <c r="AI41" s="15">
        <f t="shared" si="6"/>
        <v>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75" customHeight="1">
      <c r="A42" s="109">
        <v>30.0</v>
      </c>
      <c r="B42" s="110">
        <v>9.21313104307E11</v>
      </c>
      <c r="C42" s="111" t="s">
        <v>281</v>
      </c>
      <c r="D42" s="112">
        <v>30.1</v>
      </c>
      <c r="E42" s="112">
        <v>12.9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18.0</v>
      </c>
      <c r="L42" s="79">
        <v>18.0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8.4</v>
      </c>
      <c r="T42" s="112">
        <v>16.8</v>
      </c>
      <c r="U42" s="112">
        <v>8.4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24.0</v>
      </c>
      <c r="AF42" s="114">
        <v>14.0</v>
      </c>
      <c r="AG42" s="114">
        <v>6.0</v>
      </c>
      <c r="AH42" s="15" t="s">
        <v>73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75" customHeight="1">
      <c r="A43" s="109">
        <v>31.0</v>
      </c>
      <c r="B43" s="110">
        <v>9.21313104308E11</v>
      </c>
      <c r="C43" s="111" t="s">
        <v>282</v>
      </c>
      <c r="D43" s="112">
        <v>24.5</v>
      </c>
      <c r="E43" s="112">
        <v>10.5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20.5</v>
      </c>
      <c r="L43" s="79">
        <v>20.5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9.6</v>
      </c>
      <c r="T43" s="112">
        <v>19.2</v>
      </c>
      <c r="U43" s="112">
        <v>9.6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24.0</v>
      </c>
      <c r="AF43" s="114">
        <v>15.0</v>
      </c>
      <c r="AG43" s="114">
        <v>8.0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75" customHeight="1">
      <c r="A44" s="109">
        <v>32.0</v>
      </c>
      <c r="B44" s="110">
        <v>9.2131310431E11</v>
      </c>
      <c r="C44" s="111" t="s">
        <v>283</v>
      </c>
      <c r="D44" s="112">
        <v>30.1</v>
      </c>
      <c r="E44" s="112">
        <v>12.9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24.5</v>
      </c>
      <c r="L44" s="79">
        <v>24.5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9.2</v>
      </c>
      <c r="T44" s="112">
        <v>18.4</v>
      </c>
      <c r="U44" s="112">
        <v>9.2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8.0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75" customHeight="1">
      <c r="A45" s="109">
        <v>33.0</v>
      </c>
      <c r="B45" s="110">
        <v>9.21313104311E11</v>
      </c>
      <c r="C45" s="111" t="s">
        <v>284</v>
      </c>
      <c r="D45" s="112">
        <v>24.5</v>
      </c>
      <c r="E45" s="112">
        <v>10.5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17.5</v>
      </c>
      <c r="L45" s="79">
        <v>17.5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9.8</v>
      </c>
      <c r="T45" s="112">
        <v>19.6</v>
      </c>
      <c r="U45" s="112">
        <v>9.8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24.0</v>
      </c>
      <c r="AF45" s="114">
        <v>14.0</v>
      </c>
      <c r="AG45" s="114">
        <v>9.0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75" customHeight="1">
      <c r="A46" s="109">
        <v>34.0</v>
      </c>
      <c r="B46" s="110">
        <v>9.21313104312E11</v>
      </c>
      <c r="C46" s="111" t="s">
        <v>285</v>
      </c>
      <c r="D46" s="112">
        <v>25.9</v>
      </c>
      <c r="E46" s="112">
        <v>11.1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10.0</v>
      </c>
      <c r="T46" s="112">
        <v>20.0</v>
      </c>
      <c r="U46" s="112">
        <v>10.0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15.0</v>
      </c>
      <c r="AG46" s="114">
        <v>8.0</v>
      </c>
      <c r="AH46" s="15" t="s">
        <v>73</v>
      </c>
      <c r="AI46" s="15">
        <f t="shared" si="6"/>
        <v>56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75" customHeight="1">
      <c r="A47" s="109">
        <v>35.0</v>
      </c>
      <c r="B47" s="110">
        <v>9.21313104313E11</v>
      </c>
      <c r="C47" s="111" t="s">
        <v>286</v>
      </c>
      <c r="D47" s="112">
        <v>26.6</v>
      </c>
      <c r="E47" s="112">
        <v>11.4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24.5</v>
      </c>
      <c r="L47" s="79">
        <v>24.5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10.0</v>
      </c>
      <c r="T47" s="112">
        <v>20.0</v>
      </c>
      <c r="U47" s="112">
        <v>10.0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24.0</v>
      </c>
      <c r="AF47" s="114">
        <v>15.0</v>
      </c>
      <c r="AG47" s="114">
        <v>8.0</v>
      </c>
      <c r="AH47" s="15" t="s">
        <v>17</v>
      </c>
      <c r="AI47" s="15">
        <f t="shared" si="6"/>
        <v>60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75" customHeight="1">
      <c r="A48" s="109">
        <v>36.0</v>
      </c>
      <c r="B48" s="110">
        <v>9.21313104314E11</v>
      </c>
      <c r="C48" s="111" t="s">
        <v>287</v>
      </c>
      <c r="D48" s="112">
        <v>25.9</v>
      </c>
      <c r="E48" s="112">
        <v>11.1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22.0</v>
      </c>
      <c r="L48" s="79">
        <v>22.0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9.8</v>
      </c>
      <c r="T48" s="112">
        <v>19.6</v>
      </c>
      <c r="U48" s="112">
        <v>9.8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73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75" customHeight="1">
      <c r="A49" s="109">
        <v>37.0</v>
      </c>
      <c r="B49" s="110">
        <v>9.21313104315E11</v>
      </c>
      <c r="C49" s="111" t="s">
        <v>288</v>
      </c>
      <c r="D49" s="112">
        <v>23.1</v>
      </c>
      <c r="E49" s="112">
        <v>9.9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18.0</v>
      </c>
      <c r="L49" s="79">
        <v>18.0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7.0</v>
      </c>
      <c r="T49" s="112">
        <v>14.0</v>
      </c>
      <c r="U49" s="112">
        <v>7.0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25.0</v>
      </c>
      <c r="AF49" s="114">
        <v>15.0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75" customHeight="1">
      <c r="A50" s="109">
        <v>38.0</v>
      </c>
      <c r="B50" s="110">
        <v>9.21313104316E11</v>
      </c>
      <c r="C50" s="111" t="s">
        <v>289</v>
      </c>
      <c r="D50" s="112">
        <v>24.5</v>
      </c>
      <c r="E50" s="112">
        <v>10.5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19.5</v>
      </c>
      <c r="L50" s="79">
        <v>19.5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9.6</v>
      </c>
      <c r="T50" s="112">
        <v>19.2</v>
      </c>
      <c r="U50" s="112">
        <v>9.6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25.0</v>
      </c>
      <c r="AF50" s="114">
        <v>15.0</v>
      </c>
      <c r="AG50" s="114">
        <v>10.0</v>
      </c>
      <c r="AH50" s="15" t="s">
        <v>73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75" customHeight="1">
      <c r="A51" s="109">
        <v>39.0</v>
      </c>
      <c r="B51" s="110">
        <v>9.21313104317E11</v>
      </c>
      <c r="C51" s="111" t="s">
        <v>290</v>
      </c>
      <c r="D51" s="112">
        <v>21.7</v>
      </c>
      <c r="E51" s="112">
        <v>9.3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19.5</v>
      </c>
      <c r="L51" s="79">
        <v>19.5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8.0</v>
      </c>
      <c r="T51" s="112">
        <v>16.0</v>
      </c>
      <c r="U51" s="112">
        <v>8.0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25.0</v>
      </c>
      <c r="AF51" s="114">
        <v>15.0</v>
      </c>
      <c r="AG51" s="114">
        <v>10.0</v>
      </c>
      <c r="AH51" s="15" t="s">
        <v>13</v>
      </c>
      <c r="AI51" s="15">
        <f t="shared" si="6"/>
        <v>80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75" customHeight="1">
      <c r="A52" s="109">
        <v>40.0</v>
      </c>
      <c r="B52" s="110">
        <v>9.21313104318E11</v>
      </c>
      <c r="C52" s="111" t="s">
        <v>291</v>
      </c>
      <c r="D52" s="112">
        <v>34.3</v>
      </c>
      <c r="E52" s="112">
        <v>14.7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10.0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15</v>
      </c>
      <c r="AI52" s="15">
        <f t="shared" si="6"/>
        <v>70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75" customHeight="1">
      <c r="A53" s="109">
        <v>41.0</v>
      </c>
      <c r="B53" s="110">
        <v>9.21313104319E11</v>
      </c>
      <c r="C53" s="111" t="s">
        <v>292</v>
      </c>
      <c r="D53" s="112">
        <v>27.3</v>
      </c>
      <c r="E53" s="112">
        <v>11.7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20.0</v>
      </c>
      <c r="L53" s="79">
        <v>20.0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6.0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22.0</v>
      </c>
      <c r="AF53" s="114">
        <v>15.0</v>
      </c>
      <c r="AG53" s="114">
        <v>6.0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75" customHeight="1">
      <c r="A54" s="109">
        <v>42.0</v>
      </c>
      <c r="B54" s="110">
        <v>9.2131310432E11</v>
      </c>
      <c r="C54" s="111" t="s">
        <v>293</v>
      </c>
      <c r="D54" s="112">
        <v>25.2</v>
      </c>
      <c r="E54" s="112">
        <v>10.8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17.5</v>
      </c>
      <c r="L54" s="79">
        <v>17.5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7.2</v>
      </c>
      <c r="T54" s="112">
        <v>14.4</v>
      </c>
      <c r="U54" s="112">
        <v>7.2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75" customHeight="1">
      <c r="A55" s="109">
        <v>43.0</v>
      </c>
      <c r="B55" s="110">
        <v>9.21313104321E11</v>
      </c>
      <c r="C55" s="111" t="s">
        <v>294</v>
      </c>
      <c r="D55" s="112">
        <v>23.1</v>
      </c>
      <c r="E55" s="112">
        <v>9.9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22.5</v>
      </c>
      <c r="L55" s="79">
        <v>22.5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8.8</v>
      </c>
      <c r="T55" s="112">
        <v>17.6</v>
      </c>
      <c r="U55" s="112">
        <v>8.8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23.0</v>
      </c>
      <c r="AF55" s="114">
        <v>11.0</v>
      </c>
      <c r="AG55" s="114">
        <v>7.0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75" customHeight="1">
      <c r="A56" s="109">
        <v>44.0</v>
      </c>
      <c r="B56" s="110">
        <v>9.21313104322E11</v>
      </c>
      <c r="C56" s="111" t="s">
        <v>295</v>
      </c>
      <c r="D56" s="112">
        <v>24.5</v>
      </c>
      <c r="E56" s="112">
        <v>10.5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25.0</v>
      </c>
      <c r="L56" s="79">
        <v>25.0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9.6</v>
      </c>
      <c r="T56" s="112">
        <v>19.2</v>
      </c>
      <c r="U56" s="112">
        <v>9.6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22.0</v>
      </c>
      <c r="AF56" s="114">
        <v>14.0</v>
      </c>
      <c r="AG56" s="114">
        <v>7.0</v>
      </c>
      <c r="AH56" s="15" t="s">
        <v>73</v>
      </c>
      <c r="AI56" s="15">
        <f t="shared" si="6"/>
        <v>56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75" customHeight="1">
      <c r="A57" s="109">
        <v>45.0</v>
      </c>
      <c r="B57" s="110">
        <v>9.21313104325E11</v>
      </c>
      <c r="C57" s="111" t="s">
        <v>296</v>
      </c>
      <c r="D57" s="112">
        <v>21.0</v>
      </c>
      <c r="E57" s="112">
        <v>9.0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15.0</v>
      </c>
      <c r="L57" s="79">
        <v>15.0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6.0</v>
      </c>
      <c r="T57" s="112">
        <v>12.0</v>
      </c>
      <c r="U57" s="112">
        <v>6.0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23.0</v>
      </c>
      <c r="AF57" s="114">
        <v>14.0</v>
      </c>
      <c r="AG57" s="114">
        <v>7.0</v>
      </c>
      <c r="AH57" s="15" t="s">
        <v>15</v>
      </c>
      <c r="AI57" s="15">
        <f t="shared" si="6"/>
        <v>70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75" customHeight="1">
      <c r="A58" s="109">
        <v>46.0</v>
      </c>
      <c r="B58" s="110">
        <v>9.21313104501E11</v>
      </c>
      <c r="C58" s="111" t="s">
        <v>297</v>
      </c>
      <c r="D58" s="112">
        <v>21.0</v>
      </c>
      <c r="E58" s="112">
        <v>9.0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18.5</v>
      </c>
      <c r="L58" s="79">
        <v>18.5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7.0</v>
      </c>
      <c r="T58" s="112">
        <v>14.0</v>
      </c>
      <c r="U58" s="112">
        <v>7.0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22.0</v>
      </c>
      <c r="AF58" s="114">
        <v>14.0</v>
      </c>
      <c r="AG58" s="114">
        <v>7.0</v>
      </c>
      <c r="AH58" s="15" t="s">
        <v>15</v>
      </c>
      <c r="AI58" s="15">
        <f t="shared" si="6"/>
        <v>70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75" customHeight="1">
      <c r="A59" s="109">
        <v>47.0</v>
      </c>
      <c r="B59" s="110">
        <v>9.21313104502E11</v>
      </c>
      <c r="C59" s="111" t="s">
        <v>298</v>
      </c>
      <c r="D59" s="112">
        <v>30.1</v>
      </c>
      <c r="E59" s="112">
        <v>12.9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23.0</v>
      </c>
      <c r="L59" s="79">
        <v>23.0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10.0</v>
      </c>
      <c r="T59" s="112">
        <v>20.0</v>
      </c>
      <c r="U59" s="112">
        <v>10.0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73</v>
      </c>
      <c r="AI59" s="15">
        <f t="shared" si="6"/>
        <v>56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75" customHeight="1">
      <c r="A60" s="109">
        <v>48.0</v>
      </c>
      <c r="B60" s="110">
        <v>9.21313104503E11</v>
      </c>
      <c r="C60" s="111" t="s">
        <v>299</v>
      </c>
      <c r="D60" s="112">
        <v>27.3</v>
      </c>
      <c r="E60" s="112">
        <v>11.7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19.5</v>
      </c>
      <c r="L60" s="79">
        <v>19.5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7.4</v>
      </c>
      <c r="T60" s="112">
        <v>14.8</v>
      </c>
      <c r="U60" s="112">
        <v>7.4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24.0</v>
      </c>
      <c r="AF60" s="114">
        <v>14.0</v>
      </c>
      <c r="AG60" s="114">
        <v>8.0</v>
      </c>
      <c r="AH60" s="15" t="s">
        <v>17</v>
      </c>
      <c r="AI60" s="15">
        <f t="shared" si="6"/>
        <v>60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75" customHeight="1">
      <c r="A61" s="109">
        <v>49.0</v>
      </c>
      <c r="B61" s="110">
        <v>9.21313104505E11</v>
      </c>
      <c r="C61" s="111" t="s">
        <v>300</v>
      </c>
      <c r="D61" s="112">
        <v>32.2</v>
      </c>
      <c r="E61" s="112">
        <v>13.8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22.5</v>
      </c>
      <c r="L61" s="79">
        <v>22.5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9.8</v>
      </c>
      <c r="T61" s="112">
        <v>19.6</v>
      </c>
      <c r="U61" s="112">
        <v>9.8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75" customHeight="1">
      <c r="A62" s="109">
        <v>50.0</v>
      </c>
      <c r="B62" s="110">
        <v>9.21313104506E11</v>
      </c>
      <c r="C62" s="111" t="s">
        <v>301</v>
      </c>
      <c r="D62" s="112">
        <v>32.9</v>
      </c>
      <c r="E62" s="112">
        <v>14.1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21.0</v>
      </c>
      <c r="L62" s="79">
        <v>21.0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9.8</v>
      </c>
      <c r="T62" s="112">
        <v>19.6</v>
      </c>
      <c r="U62" s="112">
        <v>9.8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22.0</v>
      </c>
      <c r="AF62" s="114">
        <v>15.0</v>
      </c>
      <c r="AG62" s="114">
        <v>9.0</v>
      </c>
      <c r="AH62" s="15" t="s">
        <v>201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75" customHeight="1">
      <c r="A63" s="109">
        <v>51.0</v>
      </c>
      <c r="B63" s="110">
        <v>9.21313104701E11</v>
      </c>
      <c r="C63" s="111" t="s">
        <v>302</v>
      </c>
      <c r="D63" s="112">
        <v>30.1</v>
      </c>
      <c r="E63" s="112">
        <v>12.9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25.0</v>
      </c>
      <c r="L63" s="79">
        <v>25.0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10.0</v>
      </c>
      <c r="T63" s="112">
        <v>20.0</v>
      </c>
      <c r="U63" s="112">
        <v>10.0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23.0</v>
      </c>
      <c r="AF63" s="114">
        <v>15.0</v>
      </c>
      <c r="AG63" s="114">
        <v>8.0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75" customHeight="1">
      <c r="A64" s="109">
        <v>52.0</v>
      </c>
      <c r="B64" s="110">
        <v>9.21313104702E11</v>
      </c>
      <c r="C64" s="111" t="s">
        <v>303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21.5</v>
      </c>
      <c r="L64" s="79">
        <v>21.5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8.0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24.0</v>
      </c>
      <c r="AF64" s="114">
        <v>15.0</v>
      </c>
      <c r="AG64" s="114">
        <v>8.0</v>
      </c>
      <c r="AH64" s="15" t="s">
        <v>73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75" customHeight="1">
      <c r="A65" s="109"/>
      <c r="B65" s="110"/>
      <c r="C65" s="111"/>
      <c r="D65" s="112"/>
      <c r="E65" s="112"/>
      <c r="F65" s="112"/>
      <c r="G65" s="112"/>
      <c r="H65" s="112"/>
      <c r="I65" s="112"/>
      <c r="J65" s="79"/>
      <c r="K65" s="79"/>
      <c r="L65" s="79"/>
      <c r="M65" s="79"/>
      <c r="N65" s="79"/>
      <c r="O65" s="79"/>
      <c r="P65" s="112"/>
      <c r="Q65" s="112"/>
      <c r="R65" s="112"/>
      <c r="S65" s="112"/>
      <c r="T65" s="112"/>
      <c r="U65" s="112"/>
      <c r="V65" s="113"/>
      <c r="W65" s="113"/>
      <c r="X65" s="113"/>
      <c r="Y65" s="113"/>
      <c r="Z65" s="113"/>
      <c r="AA65" s="113"/>
      <c r="AB65" s="114"/>
      <c r="AC65" s="114"/>
      <c r="AD65" s="114"/>
      <c r="AE65" s="114"/>
      <c r="AF65" s="114"/>
      <c r="AG65" s="114"/>
      <c r="AH65" s="15"/>
      <c r="AI65" s="15"/>
      <c r="AJ65" s="115"/>
      <c r="AK65" s="115"/>
      <c r="AL65" s="115"/>
      <c r="AM65" s="115"/>
      <c r="AN65" s="115"/>
      <c r="AO65" s="115"/>
    </row>
    <row r="66" ht="15.75" customHeight="1">
      <c r="A66" s="109"/>
      <c r="B66" s="110"/>
      <c r="C66" s="111"/>
      <c r="D66" s="112"/>
      <c r="E66" s="112"/>
      <c r="F66" s="112"/>
      <c r="G66" s="112"/>
      <c r="H66" s="112"/>
      <c r="I66" s="112"/>
      <c r="J66" s="79"/>
      <c r="K66" s="79"/>
      <c r="L66" s="79"/>
      <c r="M66" s="79"/>
      <c r="N66" s="79"/>
      <c r="O66" s="79"/>
      <c r="P66" s="112"/>
      <c r="Q66" s="112"/>
      <c r="R66" s="112"/>
      <c r="S66" s="112"/>
      <c r="T66" s="112"/>
      <c r="U66" s="112"/>
      <c r="V66" s="113"/>
      <c r="W66" s="113"/>
      <c r="X66" s="113"/>
      <c r="Y66" s="113"/>
      <c r="Z66" s="113"/>
      <c r="AA66" s="113"/>
      <c r="AB66" s="114"/>
      <c r="AC66" s="114"/>
      <c r="AD66" s="114"/>
      <c r="AE66" s="114"/>
      <c r="AF66" s="114"/>
      <c r="AG66" s="114"/>
      <c r="AH66" s="15"/>
      <c r="AI66" s="15"/>
      <c r="AJ66" s="115"/>
      <c r="AK66" s="115"/>
      <c r="AL66" s="115"/>
      <c r="AM66" s="115"/>
      <c r="AN66" s="115"/>
      <c r="AO66" s="115"/>
    </row>
    <row r="67" ht="15.75" customHeight="1">
      <c r="A67" s="109"/>
      <c r="B67" s="110"/>
      <c r="C67" s="111"/>
      <c r="D67" s="112"/>
      <c r="E67" s="112"/>
      <c r="F67" s="112"/>
      <c r="G67" s="112"/>
      <c r="H67" s="112"/>
      <c r="I67" s="112"/>
      <c r="J67" s="79"/>
      <c r="K67" s="79"/>
      <c r="L67" s="79"/>
      <c r="M67" s="79"/>
      <c r="N67" s="79"/>
      <c r="O67" s="79"/>
      <c r="P67" s="112"/>
      <c r="Q67" s="112"/>
      <c r="R67" s="112"/>
      <c r="S67" s="112"/>
      <c r="T67" s="112"/>
      <c r="U67" s="112"/>
      <c r="V67" s="113"/>
      <c r="W67" s="113"/>
      <c r="X67" s="113"/>
      <c r="Y67" s="113"/>
      <c r="Z67" s="113"/>
      <c r="AA67" s="113"/>
      <c r="AB67" s="114"/>
      <c r="AC67" s="114"/>
      <c r="AD67" s="114"/>
      <c r="AE67" s="114"/>
      <c r="AF67" s="114"/>
      <c r="AG67" s="114"/>
      <c r="AH67" s="15"/>
      <c r="AI67" s="15"/>
      <c r="AJ67" s="115"/>
      <c r="AK67" s="115"/>
      <c r="AL67" s="115"/>
      <c r="AM67" s="115"/>
      <c r="AN67" s="115"/>
      <c r="AO67" s="115"/>
    </row>
    <row r="68" ht="15.75" customHeight="1">
      <c r="A68" s="109"/>
      <c r="B68" s="110"/>
      <c r="C68" s="111"/>
      <c r="D68" s="112"/>
      <c r="E68" s="112"/>
      <c r="F68" s="112"/>
      <c r="G68" s="112"/>
      <c r="H68" s="112"/>
      <c r="I68" s="112"/>
      <c r="J68" s="79"/>
      <c r="K68" s="79"/>
      <c r="L68" s="79"/>
      <c r="M68" s="79"/>
      <c r="N68" s="79"/>
      <c r="O68" s="79"/>
      <c r="P68" s="112"/>
      <c r="Q68" s="112"/>
      <c r="R68" s="112"/>
      <c r="S68" s="112"/>
      <c r="T68" s="112"/>
      <c r="U68" s="112"/>
      <c r="V68" s="113"/>
      <c r="W68" s="113"/>
      <c r="X68" s="113"/>
      <c r="Y68" s="113"/>
      <c r="Z68" s="113"/>
      <c r="AA68" s="113"/>
      <c r="AB68" s="114"/>
      <c r="AC68" s="114"/>
      <c r="AD68" s="114"/>
      <c r="AE68" s="114"/>
      <c r="AF68" s="114"/>
      <c r="AG68" s="114"/>
      <c r="AH68" s="15"/>
      <c r="AI68" s="15"/>
      <c r="AJ68" s="115"/>
      <c r="AK68" s="115"/>
      <c r="AL68" s="115"/>
      <c r="AM68" s="115"/>
      <c r="AN68" s="115"/>
      <c r="AO68" s="115"/>
    </row>
    <row r="69" ht="15.75" customHeight="1">
      <c r="A69" s="109"/>
      <c r="B69" s="110"/>
      <c r="C69" s="111"/>
      <c r="D69" s="112"/>
      <c r="E69" s="112"/>
      <c r="F69" s="112"/>
      <c r="G69" s="112"/>
      <c r="H69" s="112"/>
      <c r="I69" s="112"/>
      <c r="J69" s="79"/>
      <c r="K69" s="79"/>
      <c r="L69" s="79"/>
      <c r="M69" s="79"/>
      <c r="N69" s="79"/>
      <c r="O69" s="79"/>
      <c r="P69" s="112"/>
      <c r="Q69" s="112"/>
      <c r="R69" s="112"/>
      <c r="S69" s="112"/>
      <c r="T69" s="112"/>
      <c r="U69" s="112"/>
      <c r="V69" s="113"/>
      <c r="W69" s="113"/>
      <c r="X69" s="113"/>
      <c r="Y69" s="113"/>
      <c r="Z69" s="113"/>
      <c r="AA69" s="113"/>
      <c r="AB69" s="114"/>
      <c r="AC69" s="114"/>
      <c r="AD69" s="114"/>
      <c r="AE69" s="114"/>
      <c r="AF69" s="114"/>
      <c r="AG69" s="114"/>
      <c r="AH69" s="15"/>
      <c r="AI69" s="15"/>
      <c r="AJ69" s="115"/>
      <c r="AK69" s="115"/>
      <c r="AL69" s="115"/>
      <c r="AM69" s="115"/>
      <c r="AN69" s="115"/>
      <c r="AO69" s="115"/>
    </row>
    <row r="70" ht="15.75" customHeight="1">
      <c r="A70" s="109"/>
      <c r="B70" s="110"/>
      <c r="C70" s="111"/>
      <c r="D70" s="112"/>
      <c r="E70" s="112"/>
      <c r="F70" s="112"/>
      <c r="G70" s="112"/>
      <c r="H70" s="112"/>
      <c r="I70" s="112"/>
      <c r="J70" s="79"/>
      <c r="K70" s="79"/>
      <c r="L70" s="79"/>
      <c r="M70" s="79"/>
      <c r="N70" s="79"/>
      <c r="O70" s="79"/>
      <c r="P70" s="112"/>
      <c r="Q70" s="112"/>
      <c r="R70" s="112"/>
      <c r="S70" s="112"/>
      <c r="T70" s="112"/>
      <c r="U70" s="112"/>
      <c r="V70" s="113"/>
      <c r="W70" s="113"/>
      <c r="X70" s="113"/>
      <c r="Y70" s="113"/>
      <c r="Z70" s="113"/>
      <c r="AA70" s="113"/>
      <c r="AB70" s="114"/>
      <c r="AC70" s="114"/>
      <c r="AD70" s="114"/>
      <c r="AE70" s="114"/>
      <c r="AF70" s="114"/>
      <c r="AG70" s="114"/>
      <c r="AH70" s="15"/>
      <c r="AI70" s="15"/>
      <c r="AJ70" s="115"/>
      <c r="AK70" s="115"/>
      <c r="AL70" s="115"/>
      <c r="AM70" s="115"/>
      <c r="AN70" s="115"/>
      <c r="AO70" s="115"/>
    </row>
    <row r="71" ht="15.7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79"/>
      <c r="K71" s="79"/>
      <c r="L71" s="79"/>
      <c r="M71" s="79"/>
      <c r="N71" s="79"/>
      <c r="O71" s="79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5.7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7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7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191</v>
      </c>
      <c r="AD75" s="63"/>
      <c r="AE75" s="63"/>
      <c r="AF75" s="63"/>
      <c r="AG75" s="63"/>
      <c r="AH75" s="66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C78" s="81"/>
    </row>
    <row r="79" ht="15.75" customHeight="1">
      <c r="B79" s="81"/>
    </row>
    <row r="80" ht="15.75" customHeight="1"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5.75" customHeight="1"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5.75" customHeight="1"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5.75" customHeight="1"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5.75" customHeight="1"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5.75" customHeight="1"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1"/>
      <c r="V86" s="85"/>
      <c r="W86" s="85"/>
      <c r="Z86" s="85"/>
      <c r="AA86" s="85"/>
    </row>
    <row r="87" ht="15.75" customHeight="1">
      <c r="B87" s="81"/>
      <c r="V87" s="85"/>
      <c r="W87" s="85"/>
    </row>
    <row r="88" ht="15.75" customHeight="1">
      <c r="B88" s="81"/>
      <c r="P88" s="81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5.75" customHeight="1">
      <c r="B89" s="81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5.75" customHeight="1">
      <c r="B90" s="81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5.75" customHeight="1">
      <c r="B91" s="81"/>
      <c r="P91" s="81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5.75" customHeight="1">
      <c r="B92" s="81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5.75" customHeight="1">
      <c r="B93" s="81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5.75" customHeight="1">
      <c r="B94" s="81"/>
      <c r="P94" s="81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5.75" customHeight="1">
      <c r="B95" s="81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5.75" customHeight="1">
      <c r="B96" s="81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5.75" customHeight="1">
      <c r="B97" s="81"/>
      <c r="P97" s="81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5.75" customHeight="1">
      <c r="B98" s="81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5.75" customHeight="1">
      <c r="B99" s="81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5.75" customHeight="1">
      <c r="B100" s="81"/>
      <c r="P100" s="81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5.75" customHeight="1">
      <c r="B101" s="81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5.75" customHeight="1">
      <c r="B102" s="81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5.75" customHeight="1">
      <c r="B103" s="81"/>
      <c r="P103" s="81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5.75" customHeight="1">
      <c r="B104" s="81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5.75" customHeight="1">
      <c r="B105" s="81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33.14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2" width="5.14"/>
    <col customWidth="1" min="43" max="46" width="9.0"/>
  </cols>
  <sheetData>
    <row r="1">
      <c r="A1" s="119"/>
      <c r="B1" s="120"/>
      <c r="C1" s="121" t="s">
        <v>48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3"/>
      <c r="AO1" s="119"/>
      <c r="AP1" s="124"/>
      <c r="AQ1" s="124"/>
      <c r="AR1" s="124"/>
      <c r="AS1" s="124"/>
      <c r="AT1" s="124"/>
    </row>
    <row r="2" ht="15.0" customHeight="1">
      <c r="A2" s="125" t="s">
        <v>49</v>
      </c>
      <c r="B2" s="123"/>
      <c r="C2" s="126"/>
      <c r="D2" s="127" t="str">
        <f>'S1'!C3</f>
        <v>2021-2022</v>
      </c>
      <c r="E2" s="128" t="s">
        <v>6</v>
      </c>
      <c r="F2" s="128"/>
      <c r="G2" s="128"/>
      <c r="H2" s="129"/>
      <c r="I2" s="128" t="str">
        <f>'S1'!C4</f>
        <v>VI</v>
      </c>
      <c r="J2" s="128"/>
      <c r="K2" s="128"/>
      <c r="L2" s="130"/>
      <c r="M2" s="131" t="s">
        <v>304</v>
      </c>
      <c r="N2" s="122"/>
      <c r="O2" s="122"/>
      <c r="P2" s="122"/>
      <c r="Q2" s="123"/>
      <c r="R2" s="129" t="str">
        <f>'S1'!C1</f>
        <v>CS8611</v>
      </c>
      <c r="S2" s="130"/>
      <c r="T2" s="130"/>
      <c r="U2" s="130" t="s">
        <v>51</v>
      </c>
      <c r="V2" s="121" t="str">
        <f>'S1'!C2</f>
        <v>Mini Project </v>
      </c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</row>
    <row r="3" ht="15.0" customHeight="1">
      <c r="A3" s="132"/>
      <c r="B3" s="133" t="s">
        <v>24</v>
      </c>
      <c r="C3" s="134" t="str">
        <f>'S1'!B14</f>
        <v>Identify problem statement by surveying variety of domains.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6"/>
    </row>
    <row r="4" ht="15.0" customHeight="1">
      <c r="A4" s="135"/>
      <c r="B4" s="136" t="s">
        <v>26</v>
      </c>
      <c r="C4" s="134" t="str">
        <f>'S1'!B15</f>
        <v>Analyse requirements  of the problem and Prepare  SRS document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6"/>
    </row>
    <row r="5" ht="15.0" customHeight="1">
      <c r="A5" s="135"/>
      <c r="B5" s="136" t="s">
        <v>28</v>
      </c>
      <c r="C5" s="134" t="str">
        <f>'S1'!B16</f>
        <v>Design  a proposed system based on the project specification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6"/>
    </row>
    <row r="6" ht="15.0" customHeight="1">
      <c r="A6" s="135"/>
      <c r="B6" s="136" t="s">
        <v>30</v>
      </c>
      <c r="C6" s="134" t="str">
        <f>'S1'!B17</f>
        <v>Demonstrate work modules with suitable test cases 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6"/>
    </row>
    <row r="7" ht="15.0" customHeight="1">
      <c r="A7" s="135"/>
      <c r="B7" s="136" t="s">
        <v>32</v>
      </c>
      <c r="C7" s="134" t="str">
        <f>'S1'!B18</f>
        <v>Prepare project report and presentation effectively .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6"/>
    </row>
    <row r="8" ht="15.0" hidden="1" customHeight="1">
      <c r="A8" s="135"/>
      <c r="B8" s="136" t="s">
        <v>34</v>
      </c>
      <c r="C8" s="137" t="str">
        <f>'S1'!B20</f>
        <v/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</row>
    <row r="9" ht="15.0" customHeight="1">
      <c r="A9" s="135"/>
      <c r="B9" s="136" t="s">
        <v>34</v>
      </c>
      <c r="C9" s="138" t="str">
        <f>'S1'!B19</f>
        <v>Function as individuals, members and leading the team to manage projects .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39"/>
    </row>
    <row r="10">
      <c r="A10" s="140"/>
      <c r="B10" s="141"/>
      <c r="C10" s="142"/>
      <c r="D10" s="143"/>
      <c r="E10" s="144" t="str">
        <f>'S1'!D13</f>
        <v>Review 1</v>
      </c>
      <c r="F10" s="145"/>
      <c r="G10" s="145"/>
      <c r="H10" s="145"/>
      <c r="I10" s="145"/>
      <c r="J10" s="146"/>
      <c r="K10" s="144" t="str">
        <f>'S1'!E13</f>
        <v>Review 2</v>
      </c>
      <c r="L10" s="145"/>
      <c r="M10" s="145"/>
      <c r="N10" s="145"/>
      <c r="O10" s="145"/>
      <c r="P10" s="146"/>
      <c r="Q10" s="144" t="str">
        <f>'S1'!F13</f>
        <v>Review 3</v>
      </c>
      <c r="R10" s="145"/>
      <c r="S10" s="145"/>
      <c r="T10" s="145"/>
      <c r="U10" s="145"/>
      <c r="V10" s="146"/>
      <c r="W10" s="147" t="str">
        <f>'S1'!G13</f>
        <v/>
      </c>
      <c r="X10" s="145"/>
      <c r="Y10" s="145"/>
      <c r="Z10" s="145"/>
      <c r="AA10" s="145"/>
      <c r="AB10" s="146"/>
      <c r="AC10" s="144" t="str">
        <f>'S1'!H13</f>
        <v/>
      </c>
      <c r="AD10" s="145"/>
      <c r="AE10" s="145"/>
      <c r="AF10" s="145"/>
      <c r="AG10" s="145"/>
      <c r="AH10" s="146"/>
      <c r="AI10" s="148" t="s">
        <v>305</v>
      </c>
      <c r="AJ10" s="135"/>
      <c r="AK10" s="149" t="s">
        <v>61</v>
      </c>
      <c r="AL10" s="63"/>
      <c r="AM10" s="63"/>
      <c r="AN10" s="63"/>
      <c r="AO10" s="66"/>
    </row>
    <row r="11">
      <c r="A11" s="140" t="s">
        <v>306</v>
      </c>
      <c r="B11" s="141" t="s">
        <v>307</v>
      </c>
      <c r="C11" s="142" t="s">
        <v>8</v>
      </c>
      <c r="D11" s="143" t="s">
        <v>308</v>
      </c>
      <c r="E11" s="150" t="s">
        <v>65</v>
      </c>
      <c r="F11" s="126" t="s">
        <v>66</v>
      </c>
      <c r="G11" s="126" t="s">
        <v>67</v>
      </c>
      <c r="H11" s="126" t="s">
        <v>68</v>
      </c>
      <c r="I11" s="126" t="s">
        <v>69</v>
      </c>
      <c r="J11" s="151" t="s">
        <v>70</v>
      </c>
      <c r="K11" s="150" t="s">
        <v>65</v>
      </c>
      <c r="L11" s="126" t="s">
        <v>66</v>
      </c>
      <c r="M11" s="126" t="s">
        <v>67</v>
      </c>
      <c r="N11" s="126" t="s">
        <v>68</v>
      </c>
      <c r="O11" s="126" t="s">
        <v>69</v>
      </c>
      <c r="P11" s="151" t="s">
        <v>70</v>
      </c>
      <c r="Q11" s="150" t="s">
        <v>65</v>
      </c>
      <c r="R11" s="126" t="s">
        <v>66</v>
      </c>
      <c r="S11" s="126" t="s">
        <v>67</v>
      </c>
      <c r="T11" s="126" t="s">
        <v>68</v>
      </c>
      <c r="U11" s="126" t="s">
        <v>69</v>
      </c>
      <c r="V11" s="151" t="s">
        <v>70</v>
      </c>
      <c r="W11" s="150" t="s">
        <v>65</v>
      </c>
      <c r="X11" s="126" t="s">
        <v>66</v>
      </c>
      <c r="Y11" s="126" t="s">
        <v>67</v>
      </c>
      <c r="Z11" s="126" t="s">
        <v>68</v>
      </c>
      <c r="AA11" s="126" t="s">
        <v>69</v>
      </c>
      <c r="AB11" s="151" t="s">
        <v>70</v>
      </c>
      <c r="AC11" s="150" t="s">
        <v>65</v>
      </c>
      <c r="AD11" s="126" t="s">
        <v>66</v>
      </c>
      <c r="AE11" s="126" t="s">
        <v>67</v>
      </c>
      <c r="AF11" s="126" t="s">
        <v>68</v>
      </c>
      <c r="AG11" s="126" t="s">
        <v>69</v>
      </c>
      <c r="AH11" s="151" t="s">
        <v>70</v>
      </c>
      <c r="AI11" s="152" t="s">
        <v>309</v>
      </c>
      <c r="AJ11" s="66"/>
      <c r="AK11" s="126" t="s">
        <v>65</v>
      </c>
      <c r="AL11" s="126" t="s">
        <v>66</v>
      </c>
      <c r="AM11" s="126" t="s">
        <v>67</v>
      </c>
      <c r="AN11" s="126" t="s">
        <v>68</v>
      </c>
      <c r="AO11" s="126" t="s">
        <v>69</v>
      </c>
      <c r="AP11" s="126" t="s">
        <v>70</v>
      </c>
      <c r="AQ11" s="153"/>
      <c r="AR11" s="153"/>
      <c r="AS11" s="153"/>
      <c r="AT11" s="153"/>
    </row>
    <row r="12">
      <c r="A12" s="140"/>
      <c r="B12" s="154"/>
      <c r="C12" s="142"/>
      <c r="D12" s="155"/>
      <c r="E12" s="156">
        <f>'S1'!D14</f>
        <v>16</v>
      </c>
      <c r="F12" s="157">
        <f>'S1'!D15</f>
        <v>16</v>
      </c>
      <c r="G12" s="157"/>
      <c r="H12" s="157"/>
      <c r="I12" s="157"/>
      <c r="J12" s="158" t="str">
        <f>'S1'!D20</f>
        <v/>
      </c>
      <c r="K12" s="156" t="str">
        <f>'S1'!E14</f>
        <v/>
      </c>
      <c r="L12" s="157" t="str">
        <f>'S1'!E15</f>
        <v/>
      </c>
      <c r="M12" s="157">
        <f>'S1'!E16</f>
        <v>28</v>
      </c>
      <c r="N12" s="157" t="str">
        <f>'S1'!E17</f>
        <v/>
      </c>
      <c r="O12" s="157" t="str">
        <f>'S1'!E19</f>
        <v/>
      </c>
      <c r="P12" s="158" t="str">
        <f>'S1'!E20</f>
        <v/>
      </c>
      <c r="Q12" s="156" t="str">
        <f>'S1'!F14</f>
        <v/>
      </c>
      <c r="R12" s="157" t="str">
        <f>'S1'!F15</f>
        <v/>
      </c>
      <c r="S12" s="157" t="str">
        <f>'S1'!F16</f>
        <v/>
      </c>
      <c r="T12" s="157">
        <f>'S1'!F17</f>
        <v>16</v>
      </c>
      <c r="U12" s="157">
        <f>'S1'!F18</f>
        <v>12</v>
      </c>
      <c r="V12" s="158">
        <f>'S1'!F19</f>
        <v>12</v>
      </c>
      <c r="W12" s="156" t="str">
        <f>'S1'!G14</f>
        <v/>
      </c>
      <c r="X12" s="157" t="str">
        <f>'S1'!G15</f>
        <v/>
      </c>
      <c r="Y12" s="157" t="str">
        <f>'S1'!G16</f>
        <v/>
      </c>
      <c r="Z12" s="157" t="str">
        <f>'S1'!G17</f>
        <v/>
      </c>
      <c r="AA12" s="157" t="str">
        <f>'S1'!G19</f>
        <v/>
      </c>
      <c r="AB12" s="158" t="str">
        <f>'S1'!G20</f>
        <v/>
      </c>
      <c r="AC12" s="156" t="str">
        <f>'S1'!H14</f>
        <v/>
      </c>
      <c r="AD12" s="157" t="str">
        <f>'S1'!H15</f>
        <v/>
      </c>
      <c r="AE12" s="157" t="str">
        <f>'S1'!H16</f>
        <v/>
      </c>
      <c r="AF12" s="157" t="str">
        <f>'S1'!H17</f>
        <v/>
      </c>
      <c r="AG12" s="157" t="str">
        <f>'S1'!H19</f>
        <v/>
      </c>
      <c r="AH12" s="158" t="str">
        <f>'S1'!H20</f>
        <v/>
      </c>
      <c r="AI12" s="159"/>
      <c r="AJ12" s="23"/>
      <c r="AK12" s="160"/>
      <c r="AL12" s="160"/>
      <c r="AM12" s="160"/>
      <c r="AN12" s="160"/>
      <c r="AO12" s="160"/>
    </row>
    <row r="13">
      <c r="A13" s="135">
        <v>1.0</v>
      </c>
      <c r="B13" s="161">
        <v>9.21320104001E11</v>
      </c>
      <c r="C13" s="162" t="s">
        <v>11</v>
      </c>
      <c r="D13" s="163" t="s">
        <v>310</v>
      </c>
      <c r="E13" s="164">
        <v>15.0</v>
      </c>
      <c r="F13" s="164">
        <v>15.0</v>
      </c>
      <c r="G13" s="165"/>
      <c r="H13" s="165"/>
      <c r="I13" s="165"/>
      <c r="J13" s="165"/>
      <c r="K13" s="165"/>
      <c r="L13" s="166"/>
      <c r="M13" s="164">
        <v>27.0</v>
      </c>
      <c r="N13" s="164"/>
      <c r="O13" s="164"/>
      <c r="P13" s="165"/>
      <c r="Q13" s="165"/>
      <c r="R13" s="167"/>
      <c r="S13" s="92"/>
      <c r="T13" s="92">
        <v>15.0</v>
      </c>
      <c r="U13" s="92">
        <v>12.0</v>
      </c>
      <c r="V13" s="165">
        <v>12.0</v>
      </c>
      <c r="W13" s="92"/>
      <c r="X13" s="92"/>
      <c r="Y13" s="92"/>
      <c r="Z13" s="167"/>
      <c r="AA13" s="165"/>
      <c r="AB13" s="165"/>
      <c r="AC13" s="165"/>
      <c r="AD13" s="165"/>
      <c r="AE13" s="165"/>
      <c r="AF13" s="92"/>
      <c r="AG13" s="92"/>
      <c r="AH13" s="165"/>
      <c r="AI13" s="165" t="s">
        <v>311</v>
      </c>
      <c r="AJ13" s="168">
        <f>IF(AI13="O",100,IF(AI13="A+",90,IF(AI13="A",80,IF(AI13="B+",70,IF(AI13="B",60,0)))))</f>
        <v>90</v>
      </c>
      <c r="AK13" s="169">
        <f>100*(E13+K13+Q13)/'S1'!$I$14</f>
        <v>93.75</v>
      </c>
      <c r="AL13" s="169">
        <f>100*(F13+L13+R13)/'S1'!$I$15</f>
        <v>93.75</v>
      </c>
      <c r="AM13" s="169">
        <f>100*(G13+M13+S13)/'S1'!$I$16</f>
        <v>96.42857143</v>
      </c>
      <c r="AN13" s="169">
        <f>100*(H13+N13+T13)/'S1'!$I$17</f>
        <v>93.75</v>
      </c>
      <c r="AO13" s="169">
        <f>100*(I13+O13+U13)/'S1'!$I$18</f>
        <v>100</v>
      </c>
      <c r="AP13" s="169">
        <f>100*(J13+P13+V13)/'S1'!$I$19</f>
        <v>100</v>
      </c>
    </row>
    <row r="14">
      <c r="A14" s="135">
        <v>2.0</v>
      </c>
      <c r="B14" s="170">
        <v>9.21320104002E11</v>
      </c>
      <c r="C14" s="170" t="s">
        <v>11</v>
      </c>
      <c r="D14" s="171" t="s">
        <v>312</v>
      </c>
      <c r="E14" s="164">
        <v>15.0</v>
      </c>
      <c r="F14" s="164">
        <v>15.0</v>
      </c>
      <c r="G14" s="165"/>
      <c r="H14" s="165"/>
      <c r="I14" s="165"/>
      <c r="J14" s="165"/>
      <c r="K14" s="165"/>
      <c r="L14" s="166"/>
      <c r="M14" s="164">
        <v>27.0</v>
      </c>
      <c r="N14" s="164"/>
      <c r="O14" s="164"/>
      <c r="P14" s="165"/>
      <c r="Q14" s="165"/>
      <c r="R14" s="167"/>
      <c r="S14" s="92"/>
      <c r="T14" s="92">
        <v>15.0</v>
      </c>
      <c r="U14" s="92">
        <v>11.0</v>
      </c>
      <c r="V14" s="165">
        <v>11.0</v>
      </c>
      <c r="W14" s="92"/>
      <c r="X14" s="92"/>
      <c r="Y14" s="92"/>
      <c r="Z14" s="167"/>
      <c r="AA14" s="165"/>
      <c r="AB14" s="165"/>
      <c r="AC14" s="165"/>
      <c r="AD14" s="165"/>
      <c r="AE14" s="165"/>
      <c r="AF14" s="92"/>
      <c r="AG14" s="92"/>
      <c r="AH14" s="165"/>
      <c r="AI14" s="165" t="s">
        <v>313</v>
      </c>
      <c r="AJ14" s="168">
        <v>100.0</v>
      </c>
      <c r="AK14" s="169">
        <f>100*(E14+K14+Q14)/'S1'!$I$14</f>
        <v>93.75</v>
      </c>
      <c r="AL14" s="169">
        <f>100*(F14+L14+R14)/'S1'!$I$15</f>
        <v>93.75</v>
      </c>
      <c r="AM14" s="169">
        <f>100*(G14+M14+S14)/'S1'!$I$16</f>
        <v>96.42857143</v>
      </c>
      <c r="AN14" s="169">
        <f>100*(H14+N14+T14)/'S1'!$I$17</f>
        <v>93.75</v>
      </c>
      <c r="AO14" s="169">
        <f>100*(I14+O14+U14)/'S1'!$I$18</f>
        <v>91.66666667</v>
      </c>
      <c r="AP14" s="169">
        <f>100*(J14+P14+V14)/'S1'!$I$19</f>
        <v>91.66666667</v>
      </c>
    </row>
    <row r="15">
      <c r="A15" s="135">
        <v>3.0</v>
      </c>
      <c r="B15" s="170">
        <v>9.21320104003E11</v>
      </c>
      <c r="C15" s="170" t="s">
        <v>11</v>
      </c>
      <c r="D15" s="172" t="s">
        <v>314</v>
      </c>
      <c r="E15" s="164">
        <v>16.0</v>
      </c>
      <c r="F15" s="164">
        <v>16.0</v>
      </c>
      <c r="G15" s="165"/>
      <c r="H15" s="165"/>
      <c r="I15" s="165"/>
      <c r="J15" s="165"/>
      <c r="K15" s="165"/>
      <c r="L15" s="166"/>
      <c r="M15" s="164">
        <v>28.0</v>
      </c>
      <c r="N15" s="164"/>
      <c r="O15" s="164"/>
      <c r="P15" s="165"/>
      <c r="Q15" s="165"/>
      <c r="R15" s="167"/>
      <c r="S15" s="92"/>
      <c r="T15" s="92">
        <v>16.0</v>
      </c>
      <c r="U15" s="92">
        <v>12.0</v>
      </c>
      <c r="V15" s="165">
        <v>12.0</v>
      </c>
      <c r="W15" s="92"/>
      <c r="X15" s="92"/>
      <c r="Y15" s="92"/>
      <c r="Z15" s="167"/>
      <c r="AA15" s="165"/>
      <c r="AB15" s="165"/>
      <c r="AC15" s="165"/>
      <c r="AD15" s="165"/>
      <c r="AE15" s="165"/>
      <c r="AF15" s="92"/>
      <c r="AG15" s="92"/>
      <c r="AH15" s="165"/>
      <c r="AI15" s="165" t="s">
        <v>313</v>
      </c>
      <c r="AJ15" s="168">
        <v>100.0</v>
      </c>
      <c r="AK15" s="169">
        <f>100*(E15+K15+Q15)/'S1'!$I$14</f>
        <v>100</v>
      </c>
      <c r="AL15" s="169">
        <f>100*(F15+L15+R15)/'S1'!$I$15</f>
        <v>100</v>
      </c>
      <c r="AM15" s="169">
        <f>100*(G15+M15+S15)/'S1'!$I$16</f>
        <v>100</v>
      </c>
      <c r="AN15" s="169">
        <f>100*(H15+N15+T15)/'S1'!$I$17</f>
        <v>100</v>
      </c>
      <c r="AO15" s="169">
        <f>100*(I15+O15+U15)/'S1'!$I$18</f>
        <v>100</v>
      </c>
      <c r="AP15" s="169">
        <f>100*(J15+P15+V15)/'S1'!$I$19</f>
        <v>100</v>
      </c>
    </row>
    <row r="16">
      <c r="A16" s="135">
        <v>4.0</v>
      </c>
      <c r="B16" s="170">
        <v>9.21320104004E11</v>
      </c>
      <c r="C16" s="170" t="s">
        <v>11</v>
      </c>
      <c r="D16" s="172" t="s">
        <v>315</v>
      </c>
      <c r="E16" s="164">
        <v>15.0</v>
      </c>
      <c r="F16" s="164">
        <v>15.0</v>
      </c>
      <c r="G16" s="165"/>
      <c r="H16" s="165"/>
      <c r="I16" s="165"/>
      <c r="J16" s="165"/>
      <c r="K16" s="165"/>
      <c r="L16" s="166"/>
      <c r="M16" s="164">
        <v>27.0</v>
      </c>
      <c r="N16" s="164"/>
      <c r="O16" s="164"/>
      <c r="P16" s="165"/>
      <c r="Q16" s="165"/>
      <c r="R16" s="167"/>
      <c r="S16" s="92"/>
      <c r="T16" s="92">
        <v>15.0</v>
      </c>
      <c r="U16" s="92">
        <v>11.0</v>
      </c>
      <c r="V16" s="165">
        <v>11.0</v>
      </c>
      <c r="W16" s="92"/>
      <c r="X16" s="92"/>
      <c r="Y16" s="92"/>
      <c r="Z16" s="167"/>
      <c r="AA16" s="165"/>
      <c r="AB16" s="165"/>
      <c r="AC16" s="165"/>
      <c r="AD16" s="165"/>
      <c r="AE16" s="165"/>
      <c r="AF16" s="92"/>
      <c r="AG16" s="92"/>
      <c r="AH16" s="165"/>
      <c r="AI16" s="165" t="s">
        <v>311</v>
      </c>
      <c r="AJ16" s="168">
        <v>90.0</v>
      </c>
      <c r="AK16" s="169">
        <f>100*(E16+K16+Q16)/'S1'!$I$14</f>
        <v>93.75</v>
      </c>
      <c r="AL16" s="169">
        <f>100*(F16+L16+R16)/'S1'!$I$15</f>
        <v>93.75</v>
      </c>
      <c r="AM16" s="169">
        <f>100*(G16+M16+S16)/'S1'!$I$16</f>
        <v>96.42857143</v>
      </c>
      <c r="AN16" s="169">
        <f>100*(H16+N16+T16)/'S1'!$I$17</f>
        <v>93.75</v>
      </c>
      <c r="AO16" s="169">
        <f>100*(I16+O16+U16)/'S1'!$I$18</f>
        <v>91.66666667</v>
      </c>
      <c r="AP16" s="169">
        <f>100*(J16+P16+V16)/'S1'!$I$19</f>
        <v>91.66666667</v>
      </c>
    </row>
    <row r="17">
      <c r="A17" s="135">
        <v>5.0</v>
      </c>
      <c r="B17" s="170">
        <v>9.21320104005E11</v>
      </c>
      <c r="C17" s="170" t="s">
        <v>11</v>
      </c>
      <c r="D17" s="171" t="s">
        <v>316</v>
      </c>
      <c r="E17" s="164">
        <v>15.0</v>
      </c>
      <c r="F17" s="164">
        <v>15.0</v>
      </c>
      <c r="G17" s="165"/>
      <c r="H17" s="165"/>
      <c r="I17" s="165"/>
      <c r="J17" s="165"/>
      <c r="K17" s="165"/>
      <c r="L17" s="166"/>
      <c r="M17" s="164">
        <v>26.0</v>
      </c>
      <c r="N17" s="164"/>
      <c r="O17" s="164"/>
      <c r="P17" s="165"/>
      <c r="Q17" s="165"/>
      <c r="R17" s="167"/>
      <c r="S17" s="92"/>
      <c r="T17" s="92">
        <v>15.0</v>
      </c>
      <c r="U17" s="92">
        <v>11.0</v>
      </c>
      <c r="V17" s="165">
        <v>11.0</v>
      </c>
      <c r="W17" s="92"/>
      <c r="X17" s="92"/>
      <c r="Y17" s="92"/>
      <c r="Z17" s="167"/>
      <c r="AA17" s="165"/>
      <c r="AB17" s="165"/>
      <c r="AC17" s="165"/>
      <c r="AD17" s="165"/>
      <c r="AE17" s="165"/>
      <c r="AF17" s="92"/>
      <c r="AG17" s="92"/>
      <c r="AH17" s="165"/>
      <c r="AI17" s="165" t="s">
        <v>311</v>
      </c>
      <c r="AJ17" s="168">
        <v>90.0</v>
      </c>
      <c r="AK17" s="169">
        <f>100*(E17+K17+Q17)/'S1'!$I$14</f>
        <v>93.75</v>
      </c>
      <c r="AL17" s="169">
        <f>100*(F17+L17+R17)/'S1'!$I$15</f>
        <v>93.75</v>
      </c>
      <c r="AM17" s="169">
        <f>100*(G17+M17+S17)/'S1'!$I$16</f>
        <v>92.85714286</v>
      </c>
      <c r="AN17" s="169">
        <f>100*(H17+N17+T17)/'S1'!$I$17</f>
        <v>93.75</v>
      </c>
      <c r="AO17" s="169">
        <f>100*(I17+O17+U17)/'S1'!$I$18</f>
        <v>91.66666667</v>
      </c>
      <c r="AP17" s="169">
        <f>100*(J17+P17+V17)/'S1'!$I$19</f>
        <v>91.66666667</v>
      </c>
    </row>
    <row r="18">
      <c r="A18" s="135">
        <v>6.0</v>
      </c>
      <c r="B18" s="170">
        <v>9.21320104006E11</v>
      </c>
      <c r="C18" s="170" t="s">
        <v>11</v>
      </c>
      <c r="D18" s="172" t="s">
        <v>317</v>
      </c>
      <c r="E18" s="164">
        <v>15.0</v>
      </c>
      <c r="F18" s="164">
        <v>15.0</v>
      </c>
      <c r="G18" s="165"/>
      <c r="H18" s="165"/>
      <c r="I18" s="165"/>
      <c r="J18" s="165"/>
      <c r="K18" s="165"/>
      <c r="L18" s="166"/>
      <c r="M18" s="164">
        <v>27.0</v>
      </c>
      <c r="N18" s="164"/>
      <c r="O18" s="164"/>
      <c r="P18" s="165"/>
      <c r="Q18" s="165"/>
      <c r="R18" s="167"/>
      <c r="S18" s="92"/>
      <c r="T18" s="92">
        <v>15.0</v>
      </c>
      <c r="U18" s="92">
        <v>11.0</v>
      </c>
      <c r="V18" s="165">
        <v>11.0</v>
      </c>
      <c r="W18" s="165"/>
      <c r="X18" s="165"/>
      <c r="Y18" s="165"/>
      <c r="Z18" s="167"/>
      <c r="AA18" s="165"/>
      <c r="AB18" s="165"/>
      <c r="AC18" s="165"/>
      <c r="AD18" s="165"/>
      <c r="AE18" s="165"/>
      <c r="AF18" s="92"/>
      <c r="AG18" s="92"/>
      <c r="AH18" s="165"/>
      <c r="AI18" s="165" t="s">
        <v>313</v>
      </c>
      <c r="AJ18" s="168">
        <v>100.0</v>
      </c>
      <c r="AK18" s="169">
        <f>100*(E18+K18+Q18)/'S1'!$I$14</f>
        <v>93.75</v>
      </c>
      <c r="AL18" s="169">
        <f>100*(F18+L18+R18)/'S1'!$I$15</f>
        <v>93.75</v>
      </c>
      <c r="AM18" s="169">
        <f>100*(G18+M18+S18)/'S1'!$I$16</f>
        <v>96.42857143</v>
      </c>
      <c r="AN18" s="169">
        <f>100*(H18+N18+T18)/'S1'!$I$17</f>
        <v>93.75</v>
      </c>
      <c r="AO18" s="169">
        <f>100*(I18+O18+U18)/'S1'!$I$18</f>
        <v>91.66666667</v>
      </c>
      <c r="AP18" s="169">
        <f>100*(J18+P18+V18)/'S1'!$I$19</f>
        <v>91.66666667</v>
      </c>
    </row>
    <row r="19">
      <c r="A19" s="135">
        <v>7.0</v>
      </c>
      <c r="B19" s="170">
        <v>9.21320104007E11</v>
      </c>
      <c r="C19" s="170" t="s">
        <v>11</v>
      </c>
      <c r="D19" s="172" t="s">
        <v>318</v>
      </c>
      <c r="E19" s="164">
        <v>16.0</v>
      </c>
      <c r="F19" s="164">
        <v>16.0</v>
      </c>
      <c r="G19" s="165"/>
      <c r="H19" s="165"/>
      <c r="I19" s="165"/>
      <c r="J19" s="165"/>
      <c r="K19" s="165"/>
      <c r="L19" s="166"/>
      <c r="M19" s="164">
        <v>28.0</v>
      </c>
      <c r="N19" s="164"/>
      <c r="O19" s="164"/>
      <c r="P19" s="165"/>
      <c r="Q19" s="165"/>
      <c r="R19" s="167"/>
      <c r="S19" s="92"/>
      <c r="T19" s="92">
        <v>16.0</v>
      </c>
      <c r="U19" s="92">
        <v>12.0</v>
      </c>
      <c r="V19" s="165">
        <v>12.0</v>
      </c>
      <c r="W19" s="92"/>
      <c r="X19" s="92"/>
      <c r="Y19" s="92"/>
      <c r="Z19" s="167"/>
      <c r="AA19" s="165"/>
      <c r="AB19" s="165"/>
      <c r="AC19" s="165"/>
      <c r="AD19" s="165"/>
      <c r="AE19" s="165"/>
      <c r="AF19" s="92"/>
      <c r="AG19" s="92"/>
      <c r="AH19" s="165"/>
      <c r="AI19" s="165" t="s">
        <v>311</v>
      </c>
      <c r="AJ19" s="168">
        <v>90.0</v>
      </c>
      <c r="AK19" s="169">
        <f>100*(E19+K19+Q19)/'S1'!$I$14</f>
        <v>100</v>
      </c>
      <c r="AL19" s="169">
        <f>100*(F19+L19+R19)/'S1'!$I$15</f>
        <v>100</v>
      </c>
      <c r="AM19" s="169">
        <f>100*(G19+M19+S19)/'S1'!$I$16</f>
        <v>100</v>
      </c>
      <c r="AN19" s="169">
        <f>100*(H19+N19+T19)/'S1'!$I$17</f>
        <v>100</v>
      </c>
      <c r="AO19" s="169">
        <f>100*(I19+O19+U19)/'S1'!$I$18</f>
        <v>100</v>
      </c>
      <c r="AP19" s="169">
        <f>100*(J19+P19+V19)/'S1'!$I$19</f>
        <v>100</v>
      </c>
    </row>
    <row r="20">
      <c r="A20" s="135">
        <v>8.0</v>
      </c>
      <c r="B20" s="170">
        <v>9.21320104008E11</v>
      </c>
      <c r="C20" s="170" t="s">
        <v>11</v>
      </c>
      <c r="D20" s="172" t="s">
        <v>319</v>
      </c>
      <c r="E20" s="164">
        <v>14.0</v>
      </c>
      <c r="F20" s="164">
        <v>14.0</v>
      </c>
      <c r="G20" s="165"/>
      <c r="H20" s="165"/>
      <c r="I20" s="165"/>
      <c r="J20" s="165"/>
      <c r="K20" s="165"/>
      <c r="L20" s="166"/>
      <c r="M20" s="164">
        <v>24.0</v>
      </c>
      <c r="N20" s="164"/>
      <c r="O20" s="164"/>
      <c r="P20" s="165"/>
      <c r="Q20" s="165"/>
      <c r="R20" s="167"/>
      <c r="S20" s="92"/>
      <c r="T20" s="92">
        <v>14.0</v>
      </c>
      <c r="U20" s="92">
        <v>10.0</v>
      </c>
      <c r="V20" s="165">
        <v>10.0</v>
      </c>
      <c r="W20" s="92"/>
      <c r="X20" s="92"/>
      <c r="Y20" s="92"/>
      <c r="Z20" s="167"/>
      <c r="AA20" s="165"/>
      <c r="AB20" s="165"/>
      <c r="AC20" s="165"/>
      <c r="AD20" s="165"/>
      <c r="AE20" s="165"/>
      <c r="AF20" s="92"/>
      <c r="AG20" s="92"/>
      <c r="AH20" s="165"/>
      <c r="AI20" s="165" t="s">
        <v>311</v>
      </c>
      <c r="AJ20" s="168">
        <v>90.0</v>
      </c>
      <c r="AK20" s="169">
        <f>100*(E20+K20+Q20)/'S1'!$I$14</f>
        <v>87.5</v>
      </c>
      <c r="AL20" s="169">
        <f>100*(F20+L20+R20)/'S1'!$I$15</f>
        <v>87.5</v>
      </c>
      <c r="AM20" s="169">
        <f>100*(G20+M20+S20)/'S1'!$I$16</f>
        <v>85.71428571</v>
      </c>
      <c r="AN20" s="169">
        <f>100*(H20+N20+T20)/'S1'!$I$17</f>
        <v>87.5</v>
      </c>
      <c r="AO20" s="169">
        <f>100*(I20+O20+U20)/'S1'!$I$18</f>
        <v>83.33333333</v>
      </c>
      <c r="AP20" s="169">
        <f>100*(J20+P20+V20)/'S1'!$I$19</f>
        <v>83.33333333</v>
      </c>
    </row>
    <row r="21" ht="15.75" customHeight="1">
      <c r="A21" s="135">
        <v>9.0</v>
      </c>
      <c r="B21" s="170">
        <v>9.21320104009E11</v>
      </c>
      <c r="C21" s="170" t="s">
        <v>11</v>
      </c>
      <c r="D21" s="172" t="s">
        <v>320</v>
      </c>
      <c r="E21" s="164">
        <v>15.0</v>
      </c>
      <c r="F21" s="164">
        <v>15.0</v>
      </c>
      <c r="G21" s="165"/>
      <c r="H21" s="165"/>
      <c r="I21" s="165"/>
      <c r="J21" s="165"/>
      <c r="K21" s="165"/>
      <c r="L21" s="166"/>
      <c r="M21" s="164">
        <v>27.0</v>
      </c>
      <c r="N21" s="164"/>
      <c r="O21" s="164"/>
      <c r="P21" s="165"/>
      <c r="Q21" s="165"/>
      <c r="R21" s="167"/>
      <c r="S21" s="92"/>
      <c r="T21" s="92">
        <v>15.0</v>
      </c>
      <c r="U21" s="92">
        <v>11.0</v>
      </c>
      <c r="V21" s="165">
        <v>11.0</v>
      </c>
      <c r="W21" s="92"/>
      <c r="X21" s="92"/>
      <c r="Y21" s="92"/>
      <c r="Z21" s="167"/>
      <c r="AA21" s="165"/>
      <c r="AB21" s="165"/>
      <c r="AC21" s="165"/>
      <c r="AD21" s="165"/>
      <c r="AE21" s="165"/>
      <c r="AF21" s="92"/>
      <c r="AG21" s="92"/>
      <c r="AH21" s="165"/>
      <c r="AI21" s="165" t="s">
        <v>313</v>
      </c>
      <c r="AJ21" s="168">
        <v>100.0</v>
      </c>
      <c r="AK21" s="169">
        <f>100*(E21+K21+Q21)/'S1'!$I$14</f>
        <v>93.75</v>
      </c>
      <c r="AL21" s="169">
        <f>100*(F21+L21+R21)/'S1'!$I$15</f>
        <v>93.75</v>
      </c>
      <c r="AM21" s="169">
        <f>100*(G21+M21+S21)/'S1'!$I$16</f>
        <v>96.42857143</v>
      </c>
      <c r="AN21" s="169">
        <f>100*(H21+N21+T21)/'S1'!$I$17</f>
        <v>93.75</v>
      </c>
      <c r="AO21" s="169">
        <f>100*(I21+O21+U21)/'S1'!$I$18</f>
        <v>91.66666667</v>
      </c>
      <c r="AP21" s="169">
        <f>100*(J21+P21+V21)/'S1'!$I$19</f>
        <v>91.66666667</v>
      </c>
    </row>
    <row r="22" ht="15.75" customHeight="1">
      <c r="A22" s="135">
        <v>10.0</v>
      </c>
      <c r="B22" s="170">
        <v>9.2132010401E11</v>
      </c>
      <c r="C22" s="170" t="s">
        <v>11</v>
      </c>
      <c r="D22" s="171" t="s">
        <v>321</v>
      </c>
      <c r="E22" s="164">
        <v>15.0</v>
      </c>
      <c r="F22" s="164">
        <v>15.0</v>
      </c>
      <c r="G22" s="165"/>
      <c r="H22" s="165"/>
      <c r="I22" s="165"/>
      <c r="J22" s="165"/>
      <c r="K22" s="165"/>
      <c r="L22" s="166"/>
      <c r="M22" s="164">
        <v>26.0</v>
      </c>
      <c r="N22" s="164"/>
      <c r="O22" s="164"/>
      <c r="P22" s="165"/>
      <c r="Q22" s="165"/>
      <c r="R22" s="167"/>
      <c r="S22" s="92"/>
      <c r="T22" s="92">
        <v>15.0</v>
      </c>
      <c r="U22" s="92">
        <v>11.0</v>
      </c>
      <c r="V22" s="165">
        <v>11.0</v>
      </c>
      <c r="W22" s="92"/>
      <c r="X22" s="92"/>
      <c r="Y22" s="92"/>
      <c r="Z22" s="167"/>
      <c r="AA22" s="165"/>
      <c r="AB22" s="165"/>
      <c r="AC22" s="165"/>
      <c r="AD22" s="165"/>
      <c r="AE22" s="165"/>
      <c r="AF22" s="92"/>
      <c r="AG22" s="92"/>
      <c r="AH22" s="165"/>
      <c r="AI22" s="165" t="s">
        <v>313</v>
      </c>
      <c r="AJ22" s="168">
        <v>100.0</v>
      </c>
      <c r="AK22" s="169">
        <f>100*(E22+K22+Q22)/'S1'!$I$14</f>
        <v>93.75</v>
      </c>
      <c r="AL22" s="169">
        <f>100*(F22+L22+R22)/'S1'!$I$15</f>
        <v>93.75</v>
      </c>
      <c r="AM22" s="169">
        <f>100*(G22+M22+S22)/'S1'!$I$16</f>
        <v>92.85714286</v>
      </c>
      <c r="AN22" s="169">
        <f>100*(H22+N22+T22)/'S1'!$I$17</f>
        <v>93.75</v>
      </c>
      <c r="AO22" s="169">
        <f>100*(I22+O22+U22)/'S1'!$I$18</f>
        <v>91.66666667</v>
      </c>
      <c r="AP22" s="169">
        <f>100*(J22+P22+V22)/'S1'!$I$19</f>
        <v>91.66666667</v>
      </c>
    </row>
    <row r="23" ht="15.75" customHeight="1">
      <c r="A23" s="135">
        <v>11.0</v>
      </c>
      <c r="B23" s="170">
        <v>9.21320104011E11</v>
      </c>
      <c r="C23" s="170" t="s">
        <v>11</v>
      </c>
      <c r="D23" s="172" t="s">
        <v>322</v>
      </c>
      <c r="E23" s="164">
        <v>16.0</v>
      </c>
      <c r="F23" s="164">
        <v>16.0</v>
      </c>
      <c r="G23" s="165"/>
      <c r="H23" s="165"/>
      <c r="I23" s="165"/>
      <c r="J23" s="165"/>
      <c r="K23" s="165"/>
      <c r="L23" s="166"/>
      <c r="M23" s="164">
        <v>27.0</v>
      </c>
      <c r="N23" s="164"/>
      <c r="O23" s="164"/>
      <c r="P23" s="165"/>
      <c r="Q23" s="165"/>
      <c r="R23" s="167"/>
      <c r="S23" s="92"/>
      <c r="T23" s="92">
        <v>16.0</v>
      </c>
      <c r="U23" s="92">
        <v>12.0</v>
      </c>
      <c r="V23" s="165">
        <v>12.0</v>
      </c>
      <c r="W23" s="92"/>
      <c r="X23" s="92"/>
      <c r="Y23" s="92"/>
      <c r="Z23" s="167"/>
      <c r="AA23" s="165"/>
      <c r="AB23" s="165"/>
      <c r="AC23" s="165"/>
      <c r="AD23" s="165"/>
      <c r="AE23" s="165"/>
      <c r="AF23" s="92"/>
      <c r="AG23" s="92"/>
      <c r="AH23" s="165"/>
      <c r="AI23" s="165" t="s">
        <v>311</v>
      </c>
      <c r="AJ23" s="168">
        <v>90.0</v>
      </c>
      <c r="AK23" s="169">
        <f>100*(E23+K23+Q23)/'S1'!$I$14</f>
        <v>100</v>
      </c>
      <c r="AL23" s="169">
        <f>100*(F23+L23+R23)/'S1'!$I$15</f>
        <v>100</v>
      </c>
      <c r="AM23" s="169">
        <f>100*(G23+M23+S23)/'S1'!$I$16</f>
        <v>96.42857143</v>
      </c>
      <c r="AN23" s="169">
        <f>100*(H23+N23+T23)/'S1'!$I$17</f>
        <v>100</v>
      </c>
      <c r="AO23" s="169">
        <f>100*(I23+O23+U23)/'S1'!$I$18</f>
        <v>100</v>
      </c>
      <c r="AP23" s="169">
        <f>100*(J23+P23+V23)/'S1'!$I$19</f>
        <v>100</v>
      </c>
    </row>
    <row r="24" ht="15.75" customHeight="1">
      <c r="A24" s="135">
        <v>12.0</v>
      </c>
      <c r="B24" s="170">
        <v>9.21320104012E11</v>
      </c>
      <c r="C24" s="170" t="s">
        <v>11</v>
      </c>
      <c r="D24" s="172" t="s">
        <v>323</v>
      </c>
      <c r="E24" s="164">
        <v>15.0</v>
      </c>
      <c r="F24" s="164">
        <v>15.0</v>
      </c>
      <c r="G24" s="165"/>
      <c r="H24" s="165"/>
      <c r="I24" s="165"/>
      <c r="J24" s="165"/>
      <c r="K24" s="165"/>
      <c r="L24" s="166"/>
      <c r="M24" s="164">
        <v>27.0</v>
      </c>
      <c r="N24" s="164"/>
      <c r="O24" s="164"/>
      <c r="P24" s="165"/>
      <c r="Q24" s="165"/>
      <c r="R24" s="167"/>
      <c r="S24" s="92"/>
      <c r="T24" s="92">
        <v>15.0</v>
      </c>
      <c r="U24" s="92">
        <v>12.0</v>
      </c>
      <c r="V24" s="165">
        <v>12.0</v>
      </c>
      <c r="W24" s="92"/>
      <c r="X24" s="92"/>
      <c r="Y24" s="92"/>
      <c r="Z24" s="167"/>
      <c r="AA24" s="165"/>
      <c r="AB24" s="165"/>
      <c r="AC24" s="165"/>
      <c r="AD24" s="165"/>
      <c r="AE24" s="165"/>
      <c r="AF24" s="92"/>
      <c r="AG24" s="92"/>
      <c r="AH24" s="165"/>
      <c r="AI24" s="165" t="s">
        <v>313</v>
      </c>
      <c r="AJ24" s="168">
        <v>100.0</v>
      </c>
      <c r="AK24" s="169">
        <f>100*(E24+K24+Q24)/'S1'!$I$14</f>
        <v>93.75</v>
      </c>
      <c r="AL24" s="169">
        <f>100*(F24+L24+R24)/'S1'!$I$15</f>
        <v>93.75</v>
      </c>
      <c r="AM24" s="169">
        <f>100*(G24+M24+S24)/'S1'!$I$16</f>
        <v>96.42857143</v>
      </c>
      <c r="AN24" s="169">
        <f>100*(H24+N24+T24)/'S1'!$I$17</f>
        <v>93.75</v>
      </c>
      <c r="AO24" s="169">
        <f>100*(I24+O24+U24)/'S1'!$I$18</f>
        <v>100</v>
      </c>
      <c r="AP24" s="169">
        <f>100*(J24+P24+V24)/'S1'!$I$19</f>
        <v>100</v>
      </c>
    </row>
    <row r="25" ht="15.75" customHeight="1">
      <c r="A25" s="135">
        <v>13.0</v>
      </c>
      <c r="B25" s="170">
        <v>9.21320104013E11</v>
      </c>
      <c r="C25" s="170" t="s">
        <v>11</v>
      </c>
      <c r="D25" s="172" t="s">
        <v>324</v>
      </c>
      <c r="E25" s="164">
        <v>16.0</v>
      </c>
      <c r="F25" s="164">
        <v>16.0</v>
      </c>
      <c r="G25" s="165"/>
      <c r="H25" s="165"/>
      <c r="I25" s="165"/>
      <c r="J25" s="165"/>
      <c r="K25" s="165"/>
      <c r="L25" s="166"/>
      <c r="M25" s="164">
        <v>27.0</v>
      </c>
      <c r="N25" s="164"/>
      <c r="O25" s="164"/>
      <c r="P25" s="165"/>
      <c r="Q25" s="165"/>
      <c r="R25" s="167"/>
      <c r="S25" s="92"/>
      <c r="T25" s="92">
        <v>16.0</v>
      </c>
      <c r="U25" s="92">
        <v>12.0</v>
      </c>
      <c r="V25" s="165">
        <v>12.0</v>
      </c>
      <c r="W25" s="92"/>
      <c r="X25" s="92"/>
      <c r="Y25" s="165"/>
      <c r="Z25" s="167"/>
      <c r="AA25" s="165"/>
      <c r="AB25" s="165"/>
      <c r="AC25" s="165"/>
      <c r="AD25" s="165"/>
      <c r="AE25" s="165"/>
      <c r="AF25" s="92"/>
      <c r="AG25" s="92"/>
      <c r="AH25" s="165"/>
      <c r="AI25" s="165" t="s">
        <v>313</v>
      </c>
      <c r="AJ25" s="168">
        <v>100.0</v>
      </c>
      <c r="AK25" s="169">
        <f>100*(E25+K25+Q25)/'S1'!$I$14</f>
        <v>100</v>
      </c>
      <c r="AL25" s="169">
        <f>100*(F25+L25+R25)/'S1'!$I$15</f>
        <v>100</v>
      </c>
      <c r="AM25" s="169">
        <f>100*(G25+M25+S25)/'S1'!$I$16</f>
        <v>96.42857143</v>
      </c>
      <c r="AN25" s="169">
        <f>100*(H25+N25+T25)/'S1'!$I$17</f>
        <v>100</v>
      </c>
      <c r="AO25" s="169">
        <f>100*(I25+O25+U25)/'S1'!$I$18</f>
        <v>100</v>
      </c>
      <c r="AP25" s="169">
        <f>100*(J25+P25+V25)/'S1'!$I$19</f>
        <v>100</v>
      </c>
    </row>
    <row r="26" ht="15.75" customHeight="1">
      <c r="A26" s="135">
        <v>14.0</v>
      </c>
      <c r="B26" s="170">
        <v>9.21320104014E11</v>
      </c>
      <c r="C26" s="170" t="s">
        <v>11</v>
      </c>
      <c r="D26" s="172" t="s">
        <v>325</v>
      </c>
      <c r="E26" s="164">
        <v>16.0</v>
      </c>
      <c r="F26" s="164">
        <v>16.0</v>
      </c>
      <c r="G26" s="165"/>
      <c r="H26" s="165"/>
      <c r="I26" s="165"/>
      <c r="J26" s="165"/>
      <c r="K26" s="165"/>
      <c r="L26" s="166"/>
      <c r="M26" s="164">
        <v>28.0</v>
      </c>
      <c r="N26" s="164"/>
      <c r="O26" s="164"/>
      <c r="P26" s="165"/>
      <c r="Q26" s="165"/>
      <c r="R26" s="167"/>
      <c r="S26" s="92"/>
      <c r="T26" s="92">
        <v>16.0</v>
      </c>
      <c r="U26" s="92">
        <v>12.0</v>
      </c>
      <c r="V26" s="165">
        <v>12.0</v>
      </c>
      <c r="W26" s="92"/>
      <c r="X26" s="92"/>
      <c r="Y26" s="92"/>
      <c r="Z26" s="167"/>
      <c r="AA26" s="165"/>
      <c r="AB26" s="165"/>
      <c r="AC26" s="165"/>
      <c r="AD26" s="165"/>
      <c r="AE26" s="165"/>
      <c r="AF26" s="92"/>
      <c r="AG26" s="92"/>
      <c r="AH26" s="165"/>
      <c r="AI26" s="165" t="s">
        <v>313</v>
      </c>
      <c r="AJ26" s="168">
        <v>100.0</v>
      </c>
      <c r="AK26" s="169">
        <f>100*(E26+K26+Q26)/'S1'!$I$14</f>
        <v>100</v>
      </c>
      <c r="AL26" s="169">
        <f>100*(F26+L26+R26)/'S1'!$I$15</f>
        <v>100</v>
      </c>
      <c r="AM26" s="169">
        <f>100*(G26+M26+S26)/'S1'!$I$16</f>
        <v>100</v>
      </c>
      <c r="AN26" s="169">
        <f>100*(H26+N26+T26)/'S1'!$I$17</f>
        <v>100</v>
      </c>
      <c r="AO26" s="169">
        <f>100*(I26+O26+U26)/'S1'!$I$18</f>
        <v>100</v>
      </c>
      <c r="AP26" s="169">
        <f>100*(J26+P26+V26)/'S1'!$I$19</f>
        <v>100</v>
      </c>
    </row>
    <row r="27" ht="15.75" customHeight="1">
      <c r="A27" s="135">
        <v>15.0</v>
      </c>
      <c r="B27" s="170">
        <v>9.21320104015E11</v>
      </c>
      <c r="C27" s="170" t="s">
        <v>11</v>
      </c>
      <c r="D27" s="172" t="s">
        <v>326</v>
      </c>
      <c r="E27" s="164">
        <v>15.0</v>
      </c>
      <c r="F27" s="164">
        <v>15.0</v>
      </c>
      <c r="G27" s="165"/>
      <c r="H27" s="165"/>
      <c r="I27" s="165"/>
      <c r="J27" s="165"/>
      <c r="K27" s="165"/>
      <c r="L27" s="166"/>
      <c r="M27" s="164">
        <v>27.0</v>
      </c>
      <c r="N27" s="164"/>
      <c r="O27" s="164"/>
      <c r="P27" s="165"/>
      <c r="Q27" s="165"/>
      <c r="R27" s="167"/>
      <c r="S27" s="92"/>
      <c r="T27" s="92">
        <v>15.0</v>
      </c>
      <c r="U27" s="92">
        <v>12.0</v>
      </c>
      <c r="V27" s="165">
        <v>12.0</v>
      </c>
      <c r="W27" s="165"/>
      <c r="X27" s="165"/>
      <c r="Y27" s="92"/>
      <c r="Z27" s="167"/>
      <c r="AA27" s="165"/>
      <c r="AB27" s="165"/>
      <c r="AC27" s="165"/>
      <c r="AD27" s="165"/>
      <c r="AE27" s="165"/>
      <c r="AF27" s="92"/>
      <c r="AG27" s="92"/>
      <c r="AH27" s="165"/>
      <c r="AI27" s="165" t="s">
        <v>313</v>
      </c>
      <c r="AJ27" s="168">
        <v>100.0</v>
      </c>
      <c r="AK27" s="169">
        <f>100*(E27+K27+Q27)/'S1'!$I$14</f>
        <v>93.75</v>
      </c>
      <c r="AL27" s="169">
        <f>100*(F27+L27+R27)/'S1'!$I$15</f>
        <v>93.75</v>
      </c>
      <c r="AM27" s="169">
        <f>100*(G27+M27+S27)/'S1'!$I$16</f>
        <v>96.42857143</v>
      </c>
      <c r="AN27" s="169">
        <f>100*(H27+N27+T27)/'S1'!$I$17</f>
        <v>93.75</v>
      </c>
      <c r="AO27" s="169">
        <f>100*(I27+O27+U27)/'S1'!$I$18</f>
        <v>100</v>
      </c>
      <c r="AP27" s="169">
        <f>100*(J27+P27+V27)/'S1'!$I$19</f>
        <v>100</v>
      </c>
    </row>
    <row r="28" ht="15.75" customHeight="1">
      <c r="A28" s="135">
        <v>16.0</v>
      </c>
      <c r="B28" s="170">
        <v>9.21320104016E11</v>
      </c>
      <c r="C28" s="170" t="s">
        <v>11</v>
      </c>
      <c r="D28" s="172" t="s">
        <v>327</v>
      </c>
      <c r="E28" s="164">
        <v>16.0</v>
      </c>
      <c r="F28" s="164">
        <v>16.0</v>
      </c>
      <c r="G28" s="165"/>
      <c r="H28" s="165"/>
      <c r="I28" s="165"/>
      <c r="J28" s="165"/>
      <c r="K28" s="165"/>
      <c r="L28" s="166"/>
      <c r="M28" s="164">
        <v>27.0</v>
      </c>
      <c r="N28" s="164"/>
      <c r="O28" s="164"/>
      <c r="P28" s="165"/>
      <c r="Q28" s="165"/>
      <c r="R28" s="167"/>
      <c r="S28" s="92"/>
      <c r="T28" s="92">
        <v>16.0</v>
      </c>
      <c r="U28" s="92">
        <v>12.0</v>
      </c>
      <c r="V28" s="165">
        <v>12.0</v>
      </c>
      <c r="W28" s="92"/>
      <c r="X28" s="92"/>
      <c r="Y28" s="92"/>
      <c r="Z28" s="167"/>
      <c r="AA28" s="165"/>
      <c r="AB28" s="165"/>
      <c r="AC28" s="165"/>
      <c r="AD28" s="165"/>
      <c r="AE28" s="165"/>
      <c r="AF28" s="92"/>
      <c r="AG28" s="92"/>
      <c r="AH28" s="165"/>
      <c r="AI28" s="165" t="s">
        <v>311</v>
      </c>
      <c r="AJ28" s="168">
        <v>90.0</v>
      </c>
      <c r="AK28" s="169">
        <f>100*(E28+K28+Q28)/'S1'!$I$14</f>
        <v>100</v>
      </c>
      <c r="AL28" s="169">
        <f>100*(F28+L28+R28)/'S1'!$I$15</f>
        <v>100</v>
      </c>
      <c r="AM28" s="169">
        <f>100*(G28+M28+S28)/'S1'!$I$16</f>
        <v>96.42857143</v>
      </c>
      <c r="AN28" s="169">
        <f>100*(H28+N28+T28)/'S1'!$I$17</f>
        <v>100</v>
      </c>
      <c r="AO28" s="169">
        <f>100*(I28+O28+U28)/'S1'!$I$18</f>
        <v>100</v>
      </c>
      <c r="AP28" s="169">
        <f>100*(J28+P28+V28)/'S1'!$I$19</f>
        <v>100</v>
      </c>
    </row>
    <row r="29" ht="15.75" customHeight="1">
      <c r="A29" s="135">
        <v>17.0</v>
      </c>
      <c r="B29" s="170">
        <v>9.21320104017E11</v>
      </c>
      <c r="C29" s="170" t="s">
        <v>11</v>
      </c>
      <c r="D29" s="172" t="s">
        <v>328</v>
      </c>
      <c r="E29" s="164">
        <v>16.0</v>
      </c>
      <c r="F29" s="164">
        <v>16.0</v>
      </c>
      <c r="G29" s="165"/>
      <c r="H29" s="165"/>
      <c r="I29" s="165"/>
      <c r="J29" s="165"/>
      <c r="K29" s="165"/>
      <c r="L29" s="166"/>
      <c r="M29" s="164">
        <v>28.0</v>
      </c>
      <c r="N29" s="164"/>
      <c r="O29" s="164"/>
      <c r="P29" s="165"/>
      <c r="Q29" s="165"/>
      <c r="R29" s="167"/>
      <c r="S29" s="92"/>
      <c r="T29" s="92">
        <v>16.0</v>
      </c>
      <c r="U29" s="92">
        <v>12.0</v>
      </c>
      <c r="V29" s="165">
        <v>12.0</v>
      </c>
      <c r="W29" s="92"/>
      <c r="X29" s="92"/>
      <c r="Y29" s="92"/>
      <c r="Z29" s="167"/>
      <c r="AA29" s="165"/>
      <c r="AB29" s="165"/>
      <c r="AC29" s="165"/>
      <c r="AD29" s="165"/>
      <c r="AE29" s="165"/>
      <c r="AF29" s="92"/>
      <c r="AG29" s="92"/>
      <c r="AH29" s="165"/>
      <c r="AI29" s="165" t="s">
        <v>313</v>
      </c>
      <c r="AJ29" s="168">
        <v>100.0</v>
      </c>
      <c r="AK29" s="169">
        <f>100*(E29+K29+Q29)/'S1'!$I$14</f>
        <v>100</v>
      </c>
      <c r="AL29" s="169">
        <f>100*(F29+L29+R29)/'S1'!$I$15</f>
        <v>100</v>
      </c>
      <c r="AM29" s="169">
        <f>100*(G29+M29+S29)/'S1'!$I$16</f>
        <v>100</v>
      </c>
      <c r="AN29" s="169">
        <f>100*(H29+N29+T29)/'S1'!$I$17</f>
        <v>100</v>
      </c>
      <c r="AO29" s="169">
        <f>100*(I29+O29+U29)/'S1'!$I$18</f>
        <v>100</v>
      </c>
      <c r="AP29" s="169">
        <f>100*(J29+P29+V29)/'S1'!$I$19</f>
        <v>100</v>
      </c>
    </row>
    <row r="30" ht="15.75" customHeight="1">
      <c r="A30" s="135">
        <v>18.0</v>
      </c>
      <c r="B30" s="170">
        <v>9.21320104018E11</v>
      </c>
      <c r="C30" s="170" t="s">
        <v>11</v>
      </c>
      <c r="D30" s="171" t="s">
        <v>329</v>
      </c>
      <c r="E30" s="164">
        <v>15.0</v>
      </c>
      <c r="F30" s="164">
        <v>15.0</v>
      </c>
      <c r="G30" s="165"/>
      <c r="H30" s="165"/>
      <c r="I30" s="165"/>
      <c r="J30" s="165"/>
      <c r="K30" s="165"/>
      <c r="L30" s="166"/>
      <c r="M30" s="164">
        <v>27.0</v>
      </c>
      <c r="N30" s="164"/>
      <c r="O30" s="164"/>
      <c r="P30" s="165"/>
      <c r="Q30" s="165"/>
      <c r="R30" s="167"/>
      <c r="S30" s="92"/>
      <c r="T30" s="92">
        <v>15.0</v>
      </c>
      <c r="U30" s="92">
        <v>12.0</v>
      </c>
      <c r="V30" s="165">
        <v>12.0</v>
      </c>
      <c r="W30" s="92"/>
      <c r="X30" s="92"/>
      <c r="Y30" s="92"/>
      <c r="Z30" s="167"/>
      <c r="AA30" s="165"/>
      <c r="AB30" s="165"/>
      <c r="AC30" s="165"/>
      <c r="AD30" s="165"/>
      <c r="AE30" s="165"/>
      <c r="AF30" s="92"/>
      <c r="AG30" s="92"/>
      <c r="AH30" s="165"/>
      <c r="AI30" s="165" t="s">
        <v>313</v>
      </c>
      <c r="AJ30" s="168">
        <v>100.0</v>
      </c>
      <c r="AK30" s="169">
        <f>100*(E30+K30+Q30)/'S1'!$I$14</f>
        <v>93.75</v>
      </c>
      <c r="AL30" s="169">
        <f>100*(F30+L30+R30)/'S1'!$I$15</f>
        <v>93.75</v>
      </c>
      <c r="AM30" s="169">
        <f>100*(G30+M30+S30)/'S1'!$I$16</f>
        <v>96.42857143</v>
      </c>
      <c r="AN30" s="169">
        <f>100*(H30+N30+T30)/'S1'!$I$17</f>
        <v>93.75</v>
      </c>
      <c r="AO30" s="169">
        <f>100*(I30+O30+U30)/'S1'!$I$18</f>
        <v>100</v>
      </c>
      <c r="AP30" s="169">
        <f>100*(J30+P30+V30)/'S1'!$I$19</f>
        <v>100</v>
      </c>
    </row>
    <row r="31" ht="15.75" customHeight="1">
      <c r="A31" s="135">
        <v>19.0</v>
      </c>
      <c r="B31" s="170">
        <v>9.21320104019E11</v>
      </c>
      <c r="C31" s="170" t="s">
        <v>11</v>
      </c>
      <c r="D31" s="171" t="s">
        <v>330</v>
      </c>
      <c r="E31" s="164">
        <v>15.0</v>
      </c>
      <c r="F31" s="164">
        <v>15.0</v>
      </c>
      <c r="G31" s="165"/>
      <c r="H31" s="165"/>
      <c r="I31" s="165"/>
      <c r="J31" s="165"/>
      <c r="K31" s="165"/>
      <c r="L31" s="166"/>
      <c r="M31" s="164">
        <v>27.0</v>
      </c>
      <c r="N31" s="164"/>
      <c r="O31" s="164"/>
      <c r="P31" s="165"/>
      <c r="Q31" s="165"/>
      <c r="R31" s="167"/>
      <c r="S31" s="92"/>
      <c r="T31" s="92">
        <v>15.0</v>
      </c>
      <c r="U31" s="92">
        <v>11.0</v>
      </c>
      <c r="V31" s="165">
        <v>11.0</v>
      </c>
      <c r="W31" s="92"/>
      <c r="X31" s="92"/>
      <c r="Y31" s="92"/>
      <c r="Z31" s="167"/>
      <c r="AA31" s="165"/>
      <c r="AB31" s="165"/>
      <c r="AC31" s="165"/>
      <c r="AD31" s="165"/>
      <c r="AE31" s="165"/>
      <c r="AF31" s="92"/>
      <c r="AG31" s="92"/>
      <c r="AH31" s="165"/>
      <c r="AI31" s="165" t="s">
        <v>313</v>
      </c>
      <c r="AJ31" s="168">
        <v>100.0</v>
      </c>
      <c r="AK31" s="169">
        <f>100*(E31+K31+Q31)/'S1'!$I$14</f>
        <v>93.75</v>
      </c>
      <c r="AL31" s="169">
        <f>100*(F31+L31+R31)/'S1'!$I$15</f>
        <v>93.75</v>
      </c>
      <c r="AM31" s="169">
        <f>100*(G31+M31+S31)/'S1'!$I$16</f>
        <v>96.42857143</v>
      </c>
      <c r="AN31" s="169">
        <f>100*(H31+N31+T31)/'S1'!$I$17</f>
        <v>93.75</v>
      </c>
      <c r="AO31" s="169">
        <f>100*(I31+O31+U31)/'S1'!$I$18</f>
        <v>91.66666667</v>
      </c>
      <c r="AP31" s="169">
        <f>100*(J31+P31+V31)/'S1'!$I$19</f>
        <v>91.66666667</v>
      </c>
    </row>
    <row r="32" ht="15.75" customHeight="1">
      <c r="A32" s="135">
        <v>20.0</v>
      </c>
      <c r="B32" s="170">
        <v>9.2132010402E11</v>
      </c>
      <c r="C32" s="170" t="s">
        <v>11</v>
      </c>
      <c r="D32" s="172" t="s">
        <v>331</v>
      </c>
      <c r="E32" s="164">
        <v>15.0</v>
      </c>
      <c r="F32" s="164">
        <v>15.0</v>
      </c>
      <c r="G32" s="165"/>
      <c r="H32" s="165"/>
      <c r="I32" s="165"/>
      <c r="J32" s="165"/>
      <c r="K32" s="165"/>
      <c r="L32" s="166"/>
      <c r="M32" s="164">
        <v>27.0</v>
      </c>
      <c r="N32" s="164"/>
      <c r="O32" s="164"/>
      <c r="P32" s="165"/>
      <c r="Q32" s="165"/>
      <c r="R32" s="167"/>
      <c r="S32" s="92"/>
      <c r="T32" s="92">
        <v>15.0</v>
      </c>
      <c r="U32" s="92">
        <v>12.0</v>
      </c>
      <c r="V32" s="165">
        <v>12.0</v>
      </c>
      <c r="W32" s="92"/>
      <c r="X32" s="92"/>
      <c r="Y32" s="165"/>
      <c r="Z32" s="167"/>
      <c r="AA32" s="165"/>
      <c r="AB32" s="165"/>
      <c r="AC32" s="165"/>
      <c r="AD32" s="165"/>
      <c r="AE32" s="165"/>
      <c r="AF32" s="92"/>
      <c r="AG32" s="92"/>
      <c r="AH32" s="165"/>
      <c r="AI32" s="165" t="s">
        <v>311</v>
      </c>
      <c r="AJ32" s="168">
        <v>90.0</v>
      </c>
      <c r="AK32" s="169">
        <f>100*(E32+K32+Q32)/'S1'!$I$14</f>
        <v>93.75</v>
      </c>
      <c r="AL32" s="169">
        <f>100*(F32+L32+R32)/'S1'!$I$15</f>
        <v>93.75</v>
      </c>
      <c r="AM32" s="169">
        <f>100*(G32+M32+S32)/'S1'!$I$16</f>
        <v>96.42857143</v>
      </c>
      <c r="AN32" s="169">
        <f>100*(H32+N32+T32)/'S1'!$I$17</f>
        <v>93.75</v>
      </c>
      <c r="AO32" s="169">
        <f>100*(I32+O32+U32)/'S1'!$I$18</f>
        <v>100</v>
      </c>
      <c r="AP32" s="169">
        <f>100*(J32+P32+V32)/'S1'!$I$19</f>
        <v>100</v>
      </c>
    </row>
    <row r="33" ht="15.75" customHeight="1">
      <c r="A33" s="135">
        <v>21.0</v>
      </c>
      <c r="B33" s="170">
        <v>9.21320104021E11</v>
      </c>
      <c r="C33" s="170" t="s">
        <v>11</v>
      </c>
      <c r="D33" s="172" t="s">
        <v>332</v>
      </c>
      <c r="E33" s="164">
        <v>16.0</v>
      </c>
      <c r="F33" s="164">
        <v>16.0</v>
      </c>
      <c r="G33" s="165"/>
      <c r="H33" s="165"/>
      <c r="I33" s="165"/>
      <c r="J33" s="165"/>
      <c r="K33" s="165"/>
      <c r="L33" s="166"/>
      <c r="M33" s="164">
        <v>27.0</v>
      </c>
      <c r="N33" s="164"/>
      <c r="O33" s="164"/>
      <c r="P33" s="165"/>
      <c r="Q33" s="165"/>
      <c r="R33" s="167"/>
      <c r="S33" s="92"/>
      <c r="T33" s="92">
        <v>16.0</v>
      </c>
      <c r="U33" s="92">
        <v>12.0</v>
      </c>
      <c r="V33" s="165">
        <v>12.0</v>
      </c>
      <c r="W33" s="92"/>
      <c r="X33" s="92"/>
      <c r="Y33" s="92"/>
      <c r="Z33" s="167"/>
      <c r="AA33" s="165"/>
      <c r="AB33" s="165"/>
      <c r="AC33" s="165"/>
      <c r="AD33" s="165"/>
      <c r="AE33" s="165"/>
      <c r="AF33" s="92"/>
      <c r="AG33" s="92"/>
      <c r="AH33" s="165"/>
      <c r="AI33" s="165" t="s">
        <v>313</v>
      </c>
      <c r="AJ33" s="168">
        <v>100.0</v>
      </c>
      <c r="AK33" s="169">
        <f>100*(E33+K33+Q33)/'S1'!$I$14</f>
        <v>100</v>
      </c>
      <c r="AL33" s="169">
        <f>100*(F33+L33+R33)/'S1'!$I$15</f>
        <v>100</v>
      </c>
      <c r="AM33" s="169">
        <f>100*(G33+M33+S33)/'S1'!$I$16</f>
        <v>96.42857143</v>
      </c>
      <c r="AN33" s="169">
        <f>100*(H33+N33+T33)/'S1'!$I$17</f>
        <v>100</v>
      </c>
      <c r="AO33" s="169">
        <f>100*(I33+O33+U33)/'S1'!$I$18</f>
        <v>100</v>
      </c>
      <c r="AP33" s="169">
        <f>100*(J33+P33+V33)/'S1'!$I$19</f>
        <v>100</v>
      </c>
    </row>
    <row r="34" ht="15.75" customHeight="1">
      <c r="A34" s="135">
        <v>22.0</v>
      </c>
      <c r="B34" s="170">
        <v>9.21320104022E11</v>
      </c>
      <c r="C34" s="170" t="s">
        <v>11</v>
      </c>
      <c r="D34" s="172" t="s">
        <v>333</v>
      </c>
      <c r="E34" s="164">
        <v>14.0</v>
      </c>
      <c r="F34" s="164">
        <v>14.0</v>
      </c>
      <c r="G34" s="165"/>
      <c r="H34" s="165"/>
      <c r="I34" s="165"/>
      <c r="J34" s="165"/>
      <c r="K34" s="165"/>
      <c r="L34" s="166"/>
      <c r="M34" s="164">
        <v>24.0</v>
      </c>
      <c r="N34" s="164"/>
      <c r="O34" s="164"/>
      <c r="P34" s="165"/>
      <c r="Q34" s="165"/>
      <c r="R34" s="167"/>
      <c r="S34" s="92"/>
      <c r="T34" s="92">
        <v>14.0</v>
      </c>
      <c r="U34" s="92">
        <v>10.0</v>
      </c>
      <c r="V34" s="165">
        <v>10.0</v>
      </c>
      <c r="W34" s="92"/>
      <c r="X34" s="92"/>
      <c r="Y34" s="92"/>
      <c r="Z34" s="167"/>
      <c r="AA34" s="165"/>
      <c r="AB34" s="165"/>
      <c r="AC34" s="165"/>
      <c r="AD34" s="165"/>
      <c r="AE34" s="165"/>
      <c r="AF34" s="92"/>
      <c r="AG34" s="92"/>
      <c r="AH34" s="165"/>
      <c r="AI34" s="165" t="s">
        <v>46</v>
      </c>
      <c r="AJ34" s="168">
        <v>70.0</v>
      </c>
      <c r="AK34" s="169">
        <f>100*(E34+K34+Q34)/'S1'!$I$14</f>
        <v>87.5</v>
      </c>
      <c r="AL34" s="169">
        <f>100*(F34+L34+R34)/'S1'!$I$15</f>
        <v>87.5</v>
      </c>
      <c r="AM34" s="169">
        <f>100*(G34+M34+S34)/'S1'!$I$16</f>
        <v>85.71428571</v>
      </c>
      <c r="AN34" s="169">
        <f>100*(H34+N34+T34)/'S1'!$I$17</f>
        <v>87.5</v>
      </c>
      <c r="AO34" s="169">
        <f>100*(I34+O34+U34)/'S1'!$I$18</f>
        <v>83.33333333</v>
      </c>
      <c r="AP34" s="169">
        <f>100*(J34+P34+V34)/'S1'!$I$19</f>
        <v>83.33333333</v>
      </c>
    </row>
    <row r="35" ht="15.75" customHeight="1">
      <c r="A35" s="135">
        <v>23.0</v>
      </c>
      <c r="B35" s="170">
        <v>9.21320104023E11</v>
      </c>
      <c r="C35" s="170" t="s">
        <v>11</v>
      </c>
      <c r="D35" s="172" t="s">
        <v>334</v>
      </c>
      <c r="E35" s="164">
        <v>15.0</v>
      </c>
      <c r="F35" s="164">
        <v>15.0</v>
      </c>
      <c r="G35" s="165"/>
      <c r="H35" s="165"/>
      <c r="I35" s="165"/>
      <c r="J35" s="165"/>
      <c r="K35" s="165"/>
      <c r="L35" s="166"/>
      <c r="M35" s="164">
        <v>27.0</v>
      </c>
      <c r="N35" s="164"/>
      <c r="O35" s="164"/>
      <c r="P35" s="165"/>
      <c r="Q35" s="165"/>
      <c r="R35" s="167"/>
      <c r="S35" s="92"/>
      <c r="T35" s="92">
        <v>15.0</v>
      </c>
      <c r="U35" s="92">
        <v>12.0</v>
      </c>
      <c r="V35" s="165">
        <v>12.0</v>
      </c>
      <c r="W35" s="92"/>
      <c r="X35" s="92"/>
      <c r="Y35" s="92"/>
      <c r="Z35" s="167"/>
      <c r="AA35" s="165"/>
      <c r="AB35" s="165"/>
      <c r="AC35" s="165"/>
      <c r="AD35" s="165"/>
      <c r="AE35" s="165"/>
      <c r="AF35" s="92"/>
      <c r="AG35" s="92"/>
      <c r="AH35" s="165"/>
      <c r="AI35" s="165" t="s">
        <v>313</v>
      </c>
      <c r="AJ35" s="168">
        <v>100.0</v>
      </c>
      <c r="AK35" s="169">
        <f>100*(E35+K35+Q35)/'S1'!$I$14</f>
        <v>93.75</v>
      </c>
      <c r="AL35" s="169">
        <f>100*(F35+L35+R35)/'S1'!$I$15</f>
        <v>93.75</v>
      </c>
      <c r="AM35" s="169">
        <f>100*(G35+M35+S35)/'S1'!$I$16</f>
        <v>96.42857143</v>
      </c>
      <c r="AN35" s="169">
        <f>100*(H35+N35+T35)/'S1'!$I$17</f>
        <v>93.75</v>
      </c>
      <c r="AO35" s="169">
        <f>100*(I35+O35+U35)/'S1'!$I$18</f>
        <v>100</v>
      </c>
      <c r="AP35" s="169">
        <f>100*(J35+P35+V35)/'S1'!$I$19</f>
        <v>100</v>
      </c>
    </row>
    <row r="36" ht="15.75" customHeight="1">
      <c r="A36" s="135">
        <v>24.0</v>
      </c>
      <c r="B36" s="170">
        <v>9.21320104024E11</v>
      </c>
      <c r="C36" s="170" t="s">
        <v>11</v>
      </c>
      <c r="D36" s="172" t="s">
        <v>335</v>
      </c>
      <c r="E36" s="164">
        <v>15.0</v>
      </c>
      <c r="F36" s="164">
        <v>15.0</v>
      </c>
      <c r="G36" s="165"/>
      <c r="H36" s="165"/>
      <c r="I36" s="165"/>
      <c r="J36" s="165"/>
      <c r="K36" s="165"/>
      <c r="L36" s="166"/>
      <c r="M36" s="164">
        <v>27.0</v>
      </c>
      <c r="N36" s="164"/>
      <c r="O36" s="164"/>
      <c r="P36" s="165"/>
      <c r="Q36" s="165"/>
      <c r="R36" s="167"/>
      <c r="S36" s="92"/>
      <c r="T36" s="92">
        <v>15.0</v>
      </c>
      <c r="U36" s="92">
        <v>11.0</v>
      </c>
      <c r="V36" s="165">
        <v>11.0</v>
      </c>
      <c r="W36" s="165"/>
      <c r="X36" s="165"/>
      <c r="Y36" s="92"/>
      <c r="Z36" s="167"/>
      <c r="AA36" s="165"/>
      <c r="AB36" s="165"/>
      <c r="AC36" s="165"/>
      <c r="AD36" s="165"/>
      <c r="AE36" s="165"/>
      <c r="AF36" s="92"/>
      <c r="AG36" s="92"/>
      <c r="AH36" s="165"/>
      <c r="AI36" s="165" t="s">
        <v>313</v>
      </c>
      <c r="AJ36" s="168">
        <v>100.0</v>
      </c>
      <c r="AK36" s="169">
        <f>100*(E36+K36+Q36)/'S1'!$I$14</f>
        <v>93.75</v>
      </c>
      <c r="AL36" s="169">
        <f>100*(F36+L36+R36)/'S1'!$I$15</f>
        <v>93.75</v>
      </c>
      <c r="AM36" s="169">
        <f>100*(G36+M36+S36)/'S1'!$I$16</f>
        <v>96.42857143</v>
      </c>
      <c r="AN36" s="169">
        <f>100*(H36+N36+T36)/'S1'!$I$17</f>
        <v>93.75</v>
      </c>
      <c r="AO36" s="169">
        <f>100*(I36+O36+U36)/'S1'!$I$18</f>
        <v>91.66666667</v>
      </c>
      <c r="AP36" s="169">
        <f>100*(J36+P36+V36)/'S1'!$I$19</f>
        <v>91.66666667</v>
      </c>
    </row>
    <row r="37" ht="15.75" customHeight="1">
      <c r="A37" s="135">
        <v>25.0</v>
      </c>
      <c r="B37" s="170">
        <v>9.21320104025E11</v>
      </c>
      <c r="C37" s="170" t="s">
        <v>11</v>
      </c>
      <c r="D37" s="172" t="s">
        <v>336</v>
      </c>
      <c r="E37" s="164">
        <v>15.0</v>
      </c>
      <c r="F37" s="164">
        <v>15.0</v>
      </c>
      <c r="G37" s="165"/>
      <c r="H37" s="165"/>
      <c r="I37" s="165"/>
      <c r="J37" s="165"/>
      <c r="K37" s="165"/>
      <c r="L37" s="166"/>
      <c r="M37" s="164">
        <v>27.0</v>
      </c>
      <c r="N37" s="164"/>
      <c r="O37" s="164"/>
      <c r="P37" s="165"/>
      <c r="Q37" s="165"/>
      <c r="R37" s="167"/>
      <c r="S37" s="92"/>
      <c r="T37" s="92">
        <v>15.0</v>
      </c>
      <c r="U37" s="92">
        <v>12.0</v>
      </c>
      <c r="V37" s="165">
        <v>12.0</v>
      </c>
      <c r="W37" s="92"/>
      <c r="X37" s="92"/>
      <c r="Y37" s="92"/>
      <c r="Z37" s="167"/>
      <c r="AA37" s="165"/>
      <c r="AB37" s="165"/>
      <c r="AC37" s="165"/>
      <c r="AD37" s="165"/>
      <c r="AE37" s="165"/>
      <c r="AF37" s="92"/>
      <c r="AG37" s="92"/>
      <c r="AH37" s="165"/>
      <c r="AI37" s="165" t="s">
        <v>311</v>
      </c>
      <c r="AJ37" s="168">
        <v>90.0</v>
      </c>
      <c r="AK37" s="169">
        <f>100*(E37+K37+Q37)/'S1'!$I$14</f>
        <v>93.75</v>
      </c>
      <c r="AL37" s="169">
        <f>100*(F37+L37+R37)/'S1'!$I$15</f>
        <v>93.75</v>
      </c>
      <c r="AM37" s="169">
        <f>100*(G37+M37+S37)/'S1'!$I$16</f>
        <v>96.42857143</v>
      </c>
      <c r="AN37" s="169">
        <f>100*(H37+N37+T37)/'S1'!$I$17</f>
        <v>93.75</v>
      </c>
      <c r="AO37" s="169">
        <f>100*(I37+O37+U37)/'S1'!$I$18</f>
        <v>100</v>
      </c>
      <c r="AP37" s="169">
        <f>100*(J37+P37+V37)/'S1'!$I$19</f>
        <v>100</v>
      </c>
    </row>
    <row r="38" ht="15.75" customHeight="1">
      <c r="A38" s="135">
        <v>26.0</v>
      </c>
      <c r="B38" s="170">
        <v>9.21320104026E11</v>
      </c>
      <c r="C38" s="170" t="s">
        <v>11</v>
      </c>
      <c r="D38" s="172" t="s">
        <v>337</v>
      </c>
      <c r="E38" s="164">
        <v>16.0</v>
      </c>
      <c r="F38" s="164">
        <v>16.0</v>
      </c>
      <c r="G38" s="165"/>
      <c r="H38" s="165"/>
      <c r="I38" s="165"/>
      <c r="J38" s="165"/>
      <c r="K38" s="165"/>
      <c r="L38" s="166"/>
      <c r="M38" s="164">
        <v>28.0</v>
      </c>
      <c r="N38" s="164"/>
      <c r="O38" s="164"/>
      <c r="P38" s="165"/>
      <c r="Q38" s="165"/>
      <c r="R38" s="167"/>
      <c r="S38" s="92"/>
      <c r="T38" s="92">
        <v>16.0</v>
      </c>
      <c r="U38" s="92">
        <v>12.0</v>
      </c>
      <c r="V38" s="165">
        <v>12.0</v>
      </c>
      <c r="W38" s="92"/>
      <c r="X38" s="92"/>
      <c r="Y38" s="92"/>
      <c r="Z38" s="167"/>
      <c r="AA38" s="165"/>
      <c r="AB38" s="165"/>
      <c r="AC38" s="165"/>
      <c r="AD38" s="165"/>
      <c r="AE38" s="165"/>
      <c r="AF38" s="92"/>
      <c r="AG38" s="92"/>
      <c r="AH38" s="165"/>
      <c r="AI38" s="165" t="s">
        <v>313</v>
      </c>
      <c r="AJ38" s="168">
        <v>100.0</v>
      </c>
      <c r="AK38" s="169">
        <f>100*(E38+K38+Q38)/'S1'!$I$14</f>
        <v>100</v>
      </c>
      <c r="AL38" s="169">
        <f>100*(F38+L38+R38)/'S1'!$I$15</f>
        <v>100</v>
      </c>
      <c r="AM38" s="169">
        <f>100*(G38+M38+S38)/'S1'!$I$16</f>
        <v>100</v>
      </c>
      <c r="AN38" s="169">
        <f>100*(H38+N38+T38)/'S1'!$I$17</f>
        <v>100</v>
      </c>
      <c r="AO38" s="169">
        <f>100*(I38+O38+U38)/'S1'!$I$18</f>
        <v>100</v>
      </c>
      <c r="AP38" s="169">
        <f>100*(J38+P38+V38)/'S1'!$I$19</f>
        <v>100</v>
      </c>
    </row>
    <row r="39" ht="15.75" customHeight="1">
      <c r="A39" s="135">
        <v>27.0</v>
      </c>
      <c r="B39" s="170">
        <v>9.21320104027E11</v>
      </c>
      <c r="C39" s="170" t="s">
        <v>11</v>
      </c>
      <c r="D39" s="172" t="s">
        <v>338</v>
      </c>
      <c r="E39" s="164">
        <v>16.0</v>
      </c>
      <c r="F39" s="164">
        <v>16.0</v>
      </c>
      <c r="G39" s="165"/>
      <c r="H39" s="165"/>
      <c r="I39" s="165"/>
      <c r="J39" s="165"/>
      <c r="K39" s="165"/>
      <c r="L39" s="166"/>
      <c r="M39" s="164">
        <v>28.0</v>
      </c>
      <c r="N39" s="164"/>
      <c r="O39" s="164"/>
      <c r="P39" s="165"/>
      <c r="Q39" s="165"/>
      <c r="R39" s="167"/>
      <c r="S39" s="92"/>
      <c r="T39" s="92">
        <v>16.0</v>
      </c>
      <c r="U39" s="92">
        <v>12.0</v>
      </c>
      <c r="V39" s="165">
        <v>12.0</v>
      </c>
      <c r="W39" s="92"/>
      <c r="X39" s="92"/>
      <c r="Y39" s="165"/>
      <c r="Z39" s="167"/>
      <c r="AA39" s="165"/>
      <c r="AB39" s="165"/>
      <c r="AC39" s="165"/>
      <c r="AD39" s="165"/>
      <c r="AE39" s="165"/>
      <c r="AF39" s="92"/>
      <c r="AG39" s="92"/>
      <c r="AH39" s="165"/>
      <c r="AI39" s="165" t="s">
        <v>313</v>
      </c>
      <c r="AJ39" s="168">
        <v>100.0</v>
      </c>
      <c r="AK39" s="169">
        <f>100*(E39+K39+Q39)/'S1'!$I$14</f>
        <v>100</v>
      </c>
      <c r="AL39" s="169">
        <f>100*(F39+L39+R39)/'S1'!$I$15</f>
        <v>100</v>
      </c>
      <c r="AM39" s="169">
        <f>100*(G39+M39+S39)/'S1'!$I$16</f>
        <v>100</v>
      </c>
      <c r="AN39" s="169">
        <f>100*(H39+N39+T39)/'S1'!$I$17</f>
        <v>100</v>
      </c>
      <c r="AO39" s="169">
        <f>100*(I39+O39+U39)/'S1'!$I$18</f>
        <v>100</v>
      </c>
      <c r="AP39" s="169">
        <f>100*(J39+P39+V39)/'S1'!$I$19</f>
        <v>100</v>
      </c>
    </row>
    <row r="40" ht="15.75" customHeight="1">
      <c r="A40" s="135">
        <v>28.0</v>
      </c>
      <c r="B40" s="170">
        <v>9.21320104028E11</v>
      </c>
      <c r="C40" s="170" t="s">
        <v>11</v>
      </c>
      <c r="D40" s="172" t="s">
        <v>339</v>
      </c>
      <c r="E40" s="164">
        <v>16.0</v>
      </c>
      <c r="F40" s="164">
        <v>16.0</v>
      </c>
      <c r="G40" s="165"/>
      <c r="H40" s="165"/>
      <c r="I40" s="165"/>
      <c r="J40" s="165"/>
      <c r="K40" s="165"/>
      <c r="L40" s="166"/>
      <c r="M40" s="164">
        <v>27.0</v>
      </c>
      <c r="N40" s="164"/>
      <c r="O40" s="164"/>
      <c r="P40" s="165"/>
      <c r="Q40" s="165"/>
      <c r="R40" s="167"/>
      <c r="S40" s="92"/>
      <c r="T40" s="92">
        <v>16.0</v>
      </c>
      <c r="U40" s="92">
        <v>12.0</v>
      </c>
      <c r="V40" s="165">
        <v>12.0</v>
      </c>
      <c r="W40" s="92"/>
      <c r="X40" s="92"/>
      <c r="Y40" s="92"/>
      <c r="Z40" s="167"/>
      <c r="AA40" s="165"/>
      <c r="AB40" s="165"/>
      <c r="AC40" s="165"/>
      <c r="AD40" s="165"/>
      <c r="AE40" s="165"/>
      <c r="AF40" s="92"/>
      <c r="AG40" s="92"/>
      <c r="AH40" s="165"/>
      <c r="AI40" s="165" t="s">
        <v>313</v>
      </c>
      <c r="AJ40" s="168">
        <v>100.0</v>
      </c>
      <c r="AK40" s="169">
        <f>100*(E40+K40+Q40)/'S1'!$I$14</f>
        <v>100</v>
      </c>
      <c r="AL40" s="169">
        <f>100*(F40+L40+R40)/'S1'!$I$15</f>
        <v>100</v>
      </c>
      <c r="AM40" s="169">
        <f>100*(G40+M40+S40)/'S1'!$I$16</f>
        <v>96.42857143</v>
      </c>
      <c r="AN40" s="169">
        <f>100*(H40+N40+T40)/'S1'!$I$17</f>
        <v>100</v>
      </c>
      <c r="AO40" s="169">
        <f>100*(I40+O40+U40)/'S1'!$I$18</f>
        <v>100</v>
      </c>
      <c r="AP40" s="169">
        <f>100*(J40+P40+V40)/'S1'!$I$19</f>
        <v>100</v>
      </c>
    </row>
    <row r="41" ht="15.75" customHeight="1">
      <c r="A41" s="135">
        <v>29.0</v>
      </c>
      <c r="B41" s="170">
        <v>9.21320104029E11</v>
      </c>
      <c r="C41" s="170" t="s">
        <v>11</v>
      </c>
      <c r="D41" s="171" t="s">
        <v>340</v>
      </c>
      <c r="E41" s="164">
        <v>16.0</v>
      </c>
      <c r="F41" s="164">
        <v>16.0</v>
      </c>
      <c r="G41" s="165"/>
      <c r="H41" s="165"/>
      <c r="I41" s="165"/>
      <c r="J41" s="165"/>
      <c r="K41" s="165"/>
      <c r="L41" s="166"/>
      <c r="M41" s="164">
        <v>28.0</v>
      </c>
      <c r="N41" s="164"/>
      <c r="O41" s="164"/>
      <c r="P41" s="165"/>
      <c r="Q41" s="165"/>
      <c r="R41" s="167"/>
      <c r="S41" s="92"/>
      <c r="T41" s="92">
        <v>16.0</v>
      </c>
      <c r="U41" s="92">
        <v>12.0</v>
      </c>
      <c r="V41" s="165">
        <v>12.0</v>
      </c>
      <c r="W41" s="92"/>
      <c r="X41" s="92"/>
      <c r="Y41" s="92"/>
      <c r="Z41" s="167"/>
      <c r="AA41" s="165"/>
      <c r="AB41" s="165"/>
      <c r="AC41" s="165"/>
      <c r="AD41" s="165"/>
      <c r="AE41" s="165"/>
      <c r="AF41" s="92"/>
      <c r="AG41" s="92"/>
      <c r="AH41" s="165"/>
      <c r="AI41" s="165" t="s">
        <v>313</v>
      </c>
      <c r="AJ41" s="168">
        <v>100.0</v>
      </c>
      <c r="AK41" s="169">
        <f>100*(E41+K41+Q41)/'S1'!$I$14</f>
        <v>100</v>
      </c>
      <c r="AL41" s="169">
        <f>100*(F41+L41+R41)/'S1'!$I$15</f>
        <v>100</v>
      </c>
      <c r="AM41" s="169">
        <f>100*(G41+M41+S41)/'S1'!$I$16</f>
        <v>100</v>
      </c>
      <c r="AN41" s="169">
        <f>100*(H41+N41+T41)/'S1'!$I$17</f>
        <v>100</v>
      </c>
      <c r="AO41" s="169">
        <f>100*(I41+O41+U41)/'S1'!$I$18</f>
        <v>100</v>
      </c>
      <c r="AP41" s="169">
        <f>100*(J41+P41+V41)/'S1'!$I$19</f>
        <v>100</v>
      </c>
    </row>
    <row r="42" ht="15.75" customHeight="1">
      <c r="A42" s="135">
        <v>30.0</v>
      </c>
      <c r="B42" s="170">
        <v>9.2132010403E11</v>
      </c>
      <c r="C42" s="170" t="s">
        <v>11</v>
      </c>
      <c r="D42" s="171" t="s">
        <v>341</v>
      </c>
      <c r="E42" s="164">
        <v>16.0</v>
      </c>
      <c r="F42" s="164">
        <v>16.0</v>
      </c>
      <c r="G42" s="165"/>
      <c r="H42" s="165"/>
      <c r="I42" s="165"/>
      <c r="J42" s="165"/>
      <c r="K42" s="165"/>
      <c r="L42" s="166"/>
      <c r="M42" s="164">
        <v>28.0</v>
      </c>
      <c r="N42" s="164"/>
      <c r="O42" s="164"/>
      <c r="P42" s="165"/>
      <c r="Q42" s="165"/>
      <c r="R42" s="167"/>
      <c r="S42" s="92"/>
      <c r="T42" s="92">
        <v>16.0</v>
      </c>
      <c r="U42" s="92">
        <v>12.0</v>
      </c>
      <c r="V42" s="165">
        <v>12.0</v>
      </c>
      <c r="W42" s="92"/>
      <c r="X42" s="92"/>
      <c r="Y42" s="92"/>
      <c r="Z42" s="167"/>
      <c r="AA42" s="165"/>
      <c r="AB42" s="165"/>
      <c r="AC42" s="165"/>
      <c r="AD42" s="165"/>
      <c r="AE42" s="165"/>
      <c r="AF42" s="92"/>
      <c r="AG42" s="92"/>
      <c r="AH42" s="165"/>
      <c r="AI42" s="165" t="s">
        <v>313</v>
      </c>
      <c r="AJ42" s="168">
        <v>100.0</v>
      </c>
      <c r="AK42" s="169">
        <f>100*(E42+K42+Q42)/'S1'!$I$14</f>
        <v>100</v>
      </c>
      <c r="AL42" s="169">
        <f>100*(F42+L42+R42)/'S1'!$I$15</f>
        <v>100</v>
      </c>
      <c r="AM42" s="169">
        <f>100*(G42+M42+S42)/'S1'!$I$16</f>
        <v>100</v>
      </c>
      <c r="AN42" s="169">
        <f>100*(H42+N42+T42)/'S1'!$I$17</f>
        <v>100</v>
      </c>
      <c r="AO42" s="169">
        <f>100*(I42+O42+U42)/'S1'!$I$18</f>
        <v>100</v>
      </c>
      <c r="AP42" s="169">
        <f>100*(J42+P42+V42)/'S1'!$I$19</f>
        <v>100</v>
      </c>
    </row>
    <row r="43" ht="15.75" customHeight="1">
      <c r="A43" s="135">
        <v>31.0</v>
      </c>
      <c r="B43" s="170">
        <v>9.21320104031E11</v>
      </c>
      <c r="C43" s="170" t="s">
        <v>11</v>
      </c>
      <c r="D43" s="172" t="s">
        <v>342</v>
      </c>
      <c r="E43" s="164">
        <v>16.0</v>
      </c>
      <c r="F43" s="164">
        <v>16.0</v>
      </c>
      <c r="G43" s="165"/>
      <c r="H43" s="165"/>
      <c r="I43" s="165"/>
      <c r="J43" s="165"/>
      <c r="K43" s="165"/>
      <c r="L43" s="166"/>
      <c r="M43" s="164">
        <v>27.0</v>
      </c>
      <c r="N43" s="164"/>
      <c r="O43" s="164"/>
      <c r="P43" s="165"/>
      <c r="Q43" s="165"/>
      <c r="R43" s="167"/>
      <c r="S43" s="92"/>
      <c r="T43" s="92">
        <v>16.0</v>
      </c>
      <c r="U43" s="92">
        <v>12.0</v>
      </c>
      <c r="V43" s="165">
        <v>12.0</v>
      </c>
      <c r="W43" s="92"/>
      <c r="X43" s="92"/>
      <c r="Y43" s="92"/>
      <c r="Z43" s="167"/>
      <c r="AA43" s="165"/>
      <c r="AB43" s="165"/>
      <c r="AC43" s="165"/>
      <c r="AD43" s="165"/>
      <c r="AE43" s="165"/>
      <c r="AF43" s="92"/>
      <c r="AG43" s="92"/>
      <c r="AH43" s="165"/>
      <c r="AI43" s="165" t="s">
        <v>311</v>
      </c>
      <c r="AJ43" s="168">
        <v>90.0</v>
      </c>
      <c r="AK43" s="169">
        <f>100*(E43+K43+Q43)/'S1'!$I$14</f>
        <v>100</v>
      </c>
      <c r="AL43" s="169">
        <f>100*(F43+L43+R43)/'S1'!$I$15</f>
        <v>100</v>
      </c>
      <c r="AM43" s="169">
        <f>100*(G43+M43+S43)/'S1'!$I$16</f>
        <v>96.42857143</v>
      </c>
      <c r="AN43" s="169">
        <f>100*(H43+N43+T43)/'S1'!$I$17</f>
        <v>100</v>
      </c>
      <c r="AO43" s="169">
        <f>100*(I43+O43+U43)/'S1'!$I$18</f>
        <v>100</v>
      </c>
      <c r="AP43" s="169">
        <f>100*(J43+P43+V43)/'S1'!$I$19</f>
        <v>100</v>
      </c>
    </row>
    <row r="44" ht="15.75" customHeight="1">
      <c r="A44" s="135">
        <v>32.0</v>
      </c>
      <c r="B44" s="170">
        <v>9.21320104032E11</v>
      </c>
      <c r="C44" s="170" t="s">
        <v>11</v>
      </c>
      <c r="D44" s="172" t="s">
        <v>343</v>
      </c>
      <c r="E44" s="164">
        <v>16.0</v>
      </c>
      <c r="F44" s="164">
        <v>16.0</v>
      </c>
      <c r="G44" s="165"/>
      <c r="H44" s="165"/>
      <c r="I44" s="165"/>
      <c r="J44" s="165"/>
      <c r="K44" s="165"/>
      <c r="L44" s="166"/>
      <c r="M44" s="164">
        <v>27.0</v>
      </c>
      <c r="N44" s="164"/>
      <c r="O44" s="164"/>
      <c r="P44" s="165"/>
      <c r="Q44" s="165"/>
      <c r="R44" s="167"/>
      <c r="S44" s="92"/>
      <c r="T44" s="92">
        <v>16.0</v>
      </c>
      <c r="U44" s="92">
        <v>12.0</v>
      </c>
      <c r="V44" s="165">
        <v>12.0</v>
      </c>
      <c r="W44" s="92"/>
      <c r="X44" s="92"/>
      <c r="Y44" s="92"/>
      <c r="Z44" s="167"/>
      <c r="AA44" s="165"/>
      <c r="AB44" s="165"/>
      <c r="AC44" s="165"/>
      <c r="AD44" s="165"/>
      <c r="AE44" s="165"/>
      <c r="AF44" s="92"/>
      <c r="AG44" s="92"/>
      <c r="AH44" s="165"/>
      <c r="AI44" s="165" t="s">
        <v>311</v>
      </c>
      <c r="AJ44" s="168">
        <v>90.0</v>
      </c>
      <c r="AK44" s="169">
        <f>100*(E44+K44+Q44)/'S1'!$I$14</f>
        <v>100</v>
      </c>
      <c r="AL44" s="169">
        <f>100*(F44+L44+R44)/'S1'!$I$15</f>
        <v>100</v>
      </c>
      <c r="AM44" s="169">
        <f>100*(G44+M44+S44)/'S1'!$I$16</f>
        <v>96.42857143</v>
      </c>
      <c r="AN44" s="169">
        <f>100*(H44+N44+T44)/'S1'!$I$17</f>
        <v>100</v>
      </c>
      <c r="AO44" s="169">
        <f>100*(I44+O44+U44)/'S1'!$I$18</f>
        <v>100</v>
      </c>
      <c r="AP44" s="169">
        <f>100*(J44+P44+V44)/'S1'!$I$19</f>
        <v>100</v>
      </c>
    </row>
    <row r="45" ht="15.75" customHeight="1">
      <c r="A45" s="135">
        <v>33.0</v>
      </c>
      <c r="B45" s="170">
        <v>9.21320104033E11</v>
      </c>
      <c r="C45" s="170" t="s">
        <v>11</v>
      </c>
      <c r="D45" s="172" t="s">
        <v>344</v>
      </c>
      <c r="E45" s="164">
        <v>16.0</v>
      </c>
      <c r="F45" s="164">
        <v>16.0</v>
      </c>
      <c r="G45" s="165"/>
      <c r="H45" s="165"/>
      <c r="I45" s="165"/>
      <c r="J45" s="165"/>
      <c r="K45" s="165"/>
      <c r="L45" s="166"/>
      <c r="M45" s="164">
        <v>28.0</v>
      </c>
      <c r="N45" s="164"/>
      <c r="O45" s="164"/>
      <c r="P45" s="165"/>
      <c r="Q45" s="165"/>
      <c r="R45" s="167"/>
      <c r="S45" s="92"/>
      <c r="T45" s="92">
        <v>16.0</v>
      </c>
      <c r="U45" s="92">
        <v>12.0</v>
      </c>
      <c r="V45" s="165">
        <v>12.0</v>
      </c>
      <c r="W45" s="165"/>
      <c r="X45" s="165"/>
      <c r="Y45" s="92"/>
      <c r="Z45" s="167"/>
      <c r="AA45" s="165"/>
      <c r="AB45" s="165"/>
      <c r="AC45" s="165"/>
      <c r="AD45" s="165"/>
      <c r="AE45" s="165"/>
      <c r="AF45" s="92"/>
      <c r="AG45" s="92"/>
      <c r="AH45" s="165"/>
      <c r="AI45" s="165" t="s">
        <v>313</v>
      </c>
      <c r="AJ45" s="168">
        <v>100.0</v>
      </c>
      <c r="AK45" s="169">
        <f>100*(E45+K45+Q45)/'S1'!$I$14</f>
        <v>100</v>
      </c>
      <c r="AL45" s="169">
        <f>100*(F45+L45+R45)/'S1'!$I$15</f>
        <v>100</v>
      </c>
      <c r="AM45" s="169">
        <f>100*(G45+M45+S45)/'S1'!$I$16</f>
        <v>100</v>
      </c>
      <c r="AN45" s="169">
        <f>100*(H45+N45+T45)/'S1'!$I$17</f>
        <v>100</v>
      </c>
      <c r="AO45" s="169">
        <f>100*(I45+O45+U45)/'S1'!$I$18</f>
        <v>100</v>
      </c>
      <c r="AP45" s="169">
        <f>100*(J45+P45+V45)/'S1'!$I$19</f>
        <v>100</v>
      </c>
    </row>
    <row r="46" ht="15.75" customHeight="1">
      <c r="A46" s="135">
        <v>34.0</v>
      </c>
      <c r="B46" s="170">
        <v>9.21320104034E11</v>
      </c>
      <c r="C46" s="170" t="s">
        <v>11</v>
      </c>
      <c r="D46" s="172" t="s">
        <v>345</v>
      </c>
      <c r="E46" s="164">
        <v>15.0</v>
      </c>
      <c r="F46" s="164">
        <v>15.0</v>
      </c>
      <c r="G46" s="165"/>
      <c r="H46" s="165"/>
      <c r="I46" s="165"/>
      <c r="J46" s="165"/>
      <c r="K46" s="165"/>
      <c r="L46" s="166"/>
      <c r="M46" s="164">
        <v>27.0</v>
      </c>
      <c r="N46" s="164"/>
      <c r="O46" s="164"/>
      <c r="P46" s="165"/>
      <c r="Q46" s="165"/>
      <c r="R46" s="167"/>
      <c r="S46" s="92"/>
      <c r="T46" s="92">
        <v>15.0</v>
      </c>
      <c r="U46" s="92">
        <v>12.0</v>
      </c>
      <c r="V46" s="165">
        <v>12.0</v>
      </c>
      <c r="W46" s="92"/>
      <c r="X46" s="92"/>
      <c r="Y46" s="165"/>
      <c r="Z46" s="167"/>
      <c r="AA46" s="165"/>
      <c r="AB46" s="165"/>
      <c r="AC46" s="165"/>
      <c r="AD46" s="165"/>
      <c r="AE46" s="165"/>
      <c r="AF46" s="92"/>
      <c r="AG46" s="92"/>
      <c r="AH46" s="165"/>
      <c r="AI46" s="165" t="s">
        <v>313</v>
      </c>
      <c r="AJ46" s="168">
        <v>100.0</v>
      </c>
      <c r="AK46" s="169">
        <f>100*(E46+K46+Q46)/'S1'!$I$14</f>
        <v>93.75</v>
      </c>
      <c r="AL46" s="169">
        <f>100*(F46+L46+R46)/'S1'!$I$15</f>
        <v>93.75</v>
      </c>
      <c r="AM46" s="169">
        <f>100*(G46+M46+S46)/'S1'!$I$16</f>
        <v>96.42857143</v>
      </c>
      <c r="AN46" s="169">
        <f>100*(H46+N46+T46)/'S1'!$I$17</f>
        <v>93.75</v>
      </c>
      <c r="AO46" s="169">
        <f>100*(I46+O46+U46)/'S1'!$I$18</f>
        <v>100</v>
      </c>
      <c r="AP46" s="169">
        <f>100*(J46+P46+V46)/'S1'!$I$19</f>
        <v>100</v>
      </c>
    </row>
    <row r="47" ht="15.75" customHeight="1">
      <c r="A47" s="135">
        <v>35.0</v>
      </c>
      <c r="B47" s="170">
        <v>9.21320104035E11</v>
      </c>
      <c r="C47" s="170" t="s">
        <v>11</v>
      </c>
      <c r="D47" s="172" t="s">
        <v>346</v>
      </c>
      <c r="E47" s="164">
        <v>16.0</v>
      </c>
      <c r="F47" s="164">
        <v>16.0</v>
      </c>
      <c r="G47" s="165"/>
      <c r="H47" s="165"/>
      <c r="I47" s="165"/>
      <c r="J47" s="165"/>
      <c r="K47" s="165"/>
      <c r="L47" s="166"/>
      <c r="M47" s="164">
        <v>28.0</v>
      </c>
      <c r="N47" s="164"/>
      <c r="O47" s="164"/>
      <c r="P47" s="165"/>
      <c r="Q47" s="165"/>
      <c r="R47" s="167"/>
      <c r="S47" s="92"/>
      <c r="T47" s="92">
        <v>16.0</v>
      </c>
      <c r="U47" s="92">
        <v>12.0</v>
      </c>
      <c r="V47" s="165">
        <v>12.0</v>
      </c>
      <c r="W47" s="92"/>
      <c r="X47" s="92"/>
      <c r="Y47" s="92"/>
      <c r="Z47" s="167"/>
      <c r="AA47" s="165"/>
      <c r="AB47" s="165"/>
      <c r="AC47" s="165"/>
      <c r="AD47" s="165"/>
      <c r="AE47" s="165"/>
      <c r="AF47" s="92"/>
      <c r="AG47" s="92"/>
      <c r="AH47" s="165"/>
      <c r="AI47" s="165" t="s">
        <v>313</v>
      </c>
      <c r="AJ47" s="168">
        <v>100.0</v>
      </c>
      <c r="AK47" s="169">
        <f>100*(E47+K47+Q47)/'S1'!$I$14</f>
        <v>100</v>
      </c>
      <c r="AL47" s="169">
        <f>100*(F47+L47+R47)/'S1'!$I$15</f>
        <v>100</v>
      </c>
      <c r="AM47" s="169">
        <f>100*(G47+M47+S47)/'S1'!$I$16</f>
        <v>100</v>
      </c>
      <c r="AN47" s="169">
        <f>100*(H47+N47+T47)/'S1'!$I$17</f>
        <v>100</v>
      </c>
      <c r="AO47" s="169">
        <f>100*(I47+O47+U47)/'S1'!$I$18</f>
        <v>100</v>
      </c>
      <c r="AP47" s="169">
        <f>100*(J47+P47+V47)/'S1'!$I$19</f>
        <v>100</v>
      </c>
    </row>
    <row r="48" ht="15.75" customHeight="1">
      <c r="A48" s="135">
        <v>36.0</v>
      </c>
      <c r="B48" s="170">
        <v>9.21320104036E11</v>
      </c>
      <c r="C48" s="170" t="s">
        <v>11</v>
      </c>
      <c r="D48" s="172" t="s">
        <v>347</v>
      </c>
      <c r="E48" s="164">
        <v>16.0</v>
      </c>
      <c r="F48" s="164">
        <v>16.0</v>
      </c>
      <c r="G48" s="165"/>
      <c r="H48" s="165"/>
      <c r="I48" s="165"/>
      <c r="J48" s="165"/>
      <c r="K48" s="165"/>
      <c r="L48" s="166"/>
      <c r="M48" s="164">
        <v>28.0</v>
      </c>
      <c r="N48" s="164"/>
      <c r="O48" s="164"/>
      <c r="P48" s="165"/>
      <c r="Q48" s="165"/>
      <c r="R48" s="167"/>
      <c r="S48" s="92"/>
      <c r="T48" s="92">
        <v>16.0</v>
      </c>
      <c r="U48" s="92">
        <v>12.0</v>
      </c>
      <c r="V48" s="165">
        <v>12.0</v>
      </c>
      <c r="W48" s="92"/>
      <c r="X48" s="92"/>
      <c r="Y48" s="92"/>
      <c r="Z48" s="167"/>
      <c r="AA48" s="165"/>
      <c r="AB48" s="165"/>
      <c r="AC48" s="165"/>
      <c r="AD48" s="165"/>
      <c r="AE48" s="165"/>
      <c r="AF48" s="92"/>
      <c r="AG48" s="92"/>
      <c r="AH48" s="165"/>
      <c r="AI48" s="165" t="s">
        <v>313</v>
      </c>
      <c r="AJ48" s="168">
        <v>100.0</v>
      </c>
      <c r="AK48" s="169">
        <f>100*(E48+K48+Q48)/'S1'!$I$14</f>
        <v>100</v>
      </c>
      <c r="AL48" s="169">
        <f>100*(F48+L48+R48)/'S1'!$I$15</f>
        <v>100</v>
      </c>
      <c r="AM48" s="169">
        <f>100*(G48+M48+S48)/'S1'!$I$16</f>
        <v>100</v>
      </c>
      <c r="AN48" s="169">
        <f>100*(H48+N48+T48)/'S1'!$I$17</f>
        <v>100</v>
      </c>
      <c r="AO48" s="169">
        <f>100*(I48+O48+U48)/'S1'!$I$18</f>
        <v>100</v>
      </c>
      <c r="AP48" s="169">
        <f>100*(J48+P48+V48)/'S1'!$I$19</f>
        <v>100</v>
      </c>
    </row>
    <row r="49" ht="15.75" customHeight="1">
      <c r="A49" s="135">
        <v>37.0</v>
      </c>
      <c r="B49" s="170">
        <v>9.21320104037E11</v>
      </c>
      <c r="C49" s="170" t="s">
        <v>11</v>
      </c>
      <c r="D49" s="171" t="s">
        <v>348</v>
      </c>
      <c r="E49" s="164">
        <v>16.0</v>
      </c>
      <c r="F49" s="164">
        <v>16.0</v>
      </c>
      <c r="G49" s="165"/>
      <c r="H49" s="165"/>
      <c r="I49" s="165"/>
      <c r="J49" s="165"/>
      <c r="K49" s="165"/>
      <c r="L49" s="166"/>
      <c r="M49" s="164">
        <v>28.0</v>
      </c>
      <c r="N49" s="164"/>
      <c r="O49" s="164"/>
      <c r="P49" s="165"/>
      <c r="Q49" s="165"/>
      <c r="R49" s="167"/>
      <c r="S49" s="92"/>
      <c r="T49" s="92">
        <v>16.0</v>
      </c>
      <c r="U49" s="92">
        <v>12.0</v>
      </c>
      <c r="V49" s="165">
        <v>12.0</v>
      </c>
      <c r="W49" s="92"/>
      <c r="X49" s="92"/>
      <c r="Y49" s="92"/>
      <c r="Z49" s="167"/>
      <c r="AA49" s="165"/>
      <c r="AB49" s="165"/>
      <c r="AC49" s="165"/>
      <c r="AD49" s="165"/>
      <c r="AE49" s="165"/>
      <c r="AF49" s="92"/>
      <c r="AG49" s="92"/>
      <c r="AH49" s="165"/>
      <c r="AI49" s="165" t="s">
        <v>313</v>
      </c>
      <c r="AJ49" s="168">
        <v>100.0</v>
      </c>
      <c r="AK49" s="169">
        <f>100*(E49+K49+Q49)/'S1'!$I$14</f>
        <v>100</v>
      </c>
      <c r="AL49" s="169">
        <f>100*(F49+L49+R49)/'S1'!$I$15</f>
        <v>100</v>
      </c>
      <c r="AM49" s="169">
        <f>100*(G49+M49+S49)/'S1'!$I$16</f>
        <v>100</v>
      </c>
      <c r="AN49" s="169">
        <f>100*(H49+N49+T49)/'S1'!$I$17</f>
        <v>100</v>
      </c>
      <c r="AO49" s="169">
        <f>100*(I49+O49+U49)/'S1'!$I$18</f>
        <v>100</v>
      </c>
      <c r="AP49" s="169">
        <f>100*(J49+P49+V49)/'S1'!$I$19</f>
        <v>100</v>
      </c>
    </row>
    <row r="50" ht="15.75" customHeight="1">
      <c r="A50" s="135">
        <v>38.0</v>
      </c>
      <c r="B50" s="170">
        <v>9.21320104038E11</v>
      </c>
      <c r="C50" s="170" t="s">
        <v>11</v>
      </c>
      <c r="D50" s="172" t="s">
        <v>349</v>
      </c>
      <c r="E50" s="164">
        <v>15.0</v>
      </c>
      <c r="F50" s="164">
        <v>15.0</v>
      </c>
      <c r="G50" s="165"/>
      <c r="H50" s="165"/>
      <c r="I50" s="165"/>
      <c r="J50" s="165"/>
      <c r="K50" s="165"/>
      <c r="L50" s="166"/>
      <c r="M50" s="164">
        <v>27.0</v>
      </c>
      <c r="N50" s="164"/>
      <c r="O50" s="164"/>
      <c r="P50" s="165"/>
      <c r="Q50" s="165"/>
      <c r="R50" s="167"/>
      <c r="S50" s="92"/>
      <c r="T50" s="92">
        <v>15.0</v>
      </c>
      <c r="U50" s="92">
        <v>12.0</v>
      </c>
      <c r="V50" s="165">
        <v>12.0</v>
      </c>
      <c r="W50" s="92"/>
      <c r="X50" s="92"/>
      <c r="Y50" s="92"/>
      <c r="Z50" s="167"/>
      <c r="AA50" s="165"/>
      <c r="AB50" s="165"/>
      <c r="AC50" s="165"/>
      <c r="AD50" s="165"/>
      <c r="AE50" s="165"/>
      <c r="AF50" s="92"/>
      <c r="AG50" s="92"/>
      <c r="AH50" s="165"/>
      <c r="AI50" s="165" t="s">
        <v>311</v>
      </c>
      <c r="AJ50" s="168">
        <v>90.0</v>
      </c>
      <c r="AK50" s="169">
        <f>100*(E50+K50+Q50)/'S1'!$I$14</f>
        <v>93.75</v>
      </c>
      <c r="AL50" s="169">
        <f>100*(F50+L50+R50)/'S1'!$I$15</f>
        <v>93.75</v>
      </c>
      <c r="AM50" s="169">
        <f>100*(G50+M50+S50)/'S1'!$I$16</f>
        <v>96.42857143</v>
      </c>
      <c r="AN50" s="169">
        <f>100*(H50+N50+T50)/'S1'!$I$17</f>
        <v>93.75</v>
      </c>
      <c r="AO50" s="169">
        <f>100*(I50+O50+U50)/'S1'!$I$18</f>
        <v>100</v>
      </c>
      <c r="AP50" s="169">
        <f>100*(J50+P50+V50)/'S1'!$I$19</f>
        <v>100</v>
      </c>
    </row>
    <row r="51" ht="15.75" customHeight="1">
      <c r="A51" s="135">
        <v>39.0</v>
      </c>
      <c r="B51" s="170">
        <v>9.21320104039E11</v>
      </c>
      <c r="C51" s="170" t="s">
        <v>11</v>
      </c>
      <c r="D51" s="172" t="s">
        <v>350</v>
      </c>
      <c r="E51" s="164">
        <v>14.0</v>
      </c>
      <c r="F51" s="164">
        <v>14.0</v>
      </c>
      <c r="G51" s="165"/>
      <c r="H51" s="165"/>
      <c r="I51" s="165"/>
      <c r="J51" s="165"/>
      <c r="K51" s="165"/>
      <c r="L51" s="166"/>
      <c r="M51" s="164">
        <v>24.0</v>
      </c>
      <c r="N51" s="164"/>
      <c r="O51" s="164"/>
      <c r="P51" s="165"/>
      <c r="Q51" s="165"/>
      <c r="R51" s="167"/>
      <c r="S51" s="92"/>
      <c r="T51" s="92">
        <v>14.0</v>
      </c>
      <c r="U51" s="92">
        <v>10.0</v>
      </c>
      <c r="V51" s="165">
        <v>10.0</v>
      </c>
      <c r="W51" s="92"/>
      <c r="X51" s="92"/>
      <c r="Y51" s="92"/>
      <c r="Z51" s="167"/>
      <c r="AA51" s="165"/>
      <c r="AB51" s="165"/>
      <c r="AC51" s="165"/>
      <c r="AD51" s="165"/>
      <c r="AE51" s="165"/>
      <c r="AF51" s="92"/>
      <c r="AG51" s="92"/>
      <c r="AH51" s="165"/>
      <c r="AI51" s="165" t="s">
        <v>311</v>
      </c>
      <c r="AJ51" s="168">
        <v>90.0</v>
      </c>
      <c r="AK51" s="169">
        <f>100*(E51+K51+Q51)/'S1'!$I$14</f>
        <v>87.5</v>
      </c>
      <c r="AL51" s="169">
        <f>100*(F51+L51+R51)/'S1'!$I$15</f>
        <v>87.5</v>
      </c>
      <c r="AM51" s="169">
        <f>100*(G51+M51+S51)/'S1'!$I$16</f>
        <v>85.71428571</v>
      </c>
      <c r="AN51" s="169">
        <f>100*(H51+N51+T51)/'S1'!$I$17</f>
        <v>87.5</v>
      </c>
      <c r="AO51" s="169">
        <f>100*(I51+O51+U51)/'S1'!$I$18</f>
        <v>83.33333333</v>
      </c>
      <c r="AP51" s="169">
        <f>100*(J51+P51+V51)/'S1'!$I$19</f>
        <v>83.33333333</v>
      </c>
    </row>
    <row r="52" ht="15.75" customHeight="1">
      <c r="A52" s="135">
        <v>40.0</v>
      </c>
      <c r="B52" s="170">
        <v>9.2132010404E11</v>
      </c>
      <c r="C52" s="170" t="s">
        <v>11</v>
      </c>
      <c r="D52" s="171" t="s">
        <v>351</v>
      </c>
      <c r="E52" s="164">
        <v>16.0</v>
      </c>
      <c r="F52" s="164">
        <v>16.0</v>
      </c>
      <c r="G52" s="165"/>
      <c r="H52" s="165"/>
      <c r="I52" s="165"/>
      <c r="J52" s="165"/>
      <c r="K52" s="165"/>
      <c r="L52" s="166"/>
      <c r="M52" s="164">
        <v>28.0</v>
      </c>
      <c r="N52" s="164"/>
      <c r="O52" s="164"/>
      <c r="P52" s="165"/>
      <c r="Q52" s="165"/>
      <c r="R52" s="167"/>
      <c r="S52" s="92"/>
      <c r="T52" s="92">
        <v>16.0</v>
      </c>
      <c r="U52" s="92">
        <v>12.0</v>
      </c>
      <c r="V52" s="165">
        <v>12.0</v>
      </c>
      <c r="W52" s="92"/>
      <c r="X52" s="92"/>
      <c r="Y52" s="92"/>
      <c r="Z52" s="167"/>
      <c r="AA52" s="165"/>
      <c r="AB52" s="165"/>
      <c r="AC52" s="165"/>
      <c r="AD52" s="165"/>
      <c r="AE52" s="165"/>
      <c r="AF52" s="92"/>
      <c r="AG52" s="92"/>
      <c r="AH52" s="165"/>
      <c r="AI52" s="165" t="s">
        <v>311</v>
      </c>
      <c r="AJ52" s="168">
        <v>90.0</v>
      </c>
      <c r="AK52" s="169">
        <f>100*(E52+K52+Q52)/'S1'!$I$14</f>
        <v>100</v>
      </c>
      <c r="AL52" s="169">
        <f>100*(F52+L52+R52)/'S1'!$I$15</f>
        <v>100</v>
      </c>
      <c r="AM52" s="169">
        <f>100*(G52+M52+S52)/'S1'!$I$16</f>
        <v>100</v>
      </c>
      <c r="AN52" s="169">
        <f>100*(H52+N52+T52)/'S1'!$I$17</f>
        <v>100</v>
      </c>
      <c r="AO52" s="169">
        <f>100*(I52+O52+U52)/'S1'!$I$18</f>
        <v>100</v>
      </c>
      <c r="AP52" s="169">
        <f>100*(J52+P52+V52)/'S1'!$I$19</f>
        <v>100</v>
      </c>
    </row>
    <row r="53" ht="15.75" customHeight="1">
      <c r="A53" s="135">
        <v>41.0</v>
      </c>
      <c r="B53" s="170">
        <v>9.21320104041E11</v>
      </c>
      <c r="C53" s="170" t="s">
        <v>11</v>
      </c>
      <c r="D53" s="172" t="s">
        <v>352</v>
      </c>
      <c r="E53" s="164">
        <v>15.0</v>
      </c>
      <c r="F53" s="164">
        <v>15.0</v>
      </c>
      <c r="G53" s="165"/>
      <c r="H53" s="165"/>
      <c r="I53" s="165"/>
      <c r="J53" s="165"/>
      <c r="K53" s="165"/>
      <c r="L53" s="166"/>
      <c r="M53" s="164">
        <v>27.0</v>
      </c>
      <c r="N53" s="164"/>
      <c r="O53" s="164"/>
      <c r="P53" s="165"/>
      <c r="Q53" s="165"/>
      <c r="R53" s="167"/>
      <c r="S53" s="92"/>
      <c r="T53" s="92">
        <v>15.0</v>
      </c>
      <c r="U53" s="92">
        <v>12.0</v>
      </c>
      <c r="V53" s="165">
        <v>12.0</v>
      </c>
      <c r="W53" s="92"/>
      <c r="X53" s="92"/>
      <c r="Y53" s="165"/>
      <c r="Z53" s="167"/>
      <c r="AA53" s="165"/>
      <c r="AB53" s="165"/>
      <c r="AC53" s="165"/>
      <c r="AD53" s="165"/>
      <c r="AE53" s="165"/>
      <c r="AF53" s="92"/>
      <c r="AG53" s="92"/>
      <c r="AH53" s="165"/>
      <c r="AI53" s="165" t="s">
        <v>311</v>
      </c>
      <c r="AJ53" s="168">
        <v>90.0</v>
      </c>
      <c r="AK53" s="169">
        <f>100*(E53+K53+Q53)/'S1'!$I$14</f>
        <v>93.75</v>
      </c>
      <c r="AL53" s="169">
        <f>100*(F53+L53+R53)/'S1'!$I$15</f>
        <v>93.75</v>
      </c>
      <c r="AM53" s="169">
        <f>100*(G53+M53+S53)/'S1'!$I$16</f>
        <v>96.42857143</v>
      </c>
      <c r="AN53" s="169">
        <f>100*(H53+N53+T53)/'S1'!$I$17</f>
        <v>93.75</v>
      </c>
      <c r="AO53" s="169">
        <f>100*(I53+O53+U53)/'S1'!$I$18</f>
        <v>100</v>
      </c>
      <c r="AP53" s="169">
        <f>100*(J53+P53+V53)/'S1'!$I$19</f>
        <v>100</v>
      </c>
    </row>
    <row r="54" ht="15.75" customHeight="1">
      <c r="A54" s="135">
        <v>42.0</v>
      </c>
      <c r="B54" s="170">
        <v>9.21320104042E11</v>
      </c>
      <c r="C54" s="170" t="s">
        <v>11</v>
      </c>
      <c r="D54" s="172" t="s">
        <v>353</v>
      </c>
      <c r="E54" s="164">
        <v>15.0</v>
      </c>
      <c r="F54" s="164">
        <v>15.0</v>
      </c>
      <c r="G54" s="165"/>
      <c r="H54" s="165"/>
      <c r="I54" s="165"/>
      <c r="J54" s="165"/>
      <c r="K54" s="165"/>
      <c r="L54" s="166"/>
      <c r="M54" s="164">
        <v>27.0</v>
      </c>
      <c r="N54" s="164"/>
      <c r="O54" s="164"/>
      <c r="P54" s="165"/>
      <c r="Q54" s="165"/>
      <c r="R54" s="167"/>
      <c r="S54" s="92"/>
      <c r="T54" s="92">
        <v>15.0</v>
      </c>
      <c r="U54" s="92">
        <v>11.0</v>
      </c>
      <c r="V54" s="165">
        <v>11.0</v>
      </c>
      <c r="W54" s="165"/>
      <c r="X54" s="165"/>
      <c r="Y54" s="92"/>
      <c r="Z54" s="167"/>
      <c r="AA54" s="165"/>
      <c r="AB54" s="165"/>
      <c r="AC54" s="165"/>
      <c r="AD54" s="165"/>
      <c r="AE54" s="165"/>
      <c r="AF54" s="92"/>
      <c r="AG54" s="92"/>
      <c r="AH54" s="165"/>
      <c r="AI54" s="165" t="s">
        <v>311</v>
      </c>
      <c r="AJ54" s="168">
        <v>90.0</v>
      </c>
      <c r="AK54" s="169">
        <f>100*(E54+K54+Q54)/'S1'!$I$14</f>
        <v>93.75</v>
      </c>
      <c r="AL54" s="169">
        <f>100*(F54+L54+R54)/'S1'!$I$15</f>
        <v>93.75</v>
      </c>
      <c r="AM54" s="169">
        <f>100*(G54+M54+S54)/'S1'!$I$16</f>
        <v>96.42857143</v>
      </c>
      <c r="AN54" s="169">
        <f>100*(H54+N54+T54)/'S1'!$I$17</f>
        <v>93.75</v>
      </c>
      <c r="AO54" s="169">
        <f>100*(I54+O54+U54)/'S1'!$I$18</f>
        <v>91.66666667</v>
      </c>
      <c r="AP54" s="169">
        <f>100*(J54+P54+V54)/'S1'!$I$19</f>
        <v>91.66666667</v>
      </c>
    </row>
    <row r="55" ht="15.75" customHeight="1">
      <c r="A55" s="135">
        <v>43.0</v>
      </c>
      <c r="B55" s="170">
        <v>9.21320104043E11</v>
      </c>
      <c r="C55" s="170" t="s">
        <v>11</v>
      </c>
      <c r="D55" s="172" t="s">
        <v>354</v>
      </c>
      <c r="E55" s="164">
        <v>15.0</v>
      </c>
      <c r="F55" s="164">
        <v>15.0</v>
      </c>
      <c r="G55" s="165"/>
      <c r="H55" s="165"/>
      <c r="I55" s="165"/>
      <c r="J55" s="165"/>
      <c r="K55" s="165"/>
      <c r="L55" s="166"/>
      <c r="M55" s="164">
        <v>26.0</v>
      </c>
      <c r="N55" s="164"/>
      <c r="O55" s="164"/>
      <c r="P55" s="165"/>
      <c r="Q55" s="165"/>
      <c r="R55" s="167"/>
      <c r="S55" s="92"/>
      <c r="T55" s="92">
        <v>15.0</v>
      </c>
      <c r="U55" s="92">
        <v>11.0</v>
      </c>
      <c r="V55" s="165">
        <v>11.0</v>
      </c>
      <c r="W55" s="92"/>
      <c r="X55" s="92"/>
      <c r="Y55" s="92"/>
      <c r="Z55" s="167"/>
      <c r="AA55" s="165"/>
      <c r="AB55" s="165"/>
      <c r="AC55" s="165"/>
      <c r="AD55" s="165"/>
      <c r="AE55" s="165"/>
      <c r="AF55" s="92"/>
      <c r="AG55" s="92"/>
      <c r="AH55" s="165"/>
      <c r="AI55" s="165" t="s">
        <v>313</v>
      </c>
      <c r="AJ55" s="168">
        <v>100.0</v>
      </c>
      <c r="AK55" s="169">
        <f>100*(E55+K55+Q55)/'S1'!$I$14</f>
        <v>93.75</v>
      </c>
      <c r="AL55" s="169">
        <f>100*(F55+L55+R55)/'S1'!$I$15</f>
        <v>93.75</v>
      </c>
      <c r="AM55" s="169">
        <f>100*(G55+M55+S55)/'S1'!$I$16</f>
        <v>92.85714286</v>
      </c>
      <c r="AN55" s="169">
        <f>100*(H55+N55+T55)/'S1'!$I$17</f>
        <v>93.75</v>
      </c>
      <c r="AO55" s="169">
        <f>100*(I55+O55+U55)/'S1'!$I$18</f>
        <v>91.66666667</v>
      </c>
      <c r="AP55" s="169">
        <f>100*(J55+P55+V55)/'S1'!$I$19</f>
        <v>91.66666667</v>
      </c>
    </row>
    <row r="56" ht="15.75" customHeight="1">
      <c r="A56" s="135">
        <v>44.0</v>
      </c>
      <c r="B56" s="170">
        <v>9.21320104044E11</v>
      </c>
      <c r="C56" s="170" t="s">
        <v>11</v>
      </c>
      <c r="D56" s="172" t="s">
        <v>355</v>
      </c>
      <c r="E56" s="164">
        <v>15.0</v>
      </c>
      <c r="F56" s="164">
        <v>15.0</v>
      </c>
      <c r="G56" s="165"/>
      <c r="H56" s="165"/>
      <c r="I56" s="165"/>
      <c r="J56" s="165"/>
      <c r="K56" s="165"/>
      <c r="L56" s="166"/>
      <c r="M56" s="164">
        <v>27.0</v>
      </c>
      <c r="N56" s="164"/>
      <c r="O56" s="164"/>
      <c r="P56" s="165"/>
      <c r="Q56" s="165"/>
      <c r="R56" s="167"/>
      <c r="S56" s="92"/>
      <c r="T56" s="92">
        <v>15.0</v>
      </c>
      <c r="U56" s="92">
        <v>11.0</v>
      </c>
      <c r="V56" s="165">
        <v>11.0</v>
      </c>
      <c r="W56" s="92"/>
      <c r="X56" s="92"/>
      <c r="Y56" s="92"/>
      <c r="Z56" s="167"/>
      <c r="AA56" s="165"/>
      <c r="AB56" s="165"/>
      <c r="AC56" s="165"/>
      <c r="AD56" s="165"/>
      <c r="AE56" s="165"/>
      <c r="AF56" s="92"/>
      <c r="AG56" s="92"/>
      <c r="AH56" s="165"/>
      <c r="AI56" s="165" t="s">
        <v>313</v>
      </c>
      <c r="AJ56" s="168">
        <v>100.0</v>
      </c>
      <c r="AK56" s="169">
        <f>100*(E56+K56+Q56)/'S1'!$I$14</f>
        <v>93.75</v>
      </c>
      <c r="AL56" s="169">
        <f>100*(F56+L56+R56)/'S1'!$I$15</f>
        <v>93.75</v>
      </c>
      <c r="AM56" s="169">
        <f>100*(G56+M56+S56)/'S1'!$I$16</f>
        <v>96.42857143</v>
      </c>
      <c r="AN56" s="169">
        <f>100*(H56+N56+T56)/'S1'!$I$17</f>
        <v>93.75</v>
      </c>
      <c r="AO56" s="169">
        <f>100*(I56+O56+U56)/'S1'!$I$18</f>
        <v>91.66666667</v>
      </c>
      <c r="AP56" s="169">
        <f>100*(J56+P56+V56)/'S1'!$I$19</f>
        <v>91.66666667</v>
      </c>
    </row>
    <row r="57" ht="15.75" customHeight="1">
      <c r="A57" s="135">
        <v>45.0</v>
      </c>
      <c r="B57" s="170">
        <v>9.21320104045E11</v>
      </c>
      <c r="C57" s="170" t="s">
        <v>11</v>
      </c>
      <c r="D57" s="172" t="s">
        <v>356</v>
      </c>
      <c r="E57" s="164">
        <v>15.0</v>
      </c>
      <c r="F57" s="164">
        <v>15.0</v>
      </c>
      <c r="G57" s="165"/>
      <c r="H57" s="165"/>
      <c r="I57" s="165"/>
      <c r="J57" s="165"/>
      <c r="K57" s="165"/>
      <c r="L57" s="166"/>
      <c r="M57" s="164">
        <v>27.0</v>
      </c>
      <c r="N57" s="164"/>
      <c r="O57" s="164"/>
      <c r="P57" s="165"/>
      <c r="Q57" s="165"/>
      <c r="R57" s="167"/>
      <c r="S57" s="92"/>
      <c r="T57" s="92">
        <v>15.0</v>
      </c>
      <c r="U57" s="92">
        <v>12.0</v>
      </c>
      <c r="V57" s="165">
        <v>12.0</v>
      </c>
      <c r="W57" s="92"/>
      <c r="X57" s="92"/>
      <c r="Y57" s="92"/>
      <c r="Z57" s="167"/>
      <c r="AA57" s="165"/>
      <c r="AB57" s="165"/>
      <c r="AC57" s="165"/>
      <c r="AD57" s="165"/>
      <c r="AE57" s="165"/>
      <c r="AF57" s="92"/>
      <c r="AG57" s="92"/>
      <c r="AH57" s="165"/>
      <c r="AI57" s="165" t="s">
        <v>313</v>
      </c>
      <c r="AJ57" s="168">
        <v>100.0</v>
      </c>
      <c r="AK57" s="169">
        <f>100*(E57+K57+Q57)/'S1'!$I$14</f>
        <v>93.75</v>
      </c>
      <c r="AL57" s="169">
        <f>100*(F57+L57+R57)/'S1'!$I$15</f>
        <v>93.75</v>
      </c>
      <c r="AM57" s="169">
        <f>100*(G57+M57+S57)/'S1'!$I$16</f>
        <v>96.42857143</v>
      </c>
      <c r="AN57" s="169">
        <f>100*(H57+N57+T57)/'S1'!$I$17</f>
        <v>93.75</v>
      </c>
      <c r="AO57" s="169">
        <f>100*(I57+O57+U57)/'S1'!$I$18</f>
        <v>100</v>
      </c>
      <c r="AP57" s="169">
        <f>100*(J57+P57+V57)/'S1'!$I$19</f>
        <v>100</v>
      </c>
    </row>
    <row r="58" ht="15.75" customHeight="1">
      <c r="A58" s="135">
        <v>46.0</v>
      </c>
      <c r="B58" s="170">
        <v>9.21320104047E11</v>
      </c>
      <c r="C58" s="170" t="s">
        <v>11</v>
      </c>
      <c r="D58" s="171" t="s">
        <v>357</v>
      </c>
      <c r="E58" s="164">
        <v>15.0</v>
      </c>
      <c r="F58" s="164">
        <v>15.0</v>
      </c>
      <c r="G58" s="165"/>
      <c r="H58" s="165"/>
      <c r="I58" s="165"/>
      <c r="J58" s="165"/>
      <c r="K58" s="165"/>
      <c r="L58" s="166"/>
      <c r="M58" s="164">
        <v>26.0</v>
      </c>
      <c r="N58" s="164"/>
      <c r="O58" s="164"/>
      <c r="P58" s="165"/>
      <c r="Q58" s="165"/>
      <c r="R58" s="167"/>
      <c r="S58" s="92"/>
      <c r="T58" s="92">
        <v>15.0</v>
      </c>
      <c r="U58" s="92">
        <v>11.0</v>
      </c>
      <c r="V58" s="165">
        <v>11.0</v>
      </c>
      <c r="W58" s="92"/>
      <c r="X58" s="92"/>
      <c r="Y58" s="92"/>
      <c r="Z58" s="167"/>
      <c r="AA58" s="165"/>
      <c r="AB58" s="165"/>
      <c r="AC58" s="165"/>
      <c r="AD58" s="165"/>
      <c r="AE58" s="165"/>
      <c r="AF58" s="92"/>
      <c r="AG58" s="92"/>
      <c r="AH58" s="165"/>
      <c r="AI58" s="165" t="s">
        <v>313</v>
      </c>
      <c r="AJ58" s="168">
        <v>100.0</v>
      </c>
      <c r="AK58" s="169">
        <f>100*(E58+K58+Q58)/'S1'!$I$14</f>
        <v>93.75</v>
      </c>
      <c r="AL58" s="169">
        <f>100*(F58+L58+R58)/'S1'!$I$15</f>
        <v>93.75</v>
      </c>
      <c r="AM58" s="169">
        <f>100*(G58+M58+S58)/'S1'!$I$16</f>
        <v>92.85714286</v>
      </c>
      <c r="AN58" s="169">
        <f>100*(H58+N58+T58)/'S1'!$I$17</f>
        <v>93.75</v>
      </c>
      <c r="AO58" s="169">
        <f>100*(I58+O58+U58)/'S1'!$I$18</f>
        <v>91.66666667</v>
      </c>
      <c r="AP58" s="169">
        <f>100*(J58+P58+V58)/'S1'!$I$19</f>
        <v>91.66666667</v>
      </c>
    </row>
    <row r="59" ht="15.75" customHeight="1">
      <c r="A59" s="135">
        <v>47.0</v>
      </c>
      <c r="B59" s="170">
        <v>9.21320104048E11</v>
      </c>
      <c r="C59" s="170" t="s">
        <v>11</v>
      </c>
      <c r="D59" s="171" t="s">
        <v>358</v>
      </c>
      <c r="E59" s="164">
        <v>16.0</v>
      </c>
      <c r="F59" s="164">
        <v>16.0</v>
      </c>
      <c r="G59" s="165"/>
      <c r="H59" s="165"/>
      <c r="I59" s="165"/>
      <c r="J59" s="165"/>
      <c r="K59" s="165"/>
      <c r="L59" s="166"/>
      <c r="M59" s="164">
        <v>27.0</v>
      </c>
      <c r="N59" s="164"/>
      <c r="O59" s="164"/>
      <c r="P59" s="165"/>
      <c r="Q59" s="165"/>
      <c r="R59" s="167"/>
      <c r="S59" s="92"/>
      <c r="T59" s="92">
        <v>16.0</v>
      </c>
      <c r="U59" s="92">
        <v>12.0</v>
      </c>
      <c r="V59" s="165">
        <v>12.0</v>
      </c>
      <c r="W59" s="92"/>
      <c r="X59" s="92"/>
      <c r="Y59" s="92"/>
      <c r="Z59" s="167"/>
      <c r="AA59" s="165"/>
      <c r="AB59" s="165"/>
      <c r="AC59" s="165"/>
      <c r="AD59" s="165"/>
      <c r="AE59" s="165"/>
      <c r="AF59" s="92"/>
      <c r="AG59" s="92"/>
      <c r="AH59" s="165"/>
      <c r="AI59" s="165" t="s">
        <v>313</v>
      </c>
      <c r="AJ59" s="168">
        <v>100.0</v>
      </c>
      <c r="AK59" s="169">
        <f>100*(E59+K59+Q59)/'S1'!$I$14</f>
        <v>100</v>
      </c>
      <c r="AL59" s="169">
        <f>100*(F59+L59+R59)/'S1'!$I$15</f>
        <v>100</v>
      </c>
      <c r="AM59" s="169">
        <f>100*(G59+M59+S59)/'S1'!$I$16</f>
        <v>96.42857143</v>
      </c>
      <c r="AN59" s="169">
        <f>100*(H59+N59+T59)/'S1'!$I$17</f>
        <v>100</v>
      </c>
      <c r="AO59" s="169">
        <f>100*(I59+O59+U59)/'S1'!$I$18</f>
        <v>100</v>
      </c>
      <c r="AP59" s="169">
        <f>100*(J59+P59+V59)/'S1'!$I$19</f>
        <v>100</v>
      </c>
    </row>
    <row r="60" ht="15.75" customHeight="1">
      <c r="A60" s="135">
        <v>48.0</v>
      </c>
      <c r="B60" s="170">
        <v>9.21320104049E11</v>
      </c>
      <c r="C60" s="170" t="s">
        <v>11</v>
      </c>
      <c r="D60" s="172" t="s">
        <v>359</v>
      </c>
      <c r="E60" s="164">
        <v>14.0</v>
      </c>
      <c r="F60" s="164">
        <v>14.0</v>
      </c>
      <c r="G60" s="165"/>
      <c r="H60" s="165"/>
      <c r="I60" s="165"/>
      <c r="J60" s="165"/>
      <c r="K60" s="165"/>
      <c r="L60" s="166"/>
      <c r="M60" s="164">
        <v>24.0</v>
      </c>
      <c r="N60" s="164"/>
      <c r="O60" s="164"/>
      <c r="P60" s="165"/>
      <c r="Q60" s="165"/>
      <c r="R60" s="167"/>
      <c r="S60" s="92"/>
      <c r="T60" s="92">
        <v>14.0</v>
      </c>
      <c r="U60" s="92">
        <v>10.0</v>
      </c>
      <c r="V60" s="165">
        <v>10.0</v>
      </c>
      <c r="W60" s="92"/>
      <c r="X60" s="92"/>
      <c r="Y60" s="165"/>
      <c r="Z60" s="167"/>
      <c r="AA60" s="165"/>
      <c r="AB60" s="165"/>
      <c r="AC60" s="165"/>
      <c r="AD60" s="165"/>
      <c r="AE60" s="165"/>
      <c r="AF60" s="92"/>
      <c r="AG60" s="92"/>
      <c r="AH60" s="165"/>
      <c r="AI60" s="165" t="s">
        <v>311</v>
      </c>
      <c r="AJ60" s="168">
        <v>90.0</v>
      </c>
      <c r="AK60" s="169">
        <f>100*(E60+K60+Q60)/'S1'!$I$14</f>
        <v>87.5</v>
      </c>
      <c r="AL60" s="169">
        <f>100*(F60+L60+R60)/'S1'!$I$15</f>
        <v>87.5</v>
      </c>
      <c r="AM60" s="169">
        <f>100*(G60+M60+S60)/'S1'!$I$16</f>
        <v>85.71428571</v>
      </c>
      <c r="AN60" s="169">
        <f>100*(H60+N60+T60)/'S1'!$I$17</f>
        <v>87.5</v>
      </c>
      <c r="AO60" s="169">
        <f>100*(I60+O60+U60)/'S1'!$I$18</f>
        <v>83.33333333</v>
      </c>
      <c r="AP60" s="169">
        <f>100*(J60+P60+V60)/'S1'!$I$19</f>
        <v>83.33333333</v>
      </c>
    </row>
    <row r="61" ht="15.75" customHeight="1">
      <c r="A61" s="135">
        <v>49.0</v>
      </c>
      <c r="B61" s="170">
        <v>9.2132010405E11</v>
      </c>
      <c r="C61" s="170" t="s">
        <v>11</v>
      </c>
      <c r="D61" s="172" t="s">
        <v>360</v>
      </c>
      <c r="E61" s="164">
        <v>15.0</v>
      </c>
      <c r="F61" s="164">
        <v>15.0</v>
      </c>
      <c r="G61" s="165"/>
      <c r="H61" s="165"/>
      <c r="I61" s="165"/>
      <c r="J61" s="165"/>
      <c r="K61" s="165"/>
      <c r="L61" s="166"/>
      <c r="M61" s="164">
        <v>27.0</v>
      </c>
      <c r="N61" s="164"/>
      <c r="O61" s="164"/>
      <c r="P61" s="165"/>
      <c r="Q61" s="165"/>
      <c r="R61" s="167"/>
      <c r="S61" s="92"/>
      <c r="T61" s="92">
        <v>15.0</v>
      </c>
      <c r="U61" s="92">
        <v>11.0</v>
      </c>
      <c r="V61" s="165">
        <v>11.0</v>
      </c>
      <c r="W61" s="92"/>
      <c r="X61" s="92"/>
      <c r="Y61" s="92"/>
      <c r="Z61" s="167"/>
      <c r="AA61" s="165"/>
      <c r="AB61" s="165"/>
      <c r="AC61" s="165"/>
      <c r="AD61" s="165"/>
      <c r="AE61" s="165"/>
      <c r="AF61" s="92"/>
      <c r="AG61" s="92"/>
      <c r="AH61" s="165"/>
      <c r="AI61" s="165" t="s">
        <v>313</v>
      </c>
      <c r="AJ61" s="168">
        <v>100.0</v>
      </c>
      <c r="AK61" s="169">
        <f>100*(E61+K61+Q61)/'S1'!$I$14</f>
        <v>93.75</v>
      </c>
      <c r="AL61" s="169">
        <f>100*(F61+L61+R61)/'S1'!$I$15</f>
        <v>93.75</v>
      </c>
      <c r="AM61" s="169">
        <f>100*(G61+M61+S61)/'S1'!$I$16</f>
        <v>96.42857143</v>
      </c>
      <c r="AN61" s="169">
        <f>100*(H61+N61+T61)/'S1'!$I$17</f>
        <v>93.75</v>
      </c>
      <c r="AO61" s="169">
        <f>100*(I61+O61+U61)/'S1'!$I$18</f>
        <v>91.66666667</v>
      </c>
      <c r="AP61" s="169">
        <f>100*(J61+P61+V61)/'S1'!$I$19</f>
        <v>91.66666667</v>
      </c>
    </row>
    <row r="62" ht="15.75" customHeight="1">
      <c r="A62" s="135">
        <v>50.0</v>
      </c>
      <c r="B62" s="170">
        <v>9.21320104051E11</v>
      </c>
      <c r="C62" s="170" t="s">
        <v>11</v>
      </c>
      <c r="D62" s="171" t="s">
        <v>361</v>
      </c>
      <c r="E62" s="164">
        <v>15.0</v>
      </c>
      <c r="F62" s="164">
        <v>15.0</v>
      </c>
      <c r="G62" s="165"/>
      <c r="H62" s="165"/>
      <c r="I62" s="165"/>
      <c r="J62" s="165"/>
      <c r="K62" s="165"/>
      <c r="L62" s="166"/>
      <c r="M62" s="164">
        <v>27.0</v>
      </c>
      <c r="N62" s="164"/>
      <c r="O62" s="164"/>
      <c r="P62" s="165"/>
      <c r="Q62" s="165"/>
      <c r="R62" s="167"/>
      <c r="S62" s="92"/>
      <c r="T62" s="92">
        <v>15.0</v>
      </c>
      <c r="U62" s="92">
        <v>12.0</v>
      </c>
      <c r="V62" s="165">
        <v>12.0</v>
      </c>
      <c r="W62" s="92"/>
      <c r="X62" s="92"/>
      <c r="Y62" s="92"/>
      <c r="Z62" s="167"/>
      <c r="AA62" s="165"/>
      <c r="AB62" s="165"/>
      <c r="AC62" s="165"/>
      <c r="AD62" s="165"/>
      <c r="AE62" s="165"/>
      <c r="AF62" s="92"/>
      <c r="AG62" s="92"/>
      <c r="AH62" s="165"/>
      <c r="AI62" s="165" t="s">
        <v>313</v>
      </c>
      <c r="AJ62" s="168">
        <v>100.0</v>
      </c>
      <c r="AK62" s="169">
        <f>100*(E62+K62+Q62)/'S1'!$I$14</f>
        <v>93.75</v>
      </c>
      <c r="AL62" s="169">
        <f>100*(F62+L62+R62)/'S1'!$I$15</f>
        <v>93.75</v>
      </c>
      <c r="AM62" s="169">
        <f>100*(G62+M62+S62)/'S1'!$I$16</f>
        <v>96.42857143</v>
      </c>
      <c r="AN62" s="169">
        <f>100*(H62+N62+T62)/'S1'!$I$17</f>
        <v>93.75</v>
      </c>
      <c r="AO62" s="169">
        <f>100*(I62+O62+U62)/'S1'!$I$18</f>
        <v>100</v>
      </c>
      <c r="AP62" s="169">
        <f>100*(J62+P62+V62)/'S1'!$I$19</f>
        <v>100</v>
      </c>
    </row>
    <row r="63" ht="15.75" customHeight="1">
      <c r="A63" s="135">
        <v>51.0</v>
      </c>
      <c r="B63" s="170">
        <v>9.21320104052E11</v>
      </c>
      <c r="C63" s="170" t="s">
        <v>11</v>
      </c>
      <c r="D63" s="172" t="s">
        <v>362</v>
      </c>
      <c r="E63" s="164">
        <v>15.0</v>
      </c>
      <c r="F63" s="164">
        <v>15.0</v>
      </c>
      <c r="G63" s="165"/>
      <c r="H63" s="165"/>
      <c r="I63" s="165"/>
      <c r="J63" s="165"/>
      <c r="K63" s="165"/>
      <c r="L63" s="166"/>
      <c r="M63" s="164">
        <v>26.0</v>
      </c>
      <c r="N63" s="164"/>
      <c r="O63" s="164"/>
      <c r="P63" s="165"/>
      <c r="Q63" s="165"/>
      <c r="R63" s="167"/>
      <c r="S63" s="92"/>
      <c r="T63" s="92">
        <v>15.0</v>
      </c>
      <c r="U63" s="92">
        <v>11.0</v>
      </c>
      <c r="V63" s="165">
        <v>11.0</v>
      </c>
      <c r="W63" s="165"/>
      <c r="X63" s="165"/>
      <c r="Y63" s="92"/>
      <c r="Z63" s="167"/>
      <c r="AA63" s="165"/>
      <c r="AB63" s="165"/>
      <c r="AC63" s="165"/>
      <c r="AD63" s="165"/>
      <c r="AE63" s="165"/>
      <c r="AF63" s="92"/>
      <c r="AG63" s="92"/>
      <c r="AH63" s="165"/>
      <c r="AI63" s="165" t="s">
        <v>313</v>
      </c>
      <c r="AJ63" s="168">
        <v>100.0</v>
      </c>
      <c r="AK63" s="169">
        <f>100*(E63+K63+Q63)/'S1'!$I$14</f>
        <v>93.75</v>
      </c>
      <c r="AL63" s="169">
        <f>100*(F63+L63+R63)/'S1'!$I$15</f>
        <v>93.75</v>
      </c>
      <c r="AM63" s="169">
        <f>100*(G63+M63+S63)/'S1'!$I$16</f>
        <v>92.85714286</v>
      </c>
      <c r="AN63" s="169">
        <f>100*(H63+N63+T63)/'S1'!$I$17</f>
        <v>93.75</v>
      </c>
      <c r="AO63" s="169">
        <f>100*(I63+O63+U63)/'S1'!$I$18</f>
        <v>91.66666667</v>
      </c>
      <c r="AP63" s="169">
        <f>100*(J63+P63+V63)/'S1'!$I$19</f>
        <v>91.66666667</v>
      </c>
    </row>
    <row r="64" ht="15.75" customHeight="1">
      <c r="A64" s="135">
        <v>52.0</v>
      </c>
      <c r="B64" s="170">
        <v>9.21320104053E11</v>
      </c>
      <c r="C64" s="170" t="s">
        <v>11</v>
      </c>
      <c r="D64" s="172" t="s">
        <v>363</v>
      </c>
      <c r="E64" s="164">
        <v>16.0</v>
      </c>
      <c r="F64" s="164">
        <v>16.0</v>
      </c>
      <c r="G64" s="165"/>
      <c r="H64" s="165"/>
      <c r="I64" s="165"/>
      <c r="J64" s="165"/>
      <c r="K64" s="165"/>
      <c r="L64" s="166"/>
      <c r="M64" s="164">
        <v>28.0</v>
      </c>
      <c r="N64" s="164"/>
      <c r="O64" s="164"/>
      <c r="P64" s="165"/>
      <c r="Q64" s="165"/>
      <c r="R64" s="167"/>
      <c r="S64" s="92"/>
      <c r="T64" s="92">
        <v>16.0</v>
      </c>
      <c r="U64" s="92">
        <v>12.0</v>
      </c>
      <c r="V64" s="165">
        <v>12.0</v>
      </c>
      <c r="W64" s="92"/>
      <c r="X64" s="92"/>
      <c r="Y64" s="92"/>
      <c r="Z64" s="167"/>
      <c r="AA64" s="165"/>
      <c r="AB64" s="165"/>
      <c r="AC64" s="165"/>
      <c r="AD64" s="165"/>
      <c r="AE64" s="165"/>
      <c r="AF64" s="92"/>
      <c r="AG64" s="92"/>
      <c r="AH64" s="165"/>
      <c r="AI64" s="165" t="s">
        <v>313</v>
      </c>
      <c r="AJ64" s="168">
        <v>100.0</v>
      </c>
      <c r="AK64" s="169">
        <f>100*(E64+K64+Q64)/'S1'!$I$14</f>
        <v>100</v>
      </c>
      <c r="AL64" s="169">
        <f>100*(F64+L64+R64)/'S1'!$I$15</f>
        <v>100</v>
      </c>
      <c r="AM64" s="169">
        <f>100*(G64+M64+S64)/'S1'!$I$16</f>
        <v>100</v>
      </c>
      <c r="AN64" s="169">
        <f>100*(H64+N64+T64)/'S1'!$I$17</f>
        <v>100</v>
      </c>
      <c r="AO64" s="169">
        <f>100*(I64+O64+U64)/'S1'!$I$18</f>
        <v>100</v>
      </c>
      <c r="AP64" s="169">
        <f>100*(J64+P64+V64)/'S1'!$I$19</f>
        <v>100</v>
      </c>
    </row>
    <row r="65" ht="15.75" customHeight="1">
      <c r="A65" s="135">
        <v>53.0</v>
      </c>
      <c r="B65" s="170">
        <v>9.21320104054E11</v>
      </c>
      <c r="C65" s="170" t="s">
        <v>11</v>
      </c>
      <c r="D65" s="171" t="s">
        <v>364</v>
      </c>
      <c r="E65" s="164">
        <v>15.0</v>
      </c>
      <c r="F65" s="164">
        <v>15.0</v>
      </c>
      <c r="G65" s="165"/>
      <c r="H65" s="165"/>
      <c r="I65" s="165"/>
      <c r="J65" s="165"/>
      <c r="K65" s="165"/>
      <c r="L65" s="166"/>
      <c r="M65" s="164">
        <v>26.0</v>
      </c>
      <c r="N65" s="164"/>
      <c r="O65" s="164"/>
      <c r="P65" s="165"/>
      <c r="Q65" s="165"/>
      <c r="R65" s="167"/>
      <c r="S65" s="92"/>
      <c r="T65" s="92">
        <v>15.0</v>
      </c>
      <c r="U65" s="92">
        <v>11.0</v>
      </c>
      <c r="V65" s="165">
        <v>11.0</v>
      </c>
      <c r="W65" s="92"/>
      <c r="X65" s="92"/>
      <c r="Y65" s="92"/>
      <c r="Z65" s="167"/>
      <c r="AA65" s="165"/>
      <c r="AB65" s="165"/>
      <c r="AC65" s="165"/>
      <c r="AD65" s="165"/>
      <c r="AE65" s="165"/>
      <c r="AF65" s="92"/>
      <c r="AG65" s="92"/>
      <c r="AH65" s="165"/>
      <c r="AI65" s="165" t="s">
        <v>311</v>
      </c>
      <c r="AJ65" s="168">
        <v>90.0</v>
      </c>
      <c r="AK65" s="169">
        <f>100*(E65+K65+Q65)/'S1'!$I$14</f>
        <v>93.75</v>
      </c>
      <c r="AL65" s="169">
        <f>100*(F65+L65+R65)/'S1'!$I$15</f>
        <v>93.75</v>
      </c>
      <c r="AM65" s="169">
        <f>100*(G65+M65+S65)/'S1'!$I$16</f>
        <v>92.85714286</v>
      </c>
      <c r="AN65" s="169">
        <f>100*(H65+N65+T65)/'S1'!$I$17</f>
        <v>93.75</v>
      </c>
      <c r="AO65" s="169">
        <f>100*(I65+O65+U65)/'S1'!$I$18</f>
        <v>91.66666667</v>
      </c>
      <c r="AP65" s="169">
        <f>100*(J65+P65+V65)/'S1'!$I$19</f>
        <v>91.66666667</v>
      </c>
    </row>
    <row r="66" ht="15.75" customHeight="1">
      <c r="A66" s="135">
        <v>54.0</v>
      </c>
      <c r="B66" s="170">
        <v>9.21320104055E11</v>
      </c>
      <c r="C66" s="170" t="s">
        <v>11</v>
      </c>
      <c r="D66" s="171" t="s">
        <v>365</v>
      </c>
      <c r="E66" s="164">
        <v>15.0</v>
      </c>
      <c r="F66" s="164">
        <v>15.0</v>
      </c>
      <c r="G66" s="165"/>
      <c r="H66" s="165"/>
      <c r="I66" s="165"/>
      <c r="J66" s="165"/>
      <c r="K66" s="165"/>
      <c r="L66" s="166"/>
      <c r="M66" s="164">
        <v>27.0</v>
      </c>
      <c r="N66" s="164"/>
      <c r="O66" s="164"/>
      <c r="P66" s="165"/>
      <c r="Q66" s="165"/>
      <c r="R66" s="167"/>
      <c r="S66" s="92"/>
      <c r="T66" s="92">
        <v>15.0</v>
      </c>
      <c r="U66" s="92">
        <v>12.0</v>
      </c>
      <c r="V66" s="165">
        <v>12.0</v>
      </c>
      <c r="W66" s="92"/>
      <c r="X66" s="92"/>
      <c r="Y66" s="92"/>
      <c r="Z66" s="167"/>
      <c r="AA66" s="165"/>
      <c r="AB66" s="165"/>
      <c r="AC66" s="165"/>
      <c r="AD66" s="165"/>
      <c r="AE66" s="165"/>
      <c r="AF66" s="92"/>
      <c r="AG66" s="92"/>
      <c r="AH66" s="165"/>
      <c r="AI66" s="165" t="s">
        <v>313</v>
      </c>
      <c r="AJ66" s="168">
        <v>100.0</v>
      </c>
      <c r="AK66" s="169">
        <f>100*(E66+K66+Q66)/'S1'!$I$14</f>
        <v>93.75</v>
      </c>
      <c r="AL66" s="169">
        <f>100*(F66+L66+R66)/'S1'!$I$15</f>
        <v>93.75</v>
      </c>
      <c r="AM66" s="169">
        <f>100*(G66+M66+S66)/'S1'!$I$16</f>
        <v>96.42857143</v>
      </c>
      <c r="AN66" s="169">
        <f>100*(H66+N66+T66)/'S1'!$I$17</f>
        <v>93.75</v>
      </c>
      <c r="AO66" s="169">
        <f>100*(I66+O66+U66)/'S1'!$I$18</f>
        <v>100</v>
      </c>
      <c r="AP66" s="169">
        <f>100*(J66+P66+V66)/'S1'!$I$19</f>
        <v>100</v>
      </c>
    </row>
    <row r="67" ht="15.75" customHeight="1">
      <c r="A67" s="135">
        <v>55.0</v>
      </c>
      <c r="B67" s="170">
        <v>9.21320104056E11</v>
      </c>
      <c r="C67" s="170" t="s">
        <v>11</v>
      </c>
      <c r="D67" s="172" t="s">
        <v>366</v>
      </c>
      <c r="E67" s="164">
        <v>15.0</v>
      </c>
      <c r="F67" s="164">
        <v>15.0</v>
      </c>
      <c r="G67" s="165"/>
      <c r="H67" s="165"/>
      <c r="I67" s="165"/>
      <c r="J67" s="165"/>
      <c r="K67" s="165"/>
      <c r="L67" s="166"/>
      <c r="M67" s="164">
        <v>26.0</v>
      </c>
      <c r="N67" s="164"/>
      <c r="O67" s="164"/>
      <c r="P67" s="165"/>
      <c r="Q67" s="165"/>
      <c r="R67" s="167"/>
      <c r="S67" s="92"/>
      <c r="T67" s="92">
        <v>15.0</v>
      </c>
      <c r="U67" s="92">
        <v>11.0</v>
      </c>
      <c r="V67" s="165">
        <v>11.0</v>
      </c>
      <c r="W67" s="92"/>
      <c r="X67" s="92"/>
      <c r="Y67" s="165"/>
      <c r="Z67" s="167"/>
      <c r="AA67" s="165"/>
      <c r="AB67" s="165"/>
      <c r="AC67" s="165"/>
      <c r="AD67" s="165"/>
      <c r="AE67" s="165"/>
      <c r="AF67" s="92"/>
      <c r="AG67" s="92"/>
      <c r="AH67" s="165"/>
      <c r="AI67" s="165" t="s">
        <v>313</v>
      </c>
      <c r="AJ67" s="168">
        <v>100.0</v>
      </c>
      <c r="AK67" s="169">
        <f>100*(E67+K67+Q67)/'S1'!$I$14</f>
        <v>93.75</v>
      </c>
      <c r="AL67" s="169">
        <f>100*(F67+L67+R67)/'S1'!$I$15</f>
        <v>93.75</v>
      </c>
      <c r="AM67" s="169">
        <f>100*(G67+M67+S67)/'S1'!$I$16</f>
        <v>92.85714286</v>
      </c>
      <c r="AN67" s="169">
        <f>100*(H67+N67+T67)/'S1'!$I$17</f>
        <v>93.75</v>
      </c>
      <c r="AO67" s="169">
        <f>100*(I67+O67+U67)/'S1'!$I$18</f>
        <v>91.66666667</v>
      </c>
      <c r="AP67" s="169">
        <f>100*(J67+P67+V67)/'S1'!$I$19</f>
        <v>91.66666667</v>
      </c>
    </row>
    <row r="68" ht="15.75" customHeight="1">
      <c r="A68" s="135">
        <v>56.0</v>
      </c>
      <c r="B68" s="170">
        <v>9.21320104057E11</v>
      </c>
      <c r="C68" s="170" t="s">
        <v>11</v>
      </c>
      <c r="D68" s="172" t="s">
        <v>367</v>
      </c>
      <c r="E68" s="164">
        <v>16.0</v>
      </c>
      <c r="F68" s="164">
        <v>16.0</v>
      </c>
      <c r="G68" s="165"/>
      <c r="H68" s="165"/>
      <c r="I68" s="165"/>
      <c r="J68" s="165"/>
      <c r="K68" s="165"/>
      <c r="L68" s="166"/>
      <c r="M68" s="164">
        <v>28.0</v>
      </c>
      <c r="N68" s="164"/>
      <c r="O68" s="164"/>
      <c r="P68" s="165"/>
      <c r="Q68" s="165"/>
      <c r="R68" s="167"/>
      <c r="S68" s="92"/>
      <c r="T68" s="92">
        <v>16.0</v>
      </c>
      <c r="U68" s="92">
        <v>12.0</v>
      </c>
      <c r="V68" s="165">
        <v>12.0</v>
      </c>
      <c r="W68" s="92"/>
      <c r="X68" s="92"/>
      <c r="Y68" s="92"/>
      <c r="Z68" s="167"/>
      <c r="AA68" s="165"/>
      <c r="AB68" s="165"/>
      <c r="AC68" s="165"/>
      <c r="AD68" s="165"/>
      <c r="AE68" s="165"/>
      <c r="AF68" s="92"/>
      <c r="AG68" s="92"/>
      <c r="AH68" s="165"/>
      <c r="AI68" s="165" t="s">
        <v>313</v>
      </c>
      <c r="AJ68" s="168">
        <v>100.0</v>
      </c>
      <c r="AK68" s="169">
        <f>100*(E68+K68+Q68)/'S1'!$I$14</f>
        <v>100</v>
      </c>
      <c r="AL68" s="169">
        <f>100*(F68+L68+R68)/'S1'!$I$15</f>
        <v>100</v>
      </c>
      <c r="AM68" s="169">
        <f>100*(G68+M68+S68)/'S1'!$I$16</f>
        <v>100</v>
      </c>
      <c r="AN68" s="169">
        <f>100*(H68+N68+T68)/'S1'!$I$17</f>
        <v>100</v>
      </c>
      <c r="AO68" s="169">
        <f>100*(I68+O68+U68)/'S1'!$I$18</f>
        <v>100</v>
      </c>
      <c r="AP68" s="169">
        <f>100*(J68+P68+V68)/'S1'!$I$19</f>
        <v>100</v>
      </c>
    </row>
    <row r="69" ht="15.75" customHeight="1">
      <c r="A69" s="135">
        <v>57.0</v>
      </c>
      <c r="B69" s="170">
        <v>9.21320104058E11</v>
      </c>
      <c r="C69" s="170" t="s">
        <v>11</v>
      </c>
      <c r="D69" s="172" t="s">
        <v>368</v>
      </c>
      <c r="E69" s="164">
        <v>15.0</v>
      </c>
      <c r="F69" s="164">
        <v>15.0</v>
      </c>
      <c r="G69" s="165"/>
      <c r="H69" s="165"/>
      <c r="I69" s="165"/>
      <c r="J69" s="165"/>
      <c r="K69" s="165"/>
      <c r="L69" s="166"/>
      <c r="M69" s="164">
        <v>27.0</v>
      </c>
      <c r="N69" s="164"/>
      <c r="O69" s="164"/>
      <c r="P69" s="165"/>
      <c r="Q69" s="165"/>
      <c r="R69" s="167"/>
      <c r="S69" s="92"/>
      <c r="T69" s="92">
        <v>15.0</v>
      </c>
      <c r="U69" s="92">
        <v>11.0</v>
      </c>
      <c r="V69" s="165">
        <v>11.0</v>
      </c>
      <c r="W69" s="92"/>
      <c r="X69" s="92"/>
      <c r="Y69" s="92"/>
      <c r="Z69" s="167"/>
      <c r="AA69" s="165"/>
      <c r="AB69" s="165"/>
      <c r="AC69" s="165"/>
      <c r="AD69" s="165"/>
      <c r="AE69" s="165"/>
      <c r="AF69" s="92"/>
      <c r="AG69" s="92"/>
      <c r="AH69" s="165"/>
      <c r="AI69" s="165" t="s">
        <v>311</v>
      </c>
      <c r="AJ69" s="168">
        <v>90.0</v>
      </c>
      <c r="AK69" s="169">
        <f>100*(E69+K69+Q69)/'S1'!$I$14</f>
        <v>93.75</v>
      </c>
      <c r="AL69" s="169">
        <f>100*(F69+L69+R69)/'S1'!$I$15</f>
        <v>93.75</v>
      </c>
      <c r="AM69" s="169">
        <f>100*(G69+M69+S69)/'S1'!$I$16</f>
        <v>96.42857143</v>
      </c>
      <c r="AN69" s="169">
        <f>100*(H69+N69+T69)/'S1'!$I$17</f>
        <v>93.75</v>
      </c>
      <c r="AO69" s="169">
        <f>100*(I69+O69+U69)/'S1'!$I$18</f>
        <v>91.66666667</v>
      </c>
      <c r="AP69" s="169">
        <f>100*(J69+P69+V69)/'S1'!$I$19</f>
        <v>91.66666667</v>
      </c>
    </row>
    <row r="70" ht="15.75" customHeight="1">
      <c r="A70" s="135">
        <v>58.0</v>
      </c>
      <c r="B70" s="170">
        <v>9.21320104059E11</v>
      </c>
      <c r="C70" s="170" t="s">
        <v>11</v>
      </c>
      <c r="D70" s="172" t="s">
        <v>369</v>
      </c>
      <c r="E70" s="164">
        <v>15.0</v>
      </c>
      <c r="F70" s="164">
        <v>15.0</v>
      </c>
      <c r="G70" s="165"/>
      <c r="H70" s="165"/>
      <c r="I70" s="165"/>
      <c r="J70" s="165"/>
      <c r="K70" s="165"/>
      <c r="L70" s="166"/>
      <c r="M70" s="164">
        <v>26.0</v>
      </c>
      <c r="N70" s="164"/>
      <c r="O70" s="164"/>
      <c r="P70" s="165"/>
      <c r="Q70" s="165"/>
      <c r="R70" s="167"/>
      <c r="S70" s="92"/>
      <c r="T70" s="92">
        <v>15.0</v>
      </c>
      <c r="U70" s="92">
        <v>11.0</v>
      </c>
      <c r="V70" s="165">
        <v>11.0</v>
      </c>
      <c r="W70" s="92"/>
      <c r="X70" s="92"/>
      <c r="Y70" s="92"/>
      <c r="Z70" s="167"/>
      <c r="AA70" s="165"/>
      <c r="AB70" s="165"/>
      <c r="AC70" s="165"/>
      <c r="AD70" s="165"/>
      <c r="AE70" s="165"/>
      <c r="AF70" s="92"/>
      <c r="AG70" s="92"/>
      <c r="AH70" s="165"/>
      <c r="AI70" s="165" t="s">
        <v>313</v>
      </c>
      <c r="AJ70" s="168">
        <v>100.0</v>
      </c>
      <c r="AK70" s="169">
        <f>100*(E70+K70+Q70)/'S1'!$I$14</f>
        <v>93.75</v>
      </c>
      <c r="AL70" s="169">
        <f>100*(F70+L70+R70)/'S1'!$I$15</f>
        <v>93.75</v>
      </c>
      <c r="AM70" s="169">
        <f>100*(G70+M70+S70)/'S1'!$I$16</f>
        <v>92.85714286</v>
      </c>
      <c r="AN70" s="169">
        <f>100*(H70+N70+T70)/'S1'!$I$17</f>
        <v>93.75</v>
      </c>
      <c r="AO70" s="169">
        <f>100*(I70+O70+U70)/'S1'!$I$18</f>
        <v>91.66666667</v>
      </c>
      <c r="AP70" s="169">
        <f>100*(J70+P70+V70)/'S1'!$I$19</f>
        <v>91.66666667</v>
      </c>
    </row>
    <row r="71" ht="15.75" customHeight="1">
      <c r="A71" s="135">
        <v>59.0</v>
      </c>
      <c r="B71" s="170">
        <v>9.2132010406E11</v>
      </c>
      <c r="C71" s="170" t="s">
        <v>11</v>
      </c>
      <c r="D71" s="172" t="s">
        <v>370</v>
      </c>
      <c r="E71" s="164">
        <v>14.0</v>
      </c>
      <c r="F71" s="83">
        <v>14.0</v>
      </c>
      <c r="G71" s="167"/>
      <c r="H71" s="165"/>
      <c r="I71" s="165"/>
      <c r="J71" s="165"/>
      <c r="K71" s="165"/>
      <c r="L71" s="92"/>
      <c r="M71" s="83">
        <v>24.0</v>
      </c>
      <c r="N71" s="164"/>
      <c r="O71" s="164"/>
      <c r="P71" s="165"/>
      <c r="Q71" s="165"/>
      <c r="R71" s="165"/>
      <c r="S71" s="92"/>
      <c r="T71" s="92">
        <v>14.0</v>
      </c>
      <c r="U71" s="92">
        <v>10.0</v>
      </c>
      <c r="V71" s="167">
        <v>10.0</v>
      </c>
      <c r="W71" s="92"/>
      <c r="X71" s="92"/>
      <c r="Y71" s="92"/>
      <c r="Z71" s="165"/>
      <c r="AA71" s="165"/>
      <c r="AB71" s="165"/>
      <c r="AC71" s="165"/>
      <c r="AD71" s="165"/>
      <c r="AE71" s="165"/>
      <c r="AF71" s="92"/>
      <c r="AG71" s="92"/>
      <c r="AH71" s="165"/>
      <c r="AI71" s="165" t="s">
        <v>311</v>
      </c>
      <c r="AJ71" s="168">
        <v>90.0</v>
      </c>
      <c r="AK71" s="169">
        <f>100*(E71+K71+Q71)/'S1'!$I$14</f>
        <v>87.5</v>
      </c>
      <c r="AL71" s="169">
        <f>100*(F71+L71+R71)/'S1'!$I$15</f>
        <v>87.5</v>
      </c>
      <c r="AM71" s="169">
        <f>100*(G71+M71+S71)/'S1'!$I$16</f>
        <v>85.71428571</v>
      </c>
      <c r="AN71" s="169">
        <f>100*(H71+N71+T71)/'S1'!$I$17</f>
        <v>87.5</v>
      </c>
      <c r="AO71" s="169">
        <f>100*(I71+O71+U71)/'S1'!$I$18</f>
        <v>83.33333333</v>
      </c>
      <c r="AP71" s="169">
        <f>100*(J71+P71+V71)/'S1'!$I$19</f>
        <v>83.33333333</v>
      </c>
    </row>
    <row r="72" ht="15.75" customHeight="1">
      <c r="A72" s="135">
        <v>60.0</v>
      </c>
      <c r="B72" s="173">
        <v>9.21320104309E11</v>
      </c>
      <c r="C72" s="170" t="s">
        <v>11</v>
      </c>
      <c r="D72" s="172" t="s">
        <v>371</v>
      </c>
      <c r="E72" s="164">
        <v>15.0</v>
      </c>
      <c r="F72" s="164">
        <v>15.0</v>
      </c>
      <c r="G72" s="92"/>
      <c r="H72" s="165"/>
      <c r="I72" s="165"/>
      <c r="J72" s="165"/>
      <c r="K72" s="165"/>
      <c r="L72" s="92"/>
      <c r="M72" s="164">
        <v>27.0</v>
      </c>
      <c r="N72" s="164"/>
      <c r="O72" s="164"/>
      <c r="P72" s="165"/>
      <c r="Q72" s="165"/>
      <c r="R72" s="165"/>
      <c r="S72" s="92"/>
      <c r="T72" s="92">
        <v>15.0</v>
      </c>
      <c r="U72" s="92">
        <v>12.0</v>
      </c>
      <c r="V72" s="167">
        <v>12.0</v>
      </c>
      <c r="W72" s="165"/>
      <c r="X72" s="165"/>
      <c r="Y72" s="92"/>
      <c r="Z72" s="165"/>
      <c r="AA72" s="165"/>
      <c r="AB72" s="165"/>
      <c r="AC72" s="165"/>
      <c r="AD72" s="165"/>
      <c r="AE72" s="165"/>
      <c r="AF72" s="92"/>
      <c r="AG72" s="92"/>
      <c r="AH72" s="165"/>
      <c r="AI72" s="165" t="s">
        <v>313</v>
      </c>
      <c r="AJ72" s="168">
        <v>100.0</v>
      </c>
      <c r="AK72" s="169">
        <f>100*(E72+K72+Q72)/'S1'!$I$14</f>
        <v>93.75</v>
      </c>
      <c r="AL72" s="169">
        <f>100*(F72+L72+R72)/'S1'!$I$15</f>
        <v>93.75</v>
      </c>
      <c r="AM72" s="169">
        <f>100*(G72+M72+S72)/'S1'!$I$16</f>
        <v>96.42857143</v>
      </c>
      <c r="AN72" s="169">
        <f>100*(H72+N72+T72)/'S1'!$I$17</f>
        <v>93.75</v>
      </c>
      <c r="AO72" s="169">
        <f>100*(I72+O72+U72)/'S1'!$I$18</f>
        <v>100</v>
      </c>
      <c r="AP72" s="169">
        <f>100*(J72+P72+V72)/'S1'!$I$19</f>
        <v>100</v>
      </c>
    </row>
    <row r="73" ht="15.75" customHeight="1">
      <c r="A73" s="135">
        <v>61.0</v>
      </c>
      <c r="B73" s="174">
        <v>9.21320104061E11</v>
      </c>
      <c r="C73" s="170" t="s">
        <v>13</v>
      </c>
      <c r="D73" s="172" t="s">
        <v>372</v>
      </c>
      <c r="E73" s="164">
        <v>15.0</v>
      </c>
      <c r="F73" s="164">
        <v>15.0</v>
      </c>
      <c r="G73" s="92"/>
      <c r="H73" s="165"/>
      <c r="I73" s="165"/>
      <c r="J73" s="165"/>
      <c r="K73" s="165"/>
      <c r="L73" s="92"/>
      <c r="M73" s="164">
        <v>27.0</v>
      </c>
      <c r="N73" s="164"/>
      <c r="O73" s="164"/>
      <c r="P73" s="165"/>
      <c r="Q73" s="165"/>
      <c r="R73" s="165"/>
      <c r="S73" s="92"/>
      <c r="T73" s="92">
        <v>15.0</v>
      </c>
      <c r="U73" s="92">
        <v>12.0</v>
      </c>
      <c r="V73" s="167">
        <v>12.0</v>
      </c>
      <c r="W73" s="92"/>
      <c r="X73" s="92"/>
      <c r="Y73" s="92"/>
      <c r="Z73" s="165"/>
      <c r="AA73" s="165"/>
      <c r="AB73" s="165"/>
      <c r="AC73" s="165"/>
      <c r="AD73" s="165"/>
      <c r="AE73" s="165"/>
      <c r="AF73" s="92"/>
      <c r="AG73" s="92"/>
      <c r="AH73" s="165"/>
      <c r="AI73" s="165" t="s">
        <v>313</v>
      </c>
      <c r="AJ73" s="168">
        <v>100.0</v>
      </c>
      <c r="AK73" s="169">
        <f>100*(E73+K73+Q73)/'S1'!$I$14</f>
        <v>93.75</v>
      </c>
      <c r="AL73" s="169">
        <f>100*(F73+L73+R73)/'S1'!$I$15</f>
        <v>93.75</v>
      </c>
      <c r="AM73" s="169">
        <f>100*(G73+M73+S73)/'S1'!$I$16</f>
        <v>96.42857143</v>
      </c>
      <c r="AN73" s="169">
        <f>100*(H73+N73+T73)/'S1'!$I$17</f>
        <v>93.75</v>
      </c>
      <c r="AO73" s="169">
        <f>100*(I73+O73+U73)/'S1'!$I$18</f>
        <v>100</v>
      </c>
      <c r="AP73" s="169">
        <f>100*(J73+P73+V73)/'S1'!$I$19</f>
        <v>100</v>
      </c>
    </row>
    <row r="74" ht="15.75" customHeight="1">
      <c r="A74" s="135">
        <v>62.0</v>
      </c>
      <c r="B74" s="174">
        <v>9.21320104062E11</v>
      </c>
      <c r="C74" s="170" t="s">
        <v>13</v>
      </c>
      <c r="D74" s="172" t="s">
        <v>373</v>
      </c>
      <c r="E74" s="164">
        <v>16.0</v>
      </c>
      <c r="F74" s="164">
        <v>16.0</v>
      </c>
      <c r="G74" s="92"/>
      <c r="H74" s="165"/>
      <c r="I74" s="165"/>
      <c r="J74" s="165"/>
      <c r="K74" s="165"/>
      <c r="L74" s="92"/>
      <c r="M74" s="164">
        <v>27.0</v>
      </c>
      <c r="N74" s="164"/>
      <c r="O74" s="164"/>
      <c r="P74" s="165"/>
      <c r="Q74" s="165"/>
      <c r="R74" s="165"/>
      <c r="S74" s="92"/>
      <c r="T74" s="92">
        <v>15.0</v>
      </c>
      <c r="U74" s="92">
        <v>11.0</v>
      </c>
      <c r="V74" s="167">
        <v>11.0</v>
      </c>
      <c r="W74" s="92"/>
      <c r="X74" s="92"/>
      <c r="Y74" s="165"/>
      <c r="Z74" s="165"/>
      <c r="AA74" s="165"/>
      <c r="AB74" s="165"/>
      <c r="AC74" s="165"/>
      <c r="AD74" s="165"/>
      <c r="AE74" s="165"/>
      <c r="AF74" s="92"/>
      <c r="AG74" s="92"/>
      <c r="AH74" s="165"/>
      <c r="AI74" s="165" t="s">
        <v>313</v>
      </c>
      <c r="AJ74" s="168">
        <v>100.0</v>
      </c>
      <c r="AK74" s="169">
        <f>100*(E74+K74+Q74)/'S1'!$I$14</f>
        <v>100</v>
      </c>
      <c r="AL74" s="169">
        <f>100*(F74+L74+R74)/'S1'!$I$15</f>
        <v>100</v>
      </c>
      <c r="AM74" s="169">
        <f>100*(G74+M74+S74)/'S1'!$I$16</f>
        <v>96.42857143</v>
      </c>
      <c r="AN74" s="169">
        <f>100*(H74+N74+T74)/'S1'!$I$17</f>
        <v>93.75</v>
      </c>
      <c r="AO74" s="169">
        <f>100*(I74+O74+U74)/'S1'!$I$18</f>
        <v>91.66666667</v>
      </c>
      <c r="AP74" s="169">
        <f>100*(J74+P74+V74)/'S1'!$I$19</f>
        <v>91.66666667</v>
      </c>
    </row>
    <row r="75" ht="15.75" customHeight="1">
      <c r="A75" s="135">
        <v>63.0</v>
      </c>
      <c r="B75" s="174">
        <v>9.21320104063E11</v>
      </c>
      <c r="C75" s="170" t="s">
        <v>13</v>
      </c>
      <c r="D75" s="172" t="s">
        <v>374</v>
      </c>
      <c r="E75" s="164">
        <v>14.0</v>
      </c>
      <c r="F75" s="164">
        <v>14.0</v>
      </c>
      <c r="G75" s="92"/>
      <c r="H75" s="165"/>
      <c r="I75" s="165"/>
      <c r="J75" s="165"/>
      <c r="K75" s="165"/>
      <c r="L75" s="92"/>
      <c r="M75" s="164">
        <v>28.0</v>
      </c>
      <c r="N75" s="164"/>
      <c r="O75" s="164"/>
      <c r="P75" s="165"/>
      <c r="Q75" s="165"/>
      <c r="R75" s="165"/>
      <c r="S75" s="92"/>
      <c r="T75" s="92">
        <v>15.0</v>
      </c>
      <c r="U75" s="92">
        <v>11.0</v>
      </c>
      <c r="V75" s="167">
        <v>11.0</v>
      </c>
      <c r="W75" s="92"/>
      <c r="X75" s="92"/>
      <c r="Y75" s="92"/>
      <c r="Z75" s="165"/>
      <c r="AA75" s="165"/>
      <c r="AB75" s="165"/>
      <c r="AC75" s="165"/>
      <c r="AD75" s="165"/>
      <c r="AE75" s="165"/>
      <c r="AF75" s="92"/>
      <c r="AG75" s="92"/>
      <c r="AH75" s="165"/>
      <c r="AI75" s="165" t="s">
        <v>313</v>
      </c>
      <c r="AJ75" s="168">
        <v>100.0</v>
      </c>
      <c r="AK75" s="169">
        <f>100*(E75+K75+Q75)/'S1'!$I$14</f>
        <v>87.5</v>
      </c>
      <c r="AL75" s="169">
        <f>100*(F75+L75+R75)/'S1'!$I$15</f>
        <v>87.5</v>
      </c>
      <c r="AM75" s="169">
        <f>100*(G75+M75+S75)/'S1'!$I$16</f>
        <v>100</v>
      </c>
      <c r="AN75" s="169">
        <f>100*(H75+N75+T75)/'S1'!$I$17</f>
        <v>93.75</v>
      </c>
      <c r="AO75" s="169">
        <f>100*(I75+O75+U75)/'S1'!$I$18</f>
        <v>91.66666667</v>
      </c>
      <c r="AP75" s="169">
        <f>100*(J75+P75+V75)/'S1'!$I$19</f>
        <v>91.66666667</v>
      </c>
    </row>
    <row r="76" ht="15.75" customHeight="1">
      <c r="A76" s="135">
        <v>64.0</v>
      </c>
      <c r="B76" s="174">
        <v>9.21320104064E11</v>
      </c>
      <c r="C76" s="170" t="s">
        <v>13</v>
      </c>
      <c r="D76" s="172" t="s">
        <v>375</v>
      </c>
      <c r="E76" s="164">
        <v>15.0</v>
      </c>
      <c r="F76" s="164">
        <v>15.0</v>
      </c>
      <c r="G76" s="92"/>
      <c r="H76" s="165"/>
      <c r="I76" s="165"/>
      <c r="J76" s="165"/>
      <c r="K76" s="165"/>
      <c r="L76" s="92"/>
      <c r="M76" s="164">
        <v>28.0</v>
      </c>
      <c r="N76" s="164"/>
      <c r="O76" s="164"/>
      <c r="P76" s="165"/>
      <c r="Q76" s="165"/>
      <c r="R76" s="165"/>
      <c r="S76" s="92"/>
      <c r="T76" s="92">
        <v>15.0</v>
      </c>
      <c r="U76" s="92">
        <v>11.0</v>
      </c>
      <c r="V76" s="167">
        <v>11.0</v>
      </c>
      <c r="W76" s="92"/>
      <c r="X76" s="92"/>
      <c r="Y76" s="92"/>
      <c r="Z76" s="165"/>
      <c r="AA76" s="165"/>
      <c r="AB76" s="165"/>
      <c r="AC76" s="165"/>
      <c r="AD76" s="165"/>
      <c r="AE76" s="165"/>
      <c r="AF76" s="92"/>
      <c r="AG76" s="92"/>
      <c r="AH76" s="165"/>
      <c r="AI76" s="165" t="s">
        <v>313</v>
      </c>
      <c r="AJ76" s="168">
        <v>100.0</v>
      </c>
      <c r="AK76" s="169">
        <f>100*(E76+K76+Q76)/'S1'!$I$14</f>
        <v>93.75</v>
      </c>
      <c r="AL76" s="169">
        <f>100*(F76+L76+R76)/'S1'!$I$15</f>
        <v>93.75</v>
      </c>
      <c r="AM76" s="169">
        <f>100*(G76+M76+S76)/'S1'!$I$16</f>
        <v>100</v>
      </c>
      <c r="AN76" s="169">
        <f>100*(H76+N76+T76)/'S1'!$I$17</f>
        <v>93.75</v>
      </c>
      <c r="AO76" s="169">
        <f>100*(I76+O76+U76)/'S1'!$I$18</f>
        <v>91.66666667</v>
      </c>
      <c r="AP76" s="169">
        <f>100*(J76+P76+V76)/'S1'!$I$19</f>
        <v>91.66666667</v>
      </c>
    </row>
    <row r="77" ht="15.75" customHeight="1">
      <c r="A77" s="135">
        <v>65.0</v>
      </c>
      <c r="B77" s="174">
        <v>9.21320104065E11</v>
      </c>
      <c r="C77" s="170" t="s">
        <v>13</v>
      </c>
      <c r="D77" s="172" t="s">
        <v>376</v>
      </c>
      <c r="E77" s="164">
        <v>15.0</v>
      </c>
      <c r="F77" s="164">
        <v>15.0</v>
      </c>
      <c r="G77" s="92"/>
      <c r="H77" s="165"/>
      <c r="I77" s="165"/>
      <c r="J77" s="165"/>
      <c r="K77" s="165"/>
      <c r="L77" s="92"/>
      <c r="M77" s="164">
        <v>27.0</v>
      </c>
      <c r="N77" s="164"/>
      <c r="O77" s="164"/>
      <c r="P77" s="165"/>
      <c r="Q77" s="165"/>
      <c r="R77" s="165"/>
      <c r="S77" s="92"/>
      <c r="T77" s="92">
        <v>15.0</v>
      </c>
      <c r="U77" s="92">
        <v>12.0</v>
      </c>
      <c r="V77" s="167">
        <v>12.0</v>
      </c>
      <c r="W77" s="92"/>
      <c r="X77" s="92"/>
      <c r="Y77" s="92"/>
      <c r="Z77" s="165"/>
      <c r="AA77" s="165"/>
      <c r="AB77" s="165"/>
      <c r="AC77" s="165"/>
      <c r="AD77" s="165"/>
      <c r="AE77" s="165"/>
      <c r="AF77" s="92"/>
      <c r="AG77" s="92"/>
      <c r="AH77" s="165"/>
      <c r="AI77" s="165" t="s">
        <v>313</v>
      </c>
      <c r="AJ77" s="168">
        <v>100.0</v>
      </c>
      <c r="AK77" s="169">
        <f>100*(E77+K77+Q77)/'S1'!$I$14</f>
        <v>93.75</v>
      </c>
      <c r="AL77" s="169">
        <f>100*(F77+L77+R77)/'S1'!$I$15</f>
        <v>93.75</v>
      </c>
      <c r="AM77" s="169">
        <f>100*(G77+M77+S77)/'S1'!$I$16</f>
        <v>96.42857143</v>
      </c>
      <c r="AN77" s="169">
        <f>100*(H77+N77+T77)/'S1'!$I$17</f>
        <v>93.75</v>
      </c>
      <c r="AO77" s="169">
        <f>100*(I77+O77+U77)/'S1'!$I$18</f>
        <v>100</v>
      </c>
      <c r="AP77" s="169">
        <f>100*(J77+P77+V77)/'S1'!$I$19</f>
        <v>100</v>
      </c>
    </row>
    <row r="78" ht="15.75" customHeight="1">
      <c r="A78" s="135">
        <v>66.0</v>
      </c>
      <c r="B78" s="174">
        <v>9.21320104066E11</v>
      </c>
      <c r="C78" s="170" t="s">
        <v>13</v>
      </c>
      <c r="D78" s="172" t="s">
        <v>377</v>
      </c>
      <c r="E78" s="164">
        <v>16.0</v>
      </c>
      <c r="F78" s="164">
        <v>16.0</v>
      </c>
      <c r="G78" s="92"/>
      <c r="H78" s="165"/>
      <c r="I78" s="165"/>
      <c r="J78" s="165"/>
      <c r="K78" s="165"/>
      <c r="L78" s="92"/>
      <c r="M78" s="164">
        <v>28.0</v>
      </c>
      <c r="N78" s="164"/>
      <c r="O78" s="164"/>
      <c r="P78" s="165"/>
      <c r="Q78" s="165"/>
      <c r="R78" s="165"/>
      <c r="S78" s="92"/>
      <c r="T78" s="92">
        <v>15.0</v>
      </c>
      <c r="U78" s="92">
        <v>11.0</v>
      </c>
      <c r="V78" s="167">
        <v>11.0</v>
      </c>
      <c r="W78" s="92"/>
      <c r="X78" s="92"/>
      <c r="Y78" s="92"/>
      <c r="Z78" s="165"/>
      <c r="AA78" s="165"/>
      <c r="AB78" s="165"/>
      <c r="AC78" s="165"/>
      <c r="AD78" s="165"/>
      <c r="AE78" s="165"/>
      <c r="AF78" s="92"/>
      <c r="AG78" s="92"/>
      <c r="AH78" s="165"/>
      <c r="AI78" s="165" t="s">
        <v>313</v>
      </c>
      <c r="AJ78" s="168">
        <v>100.0</v>
      </c>
      <c r="AK78" s="169">
        <f>100*(E78+K78+Q78)/'S1'!$I$14</f>
        <v>100</v>
      </c>
      <c r="AL78" s="169">
        <f>100*(F78+L78+R78)/'S1'!$I$15</f>
        <v>100</v>
      </c>
      <c r="AM78" s="169">
        <f>100*(G78+M78+S78)/'S1'!$I$16</f>
        <v>100</v>
      </c>
      <c r="AN78" s="169">
        <f>100*(H78+N78+T78)/'S1'!$I$17</f>
        <v>93.75</v>
      </c>
      <c r="AO78" s="169">
        <f>100*(I78+O78+U78)/'S1'!$I$18</f>
        <v>91.66666667</v>
      </c>
      <c r="AP78" s="169">
        <f>100*(J78+P78+V78)/'S1'!$I$19</f>
        <v>91.66666667</v>
      </c>
    </row>
    <row r="79" ht="15.75" customHeight="1">
      <c r="A79" s="135">
        <v>67.0</v>
      </c>
      <c r="B79" s="174">
        <v>9.21320104067E11</v>
      </c>
      <c r="C79" s="170" t="s">
        <v>13</v>
      </c>
      <c r="D79" s="172" t="s">
        <v>378</v>
      </c>
      <c r="E79" s="164">
        <v>15.0</v>
      </c>
      <c r="F79" s="164">
        <v>15.0</v>
      </c>
      <c r="G79" s="92"/>
      <c r="H79" s="165"/>
      <c r="I79" s="165"/>
      <c r="J79" s="165"/>
      <c r="K79" s="165"/>
      <c r="L79" s="92"/>
      <c r="M79" s="164">
        <v>28.0</v>
      </c>
      <c r="N79" s="164"/>
      <c r="O79" s="164"/>
      <c r="P79" s="165"/>
      <c r="Q79" s="165"/>
      <c r="R79" s="165"/>
      <c r="S79" s="92"/>
      <c r="T79" s="92">
        <v>16.0</v>
      </c>
      <c r="U79" s="92">
        <v>12.0</v>
      </c>
      <c r="V79" s="167">
        <v>12.0</v>
      </c>
      <c r="W79" s="92"/>
      <c r="X79" s="92"/>
      <c r="Y79" s="92"/>
      <c r="Z79" s="165"/>
      <c r="AA79" s="165"/>
      <c r="AB79" s="165"/>
      <c r="AC79" s="165"/>
      <c r="AD79" s="165"/>
      <c r="AE79" s="165"/>
      <c r="AF79" s="92"/>
      <c r="AG79" s="92"/>
      <c r="AH79" s="165"/>
      <c r="AI79" s="165" t="s">
        <v>313</v>
      </c>
      <c r="AJ79" s="168">
        <v>100.0</v>
      </c>
      <c r="AK79" s="169">
        <f>100*(E79+K79+Q79)/'S1'!$I$14</f>
        <v>93.75</v>
      </c>
      <c r="AL79" s="169">
        <f>100*(F79+L79+R79)/'S1'!$I$15</f>
        <v>93.75</v>
      </c>
      <c r="AM79" s="169">
        <f>100*(G79+M79+S79)/'S1'!$I$16</f>
        <v>100</v>
      </c>
      <c r="AN79" s="169">
        <f>100*(H79+N79+T79)/'S1'!$I$17</f>
        <v>100</v>
      </c>
      <c r="AO79" s="169">
        <f>100*(I79+O79+U79)/'S1'!$I$18</f>
        <v>100</v>
      </c>
      <c r="AP79" s="169">
        <f>100*(J79+P79+V79)/'S1'!$I$19</f>
        <v>100</v>
      </c>
    </row>
    <row r="80" ht="15.75" customHeight="1">
      <c r="A80" s="135">
        <v>68.0</v>
      </c>
      <c r="B80" s="174">
        <v>9.21320104068E11</v>
      </c>
      <c r="C80" s="170" t="s">
        <v>13</v>
      </c>
      <c r="D80" s="172" t="s">
        <v>379</v>
      </c>
      <c r="E80" s="164">
        <v>16.0</v>
      </c>
      <c r="F80" s="164">
        <v>16.0</v>
      </c>
      <c r="G80" s="92"/>
      <c r="H80" s="165"/>
      <c r="I80" s="165"/>
      <c r="J80" s="165"/>
      <c r="K80" s="165"/>
      <c r="L80" s="92"/>
      <c r="M80" s="164">
        <v>27.0</v>
      </c>
      <c r="N80" s="164"/>
      <c r="O80" s="164"/>
      <c r="P80" s="165"/>
      <c r="Q80" s="165"/>
      <c r="R80" s="165"/>
      <c r="S80" s="92"/>
      <c r="T80" s="92">
        <v>14.0</v>
      </c>
      <c r="U80" s="92">
        <v>10.0</v>
      </c>
      <c r="V80" s="167">
        <v>10.0</v>
      </c>
      <c r="W80" s="92"/>
      <c r="X80" s="92"/>
      <c r="Y80" s="92"/>
      <c r="Z80" s="165"/>
      <c r="AA80" s="165"/>
      <c r="AB80" s="165"/>
      <c r="AC80" s="165"/>
      <c r="AD80" s="165"/>
      <c r="AE80" s="165"/>
      <c r="AF80" s="92"/>
      <c r="AG80" s="92"/>
      <c r="AH80" s="165"/>
      <c r="AI80" s="175" t="s">
        <v>313</v>
      </c>
      <c r="AJ80" s="168">
        <v>100.0</v>
      </c>
      <c r="AK80" s="169">
        <f>100*(E80+K80+Q80)/'S1'!$I$14</f>
        <v>100</v>
      </c>
      <c r="AL80" s="169">
        <f>100*(F80+L80+R80)/'S1'!$I$15</f>
        <v>100</v>
      </c>
      <c r="AM80" s="169">
        <f>100*(G80+M80+S80)/'S1'!$I$16</f>
        <v>96.42857143</v>
      </c>
      <c r="AN80" s="169">
        <f>100*(H80+N80+T80)/'S1'!$I$17</f>
        <v>87.5</v>
      </c>
      <c r="AO80" s="169">
        <f>100*(I80+O80+U80)/'S1'!$I$18</f>
        <v>83.33333333</v>
      </c>
      <c r="AP80" s="169">
        <f>100*(J80+P80+V80)/'S1'!$I$19</f>
        <v>83.33333333</v>
      </c>
    </row>
    <row r="81" ht="15.75" customHeight="1">
      <c r="A81" s="135">
        <v>69.0</v>
      </c>
      <c r="B81" s="174">
        <v>9.21320104069E11</v>
      </c>
      <c r="C81" s="170" t="s">
        <v>13</v>
      </c>
      <c r="D81" s="172" t="s">
        <v>380</v>
      </c>
      <c r="E81" s="164">
        <v>16.0</v>
      </c>
      <c r="F81" s="164">
        <v>16.0</v>
      </c>
      <c r="G81" s="92"/>
      <c r="H81" s="165"/>
      <c r="I81" s="165"/>
      <c r="J81" s="165"/>
      <c r="K81" s="165"/>
      <c r="L81" s="92"/>
      <c r="M81" s="164">
        <v>27.0</v>
      </c>
      <c r="N81" s="164"/>
      <c r="O81" s="164"/>
      <c r="P81" s="165"/>
      <c r="Q81" s="165"/>
      <c r="R81" s="165"/>
      <c r="S81" s="92"/>
      <c r="T81" s="92">
        <v>15.0</v>
      </c>
      <c r="U81" s="92">
        <v>11.0</v>
      </c>
      <c r="V81" s="167">
        <v>11.0</v>
      </c>
      <c r="W81" s="165"/>
      <c r="X81" s="165"/>
      <c r="Y81" s="165"/>
      <c r="Z81" s="165"/>
      <c r="AA81" s="165"/>
      <c r="AB81" s="165"/>
      <c r="AC81" s="165"/>
      <c r="AD81" s="165"/>
      <c r="AE81" s="165"/>
      <c r="AF81" s="92"/>
      <c r="AG81" s="92"/>
      <c r="AH81" s="165"/>
      <c r="AI81" s="175" t="s">
        <v>313</v>
      </c>
      <c r="AJ81" s="168">
        <v>100.0</v>
      </c>
      <c r="AK81" s="169">
        <f>100*(E81+K81+Q81)/'S1'!$I$14</f>
        <v>100</v>
      </c>
      <c r="AL81" s="169">
        <f>100*(F81+L81+R81)/'S1'!$I$15</f>
        <v>100</v>
      </c>
      <c r="AM81" s="169">
        <f>100*(G81+M81+S81)/'S1'!$I$16</f>
        <v>96.42857143</v>
      </c>
      <c r="AN81" s="169">
        <f>100*(H81+N81+T81)/'S1'!$I$17</f>
        <v>93.75</v>
      </c>
      <c r="AO81" s="169">
        <f>100*(I81+O81+U81)/'S1'!$I$18</f>
        <v>91.66666667</v>
      </c>
      <c r="AP81" s="169">
        <f>100*(J81+P81+V81)/'S1'!$I$19</f>
        <v>91.66666667</v>
      </c>
    </row>
    <row r="82" ht="15.75" customHeight="1">
      <c r="A82" s="135">
        <v>70.0</v>
      </c>
      <c r="B82" s="174">
        <v>9.2132010407E11</v>
      </c>
      <c r="C82" s="170" t="s">
        <v>13</v>
      </c>
      <c r="D82" s="172" t="s">
        <v>381</v>
      </c>
      <c r="E82" s="164">
        <v>15.0</v>
      </c>
      <c r="F82" s="164">
        <v>15.0</v>
      </c>
      <c r="G82" s="92"/>
      <c r="H82" s="165"/>
      <c r="I82" s="165"/>
      <c r="J82" s="165"/>
      <c r="K82" s="165"/>
      <c r="L82" s="92"/>
      <c r="M82" s="164">
        <v>28.0</v>
      </c>
      <c r="N82" s="164"/>
      <c r="O82" s="164"/>
      <c r="P82" s="165"/>
      <c r="Q82" s="165"/>
      <c r="R82" s="165"/>
      <c r="S82" s="92"/>
      <c r="T82" s="92">
        <v>15.0</v>
      </c>
      <c r="U82" s="92">
        <v>12.0</v>
      </c>
      <c r="V82" s="167">
        <v>12.0</v>
      </c>
      <c r="W82" s="92"/>
      <c r="X82" s="92"/>
      <c r="Y82" s="92"/>
      <c r="Z82" s="165"/>
      <c r="AA82" s="165"/>
      <c r="AB82" s="165"/>
      <c r="AC82" s="165"/>
      <c r="AD82" s="165"/>
      <c r="AE82" s="165"/>
      <c r="AF82" s="92"/>
      <c r="AG82" s="92"/>
      <c r="AH82" s="165"/>
      <c r="AI82" s="175" t="s">
        <v>313</v>
      </c>
      <c r="AJ82" s="168">
        <v>100.0</v>
      </c>
      <c r="AK82" s="169">
        <f>100*(E82+K82+Q82)/'S1'!$I$14</f>
        <v>93.75</v>
      </c>
      <c r="AL82" s="169">
        <f>100*(F82+L82+R82)/'S1'!$I$15</f>
        <v>93.75</v>
      </c>
      <c r="AM82" s="169">
        <f>100*(G82+M82+S82)/'S1'!$I$16</f>
        <v>100</v>
      </c>
      <c r="AN82" s="169">
        <f>100*(H82+N82+T82)/'S1'!$I$17</f>
        <v>93.75</v>
      </c>
      <c r="AO82" s="169">
        <f>100*(I82+O82+U82)/'S1'!$I$18</f>
        <v>100</v>
      </c>
      <c r="AP82" s="169">
        <f>100*(J82+P82+V82)/'S1'!$I$19</f>
        <v>100</v>
      </c>
    </row>
    <row r="83" ht="15.75" customHeight="1">
      <c r="A83" s="135">
        <v>71.0</v>
      </c>
      <c r="B83" s="174">
        <v>9.21320104071E11</v>
      </c>
      <c r="C83" s="170" t="s">
        <v>13</v>
      </c>
      <c r="D83" s="172" t="s">
        <v>382</v>
      </c>
      <c r="E83" s="164">
        <v>15.0</v>
      </c>
      <c r="F83" s="164">
        <v>15.0</v>
      </c>
      <c r="G83" s="92"/>
      <c r="H83" s="165"/>
      <c r="I83" s="165"/>
      <c r="J83" s="165"/>
      <c r="K83" s="165"/>
      <c r="L83" s="92"/>
      <c r="M83" s="164">
        <v>27.0</v>
      </c>
      <c r="N83" s="164"/>
      <c r="O83" s="164"/>
      <c r="P83" s="165"/>
      <c r="Q83" s="165"/>
      <c r="R83" s="165"/>
      <c r="S83" s="92"/>
      <c r="T83" s="92">
        <v>15.0</v>
      </c>
      <c r="U83" s="92">
        <v>11.0</v>
      </c>
      <c r="V83" s="167">
        <v>11.0</v>
      </c>
      <c r="W83" s="92"/>
      <c r="X83" s="92"/>
      <c r="Y83" s="92"/>
      <c r="Z83" s="165"/>
      <c r="AA83" s="165"/>
      <c r="AB83" s="165"/>
      <c r="AC83" s="165"/>
      <c r="AD83" s="165"/>
      <c r="AE83" s="165"/>
      <c r="AF83" s="92"/>
      <c r="AG83" s="92"/>
      <c r="AH83" s="165"/>
      <c r="AI83" s="175" t="s">
        <v>313</v>
      </c>
      <c r="AJ83" s="168">
        <v>100.0</v>
      </c>
      <c r="AK83" s="169">
        <f>100*(E83+K83+Q83)/'S1'!$I$14</f>
        <v>93.75</v>
      </c>
      <c r="AL83" s="169">
        <f>100*(F83+L83+R83)/'S1'!$I$15</f>
        <v>93.75</v>
      </c>
      <c r="AM83" s="169">
        <f>100*(G83+M83+S83)/'S1'!$I$16</f>
        <v>96.42857143</v>
      </c>
      <c r="AN83" s="169">
        <f>100*(H83+N83+T83)/'S1'!$I$17</f>
        <v>93.75</v>
      </c>
      <c r="AO83" s="169">
        <f>100*(I83+O83+U83)/'S1'!$I$18</f>
        <v>91.66666667</v>
      </c>
      <c r="AP83" s="169">
        <f>100*(J83+P83+V83)/'S1'!$I$19</f>
        <v>91.66666667</v>
      </c>
    </row>
    <row r="84" ht="15.75" customHeight="1">
      <c r="A84" s="135">
        <v>72.0</v>
      </c>
      <c r="B84" s="174">
        <v>9.21320104072E11</v>
      </c>
      <c r="C84" s="170" t="s">
        <v>13</v>
      </c>
      <c r="D84" s="172" t="s">
        <v>383</v>
      </c>
      <c r="E84" s="164">
        <v>16.0</v>
      </c>
      <c r="F84" s="164">
        <v>16.0</v>
      </c>
      <c r="G84" s="92"/>
      <c r="H84" s="165"/>
      <c r="I84" s="165"/>
      <c r="J84" s="165"/>
      <c r="K84" s="165"/>
      <c r="L84" s="92"/>
      <c r="M84" s="164">
        <v>28.0</v>
      </c>
      <c r="N84" s="164"/>
      <c r="O84" s="164"/>
      <c r="P84" s="165"/>
      <c r="Q84" s="165"/>
      <c r="R84" s="165"/>
      <c r="S84" s="92"/>
      <c r="T84" s="92">
        <v>16.0</v>
      </c>
      <c r="U84" s="92">
        <v>12.0</v>
      </c>
      <c r="V84" s="167">
        <v>12.0</v>
      </c>
      <c r="W84" s="92"/>
      <c r="X84" s="92"/>
      <c r="Y84" s="92"/>
      <c r="Z84" s="165"/>
      <c r="AA84" s="165"/>
      <c r="AB84" s="165"/>
      <c r="AC84" s="165"/>
      <c r="AD84" s="165"/>
      <c r="AE84" s="165"/>
      <c r="AF84" s="92"/>
      <c r="AG84" s="92"/>
      <c r="AH84" s="165"/>
      <c r="AI84" s="175" t="s">
        <v>313</v>
      </c>
      <c r="AJ84" s="168">
        <v>100.0</v>
      </c>
      <c r="AK84" s="169">
        <f>100*(E84+K84+Q84)/'S1'!$I$14</f>
        <v>100</v>
      </c>
      <c r="AL84" s="169">
        <f>100*(F84+L84+R84)/'S1'!$I$15</f>
        <v>100</v>
      </c>
      <c r="AM84" s="169">
        <f>100*(G84+M84+S84)/'S1'!$I$16</f>
        <v>100</v>
      </c>
      <c r="AN84" s="169">
        <f>100*(H84+N84+T84)/'S1'!$I$17</f>
        <v>100</v>
      </c>
      <c r="AO84" s="169">
        <f>100*(I84+O84+U84)/'S1'!$I$18</f>
        <v>100</v>
      </c>
      <c r="AP84" s="169">
        <f>100*(J84+P84+V84)/'S1'!$I$19</f>
        <v>100</v>
      </c>
    </row>
    <row r="85" ht="15.75" customHeight="1">
      <c r="A85" s="135">
        <v>73.0</v>
      </c>
      <c r="B85" s="174">
        <v>9.21320104073E11</v>
      </c>
      <c r="C85" s="170" t="s">
        <v>13</v>
      </c>
      <c r="D85" s="172" t="s">
        <v>384</v>
      </c>
      <c r="E85" s="164">
        <v>14.0</v>
      </c>
      <c r="F85" s="164">
        <v>14.0</v>
      </c>
      <c r="G85" s="92"/>
      <c r="H85" s="165"/>
      <c r="I85" s="165"/>
      <c r="J85" s="165"/>
      <c r="K85" s="165"/>
      <c r="L85" s="92"/>
      <c r="M85" s="164">
        <v>28.0</v>
      </c>
      <c r="N85" s="164"/>
      <c r="O85" s="164"/>
      <c r="P85" s="165"/>
      <c r="Q85" s="165"/>
      <c r="R85" s="165"/>
      <c r="S85" s="92"/>
      <c r="T85" s="92">
        <v>15.0</v>
      </c>
      <c r="U85" s="92">
        <v>11.0</v>
      </c>
      <c r="V85" s="167">
        <v>11.0</v>
      </c>
      <c r="W85" s="92"/>
      <c r="X85" s="92"/>
      <c r="Y85" s="92"/>
      <c r="Z85" s="165"/>
      <c r="AA85" s="165"/>
      <c r="AB85" s="165"/>
      <c r="AC85" s="165"/>
      <c r="AD85" s="165"/>
      <c r="AE85" s="165"/>
      <c r="AF85" s="92"/>
      <c r="AG85" s="92"/>
      <c r="AH85" s="165"/>
      <c r="AI85" s="175" t="s">
        <v>313</v>
      </c>
      <c r="AJ85" s="168">
        <v>100.0</v>
      </c>
      <c r="AK85" s="169">
        <f>100*(E85+K85+Q85)/'S1'!$I$14</f>
        <v>87.5</v>
      </c>
      <c r="AL85" s="169">
        <f>100*(F85+L85+R85)/'S1'!$I$15</f>
        <v>87.5</v>
      </c>
      <c r="AM85" s="169">
        <f>100*(G85+M85+S85)/'S1'!$I$16</f>
        <v>100</v>
      </c>
      <c r="AN85" s="169">
        <f>100*(H85+N85+T85)/'S1'!$I$17</f>
        <v>93.75</v>
      </c>
      <c r="AO85" s="169">
        <f>100*(I85+O85+U85)/'S1'!$I$18</f>
        <v>91.66666667</v>
      </c>
      <c r="AP85" s="169">
        <f>100*(J85+P85+V85)/'S1'!$I$19</f>
        <v>91.66666667</v>
      </c>
    </row>
    <row r="86" ht="15.75" customHeight="1">
      <c r="A86" s="135">
        <v>74.0</v>
      </c>
      <c r="B86" s="174">
        <v>9.21320104074E11</v>
      </c>
      <c r="C86" s="170" t="s">
        <v>13</v>
      </c>
      <c r="D86" s="172" t="s">
        <v>385</v>
      </c>
      <c r="E86" s="164">
        <v>15.0</v>
      </c>
      <c r="F86" s="164">
        <v>15.0</v>
      </c>
      <c r="G86" s="92"/>
      <c r="H86" s="165"/>
      <c r="I86" s="165"/>
      <c r="J86" s="165"/>
      <c r="K86" s="165"/>
      <c r="L86" s="92"/>
      <c r="M86" s="164">
        <v>28.0</v>
      </c>
      <c r="N86" s="164"/>
      <c r="O86" s="164"/>
      <c r="P86" s="165"/>
      <c r="Q86" s="165"/>
      <c r="R86" s="165"/>
      <c r="S86" s="92"/>
      <c r="T86" s="92">
        <v>15.0</v>
      </c>
      <c r="U86" s="92">
        <v>12.0</v>
      </c>
      <c r="V86" s="167">
        <v>12.0</v>
      </c>
      <c r="W86" s="92"/>
      <c r="X86" s="92"/>
      <c r="Y86" s="92"/>
      <c r="Z86" s="165"/>
      <c r="AA86" s="165"/>
      <c r="AB86" s="165"/>
      <c r="AC86" s="165"/>
      <c r="AD86" s="165"/>
      <c r="AE86" s="165"/>
      <c r="AF86" s="92"/>
      <c r="AG86" s="92"/>
      <c r="AH86" s="165"/>
      <c r="AI86" s="175" t="s">
        <v>313</v>
      </c>
      <c r="AJ86" s="168">
        <v>100.0</v>
      </c>
      <c r="AK86" s="169">
        <f>100*(E86+K86+Q86)/'S1'!$I$14</f>
        <v>93.75</v>
      </c>
      <c r="AL86" s="169">
        <f>100*(F86+L86+R86)/'S1'!$I$15</f>
        <v>93.75</v>
      </c>
      <c r="AM86" s="169">
        <f>100*(G86+M86+S86)/'S1'!$I$16</f>
        <v>100</v>
      </c>
      <c r="AN86" s="169">
        <f>100*(H86+N86+T86)/'S1'!$I$17</f>
        <v>93.75</v>
      </c>
      <c r="AO86" s="169">
        <f>100*(I86+O86+U86)/'S1'!$I$18</f>
        <v>100</v>
      </c>
      <c r="AP86" s="169">
        <f>100*(J86+P86+V86)/'S1'!$I$19</f>
        <v>100</v>
      </c>
    </row>
    <row r="87" ht="15.75" customHeight="1">
      <c r="A87" s="135">
        <v>75.0</v>
      </c>
      <c r="B87" s="174">
        <v>9.21320104075E11</v>
      </c>
      <c r="C87" s="170" t="s">
        <v>13</v>
      </c>
      <c r="D87" s="172" t="s">
        <v>386</v>
      </c>
      <c r="E87" s="164">
        <v>15.0</v>
      </c>
      <c r="F87" s="164">
        <v>15.0</v>
      </c>
      <c r="G87" s="92"/>
      <c r="H87" s="165"/>
      <c r="I87" s="165"/>
      <c r="J87" s="165"/>
      <c r="K87" s="165"/>
      <c r="L87" s="92"/>
      <c r="M87" s="164">
        <v>27.0</v>
      </c>
      <c r="N87" s="164"/>
      <c r="O87" s="164"/>
      <c r="P87" s="165"/>
      <c r="Q87" s="165"/>
      <c r="R87" s="165"/>
      <c r="S87" s="92"/>
      <c r="T87" s="92">
        <v>15.0</v>
      </c>
      <c r="U87" s="92">
        <v>11.0</v>
      </c>
      <c r="V87" s="167">
        <v>11.0</v>
      </c>
      <c r="W87" s="92"/>
      <c r="X87" s="92"/>
      <c r="Y87" s="92"/>
      <c r="Z87" s="165"/>
      <c r="AA87" s="165"/>
      <c r="AB87" s="165"/>
      <c r="AC87" s="165"/>
      <c r="AD87" s="165"/>
      <c r="AE87" s="165"/>
      <c r="AF87" s="92"/>
      <c r="AG87" s="92"/>
      <c r="AH87" s="165"/>
      <c r="AI87" s="175" t="s">
        <v>313</v>
      </c>
      <c r="AJ87" s="168">
        <v>100.0</v>
      </c>
      <c r="AK87" s="169">
        <f>100*(E87+K87+Q87)/'S1'!$I$14</f>
        <v>93.75</v>
      </c>
      <c r="AL87" s="169">
        <f>100*(F87+L87+R87)/'S1'!$I$15</f>
        <v>93.75</v>
      </c>
      <c r="AM87" s="169">
        <f>100*(G87+M87+S87)/'S1'!$I$16</f>
        <v>96.42857143</v>
      </c>
      <c r="AN87" s="169">
        <f>100*(H87+N87+T87)/'S1'!$I$17</f>
        <v>93.75</v>
      </c>
      <c r="AO87" s="169">
        <f>100*(I87+O87+U87)/'S1'!$I$18</f>
        <v>91.66666667</v>
      </c>
      <c r="AP87" s="169">
        <f>100*(J87+P87+V87)/'S1'!$I$19</f>
        <v>91.66666667</v>
      </c>
    </row>
    <row r="88" ht="15.75" customHeight="1">
      <c r="A88" s="135">
        <v>76.0</v>
      </c>
      <c r="B88" s="174">
        <v>9.21320104076E11</v>
      </c>
      <c r="C88" s="170" t="s">
        <v>13</v>
      </c>
      <c r="D88" s="172" t="s">
        <v>387</v>
      </c>
      <c r="E88" s="164">
        <v>16.0</v>
      </c>
      <c r="F88" s="164">
        <v>16.0</v>
      </c>
      <c r="G88" s="92"/>
      <c r="H88" s="165"/>
      <c r="I88" s="165"/>
      <c r="J88" s="165"/>
      <c r="K88" s="165"/>
      <c r="L88" s="92"/>
      <c r="M88" s="164">
        <v>28.0</v>
      </c>
      <c r="N88" s="164"/>
      <c r="O88" s="164"/>
      <c r="P88" s="165"/>
      <c r="Q88" s="165"/>
      <c r="R88" s="165"/>
      <c r="S88" s="92"/>
      <c r="T88" s="92">
        <v>16.0</v>
      </c>
      <c r="U88" s="92">
        <v>12.0</v>
      </c>
      <c r="V88" s="167">
        <v>12.0</v>
      </c>
      <c r="W88" s="92"/>
      <c r="X88" s="92"/>
      <c r="Y88" s="165"/>
      <c r="Z88" s="165"/>
      <c r="AA88" s="165"/>
      <c r="AB88" s="165"/>
      <c r="AC88" s="165"/>
      <c r="AD88" s="165"/>
      <c r="AE88" s="165"/>
      <c r="AF88" s="92"/>
      <c r="AG88" s="92"/>
      <c r="AH88" s="165"/>
      <c r="AI88" s="175" t="s">
        <v>313</v>
      </c>
      <c r="AJ88" s="168">
        <v>100.0</v>
      </c>
      <c r="AK88" s="169">
        <f>100*(E88+K88+Q88)/'S1'!$I$14</f>
        <v>100</v>
      </c>
      <c r="AL88" s="169">
        <f>100*(F88+L88+R88)/'S1'!$I$15</f>
        <v>100</v>
      </c>
      <c r="AM88" s="169">
        <f>100*(G88+M88+S88)/'S1'!$I$16</f>
        <v>100</v>
      </c>
      <c r="AN88" s="169">
        <f>100*(H88+N88+T88)/'S1'!$I$17</f>
        <v>100</v>
      </c>
      <c r="AO88" s="169">
        <f>100*(I88+O88+U88)/'S1'!$I$18</f>
        <v>100</v>
      </c>
      <c r="AP88" s="169">
        <f>100*(J88+P88+V88)/'S1'!$I$19</f>
        <v>100</v>
      </c>
    </row>
    <row r="89" ht="15.75" customHeight="1">
      <c r="A89" s="135">
        <v>77.0</v>
      </c>
      <c r="B89" s="174">
        <v>9.21320104077E11</v>
      </c>
      <c r="C89" s="170" t="s">
        <v>13</v>
      </c>
      <c r="D89" s="172" t="s">
        <v>388</v>
      </c>
      <c r="E89" s="164">
        <v>15.0</v>
      </c>
      <c r="F89" s="164">
        <v>15.0</v>
      </c>
      <c r="G89" s="92"/>
      <c r="H89" s="165"/>
      <c r="I89" s="165"/>
      <c r="J89" s="165"/>
      <c r="K89" s="165"/>
      <c r="L89" s="92"/>
      <c r="M89" s="164">
        <v>28.0</v>
      </c>
      <c r="N89" s="164"/>
      <c r="O89" s="164"/>
      <c r="P89" s="165"/>
      <c r="Q89" s="165"/>
      <c r="R89" s="165"/>
      <c r="S89" s="92"/>
      <c r="T89" s="92">
        <v>15.0</v>
      </c>
      <c r="U89" s="92">
        <v>11.0</v>
      </c>
      <c r="V89" s="167">
        <v>11.0</v>
      </c>
      <c r="W89" s="92"/>
      <c r="X89" s="92"/>
      <c r="Y89" s="92"/>
      <c r="Z89" s="165"/>
      <c r="AA89" s="165"/>
      <c r="AB89" s="165"/>
      <c r="AC89" s="165"/>
      <c r="AD89" s="165"/>
      <c r="AE89" s="165"/>
      <c r="AF89" s="92"/>
      <c r="AG89" s="92"/>
      <c r="AH89" s="165"/>
      <c r="AI89" s="175" t="s">
        <v>313</v>
      </c>
      <c r="AJ89" s="168">
        <v>100.0</v>
      </c>
      <c r="AK89" s="169">
        <f>100*(E89+K89+Q89)/'S1'!$I$14</f>
        <v>93.75</v>
      </c>
      <c r="AL89" s="169">
        <f>100*(F89+L89+R89)/'S1'!$I$15</f>
        <v>93.75</v>
      </c>
      <c r="AM89" s="169">
        <f>100*(G89+M89+S89)/'S1'!$I$16</f>
        <v>100</v>
      </c>
      <c r="AN89" s="169">
        <f>100*(H89+N89+T89)/'S1'!$I$17</f>
        <v>93.75</v>
      </c>
      <c r="AO89" s="169">
        <f>100*(I89+O89+U89)/'S1'!$I$18</f>
        <v>91.66666667</v>
      </c>
      <c r="AP89" s="169">
        <f>100*(J89+P89+V89)/'S1'!$I$19</f>
        <v>91.66666667</v>
      </c>
    </row>
    <row r="90" ht="15.75" customHeight="1">
      <c r="A90" s="135">
        <v>78.0</v>
      </c>
      <c r="B90" s="174">
        <v>9.21320104078E11</v>
      </c>
      <c r="C90" s="170" t="s">
        <v>13</v>
      </c>
      <c r="D90" s="172" t="s">
        <v>389</v>
      </c>
      <c r="E90" s="164">
        <v>16.0</v>
      </c>
      <c r="F90" s="164">
        <v>16.0</v>
      </c>
      <c r="G90" s="92"/>
      <c r="H90" s="165"/>
      <c r="I90" s="165"/>
      <c r="J90" s="165"/>
      <c r="K90" s="165"/>
      <c r="L90" s="92"/>
      <c r="M90" s="164">
        <v>27.0</v>
      </c>
      <c r="N90" s="164"/>
      <c r="O90" s="164"/>
      <c r="P90" s="165"/>
      <c r="Q90" s="165"/>
      <c r="R90" s="165"/>
      <c r="S90" s="92"/>
      <c r="T90" s="92">
        <v>16.0</v>
      </c>
      <c r="U90" s="92">
        <v>12.0</v>
      </c>
      <c r="V90" s="167">
        <v>12.0</v>
      </c>
      <c r="W90" s="165"/>
      <c r="X90" s="165"/>
      <c r="Y90" s="92"/>
      <c r="Z90" s="165"/>
      <c r="AA90" s="165"/>
      <c r="AB90" s="165"/>
      <c r="AC90" s="165"/>
      <c r="AD90" s="165"/>
      <c r="AE90" s="165"/>
      <c r="AF90" s="92"/>
      <c r="AG90" s="92"/>
      <c r="AH90" s="165"/>
      <c r="AI90" s="175" t="s">
        <v>313</v>
      </c>
      <c r="AJ90" s="168">
        <v>100.0</v>
      </c>
      <c r="AK90" s="169">
        <f>100*(E90+K90+Q90)/'S1'!$I$14</f>
        <v>100</v>
      </c>
      <c r="AL90" s="169">
        <f>100*(F90+L90+R90)/'S1'!$I$15</f>
        <v>100</v>
      </c>
      <c r="AM90" s="169">
        <f>100*(G90+M90+S90)/'S1'!$I$16</f>
        <v>96.42857143</v>
      </c>
      <c r="AN90" s="169">
        <f>100*(H90+N90+T90)/'S1'!$I$17</f>
        <v>100</v>
      </c>
      <c r="AO90" s="169">
        <f>100*(I90+O90+U90)/'S1'!$I$18</f>
        <v>100</v>
      </c>
      <c r="AP90" s="169">
        <f>100*(J90+P90+V90)/'S1'!$I$19</f>
        <v>100</v>
      </c>
    </row>
    <row r="91" ht="15.75" customHeight="1">
      <c r="A91" s="135">
        <v>79.0</v>
      </c>
      <c r="B91" s="174">
        <v>9.2132010408E11</v>
      </c>
      <c r="C91" s="170" t="s">
        <v>13</v>
      </c>
      <c r="D91" s="172" t="s">
        <v>390</v>
      </c>
      <c r="E91" s="164">
        <v>16.0</v>
      </c>
      <c r="F91" s="164">
        <v>16.0</v>
      </c>
      <c r="G91" s="92"/>
      <c r="H91" s="165"/>
      <c r="I91" s="165"/>
      <c r="J91" s="165"/>
      <c r="K91" s="165"/>
      <c r="L91" s="92"/>
      <c r="M91" s="164">
        <v>27.0</v>
      </c>
      <c r="N91" s="164"/>
      <c r="O91" s="164"/>
      <c r="P91" s="165"/>
      <c r="Q91" s="165"/>
      <c r="R91" s="165"/>
      <c r="S91" s="92"/>
      <c r="T91" s="92">
        <v>15.0</v>
      </c>
      <c r="U91" s="92">
        <v>11.0</v>
      </c>
      <c r="V91" s="167">
        <v>11.0</v>
      </c>
      <c r="W91" s="92"/>
      <c r="X91" s="92"/>
      <c r="Y91" s="92"/>
      <c r="Z91" s="165"/>
      <c r="AA91" s="165"/>
      <c r="AB91" s="165"/>
      <c r="AC91" s="165"/>
      <c r="AD91" s="165"/>
      <c r="AE91" s="165"/>
      <c r="AF91" s="92"/>
      <c r="AG91" s="92"/>
      <c r="AH91" s="165"/>
      <c r="AI91" s="175" t="s">
        <v>313</v>
      </c>
      <c r="AJ91" s="168">
        <v>100.0</v>
      </c>
      <c r="AK91" s="169">
        <f>100*(E91+K91+Q91)/'S1'!$I$14</f>
        <v>100</v>
      </c>
      <c r="AL91" s="169">
        <f>100*(F91+L91+R91)/'S1'!$I$15</f>
        <v>100</v>
      </c>
      <c r="AM91" s="169">
        <f>100*(G91+M91+S91)/'S1'!$I$16</f>
        <v>96.42857143</v>
      </c>
      <c r="AN91" s="169">
        <f>100*(H91+N91+T91)/'S1'!$I$17</f>
        <v>93.75</v>
      </c>
      <c r="AO91" s="169">
        <f>100*(I91+O91+U91)/'S1'!$I$18</f>
        <v>91.66666667</v>
      </c>
      <c r="AP91" s="169">
        <f>100*(J91+P91+V91)/'S1'!$I$19</f>
        <v>91.66666667</v>
      </c>
    </row>
    <row r="92" ht="15.75" customHeight="1">
      <c r="A92" s="135">
        <v>80.0</v>
      </c>
      <c r="B92" s="174">
        <v>9.21320104081E11</v>
      </c>
      <c r="C92" s="170" t="s">
        <v>13</v>
      </c>
      <c r="D92" s="172" t="s">
        <v>391</v>
      </c>
      <c r="E92" s="164">
        <v>15.0</v>
      </c>
      <c r="F92" s="164">
        <v>15.0</v>
      </c>
      <c r="G92" s="92"/>
      <c r="H92" s="165"/>
      <c r="I92" s="165"/>
      <c r="J92" s="165"/>
      <c r="K92" s="165"/>
      <c r="L92" s="92"/>
      <c r="M92" s="164">
        <v>28.0</v>
      </c>
      <c r="N92" s="164"/>
      <c r="O92" s="164"/>
      <c r="P92" s="165"/>
      <c r="Q92" s="165"/>
      <c r="R92" s="165"/>
      <c r="S92" s="92"/>
      <c r="T92" s="92">
        <v>15.0</v>
      </c>
      <c r="U92" s="92">
        <v>11.0</v>
      </c>
      <c r="V92" s="167">
        <v>11.0</v>
      </c>
      <c r="W92" s="92"/>
      <c r="X92" s="92"/>
      <c r="Y92" s="92"/>
      <c r="Z92" s="165"/>
      <c r="AA92" s="165"/>
      <c r="AB92" s="165"/>
      <c r="AC92" s="165"/>
      <c r="AD92" s="165"/>
      <c r="AE92" s="165"/>
      <c r="AF92" s="92"/>
      <c r="AG92" s="92"/>
      <c r="AH92" s="165"/>
      <c r="AI92" s="175" t="s">
        <v>313</v>
      </c>
      <c r="AJ92" s="168">
        <v>100.0</v>
      </c>
      <c r="AK92" s="169">
        <f>100*(E92+K92+Q92)/'S1'!$I$14</f>
        <v>93.75</v>
      </c>
      <c r="AL92" s="169">
        <f>100*(F92+L92+R92)/'S1'!$I$15</f>
        <v>93.75</v>
      </c>
      <c r="AM92" s="169">
        <f>100*(G92+M92+S92)/'S1'!$I$16</f>
        <v>100</v>
      </c>
      <c r="AN92" s="169">
        <f>100*(H92+N92+T92)/'S1'!$I$17</f>
        <v>93.75</v>
      </c>
      <c r="AO92" s="169">
        <f>100*(I92+O92+U92)/'S1'!$I$18</f>
        <v>91.66666667</v>
      </c>
      <c r="AP92" s="169">
        <f>100*(J92+P92+V92)/'S1'!$I$19</f>
        <v>91.66666667</v>
      </c>
    </row>
    <row r="93" ht="15.75" customHeight="1">
      <c r="A93" s="135">
        <v>81.0</v>
      </c>
      <c r="B93" s="174">
        <v>9.21320104082E11</v>
      </c>
      <c r="C93" s="170" t="s">
        <v>13</v>
      </c>
      <c r="D93" s="172" t="s">
        <v>392</v>
      </c>
      <c r="E93" s="164">
        <v>16.0</v>
      </c>
      <c r="F93" s="164">
        <v>16.0</v>
      </c>
      <c r="G93" s="92"/>
      <c r="H93" s="165"/>
      <c r="I93" s="165"/>
      <c r="J93" s="165"/>
      <c r="K93" s="165"/>
      <c r="L93" s="92"/>
      <c r="M93" s="164">
        <v>27.0</v>
      </c>
      <c r="N93" s="164"/>
      <c r="O93" s="164"/>
      <c r="P93" s="165"/>
      <c r="Q93" s="165"/>
      <c r="R93" s="165"/>
      <c r="S93" s="92"/>
      <c r="T93" s="92">
        <v>15.0</v>
      </c>
      <c r="U93" s="92">
        <v>11.0</v>
      </c>
      <c r="V93" s="167">
        <v>11.0</v>
      </c>
      <c r="W93" s="92"/>
      <c r="X93" s="92"/>
      <c r="Y93" s="92"/>
      <c r="Z93" s="165"/>
      <c r="AA93" s="165"/>
      <c r="AB93" s="165"/>
      <c r="AC93" s="165"/>
      <c r="AD93" s="165"/>
      <c r="AE93" s="165"/>
      <c r="AF93" s="92"/>
      <c r="AG93" s="92"/>
      <c r="AH93" s="165"/>
      <c r="AI93" s="175" t="s">
        <v>313</v>
      </c>
      <c r="AJ93" s="168">
        <v>100.0</v>
      </c>
      <c r="AK93" s="169">
        <f>100*(E93+K93+Q93)/'S1'!$I$14</f>
        <v>100</v>
      </c>
      <c r="AL93" s="169">
        <f>100*(F93+L93+R93)/'S1'!$I$15</f>
        <v>100</v>
      </c>
      <c r="AM93" s="169">
        <f>100*(G93+M93+S93)/'S1'!$I$16</f>
        <v>96.42857143</v>
      </c>
      <c r="AN93" s="169">
        <f>100*(H93+N93+T93)/'S1'!$I$17</f>
        <v>93.75</v>
      </c>
      <c r="AO93" s="169">
        <f>100*(I93+O93+U93)/'S1'!$I$18</f>
        <v>91.66666667</v>
      </c>
      <c r="AP93" s="169">
        <f>100*(J93+P93+V93)/'S1'!$I$19</f>
        <v>91.66666667</v>
      </c>
    </row>
    <row r="94" ht="15.75" customHeight="1">
      <c r="A94" s="135">
        <v>82.0</v>
      </c>
      <c r="B94" s="174">
        <v>9.21320104083E11</v>
      </c>
      <c r="C94" s="170" t="s">
        <v>13</v>
      </c>
      <c r="D94" s="172" t="s">
        <v>393</v>
      </c>
      <c r="E94" s="164">
        <v>15.0</v>
      </c>
      <c r="F94" s="164">
        <v>15.0</v>
      </c>
      <c r="G94" s="92"/>
      <c r="H94" s="165"/>
      <c r="I94" s="165"/>
      <c r="J94" s="165"/>
      <c r="K94" s="165"/>
      <c r="L94" s="92"/>
      <c r="M94" s="164">
        <v>28.0</v>
      </c>
      <c r="N94" s="164"/>
      <c r="O94" s="164"/>
      <c r="P94" s="165"/>
      <c r="Q94" s="165"/>
      <c r="R94" s="165"/>
      <c r="S94" s="92"/>
      <c r="T94" s="92">
        <v>16.0</v>
      </c>
      <c r="U94" s="92">
        <v>12.0</v>
      </c>
      <c r="V94" s="167">
        <v>12.0</v>
      </c>
      <c r="W94" s="92"/>
      <c r="X94" s="92"/>
      <c r="Y94" s="92"/>
      <c r="Z94" s="165"/>
      <c r="AA94" s="165"/>
      <c r="AB94" s="165"/>
      <c r="AC94" s="165"/>
      <c r="AD94" s="165"/>
      <c r="AE94" s="165"/>
      <c r="AF94" s="92"/>
      <c r="AG94" s="92"/>
      <c r="AH94" s="165"/>
      <c r="AI94" s="175" t="s">
        <v>313</v>
      </c>
      <c r="AJ94" s="168">
        <v>100.0</v>
      </c>
      <c r="AK94" s="169">
        <f>100*(E94+K94+Q94)/'S1'!$I$14</f>
        <v>93.75</v>
      </c>
      <c r="AL94" s="169">
        <f>100*(F94+L94+R94)/'S1'!$I$15</f>
        <v>93.75</v>
      </c>
      <c r="AM94" s="169">
        <f>100*(G94+M94+S94)/'S1'!$I$16</f>
        <v>100</v>
      </c>
      <c r="AN94" s="169">
        <f>100*(H94+N94+T94)/'S1'!$I$17</f>
        <v>100</v>
      </c>
      <c r="AO94" s="169">
        <f>100*(I94+O94+U94)/'S1'!$I$18</f>
        <v>100</v>
      </c>
      <c r="AP94" s="169">
        <f>100*(J94+P94+V94)/'S1'!$I$19</f>
        <v>100</v>
      </c>
    </row>
    <row r="95" ht="15.75" customHeight="1">
      <c r="A95" s="135">
        <v>83.0</v>
      </c>
      <c r="B95" s="174">
        <v>9.21320104084E11</v>
      </c>
      <c r="C95" s="170" t="s">
        <v>13</v>
      </c>
      <c r="D95" s="172" t="s">
        <v>394</v>
      </c>
      <c r="E95" s="164">
        <v>16.0</v>
      </c>
      <c r="F95" s="164">
        <v>16.0</v>
      </c>
      <c r="G95" s="92"/>
      <c r="H95" s="165"/>
      <c r="I95" s="165"/>
      <c r="J95" s="165"/>
      <c r="K95" s="165"/>
      <c r="L95" s="92"/>
      <c r="M95" s="164">
        <v>28.0</v>
      </c>
      <c r="N95" s="164"/>
      <c r="O95" s="164"/>
      <c r="P95" s="165"/>
      <c r="Q95" s="165"/>
      <c r="R95" s="165"/>
      <c r="S95" s="92"/>
      <c r="T95" s="92">
        <v>14.0</v>
      </c>
      <c r="U95" s="92">
        <v>11.0</v>
      </c>
      <c r="V95" s="167">
        <v>11.0</v>
      </c>
      <c r="W95" s="165"/>
      <c r="X95" s="165"/>
      <c r="Y95" s="165"/>
      <c r="Z95" s="165"/>
      <c r="AA95" s="165"/>
      <c r="AB95" s="165"/>
      <c r="AC95" s="165"/>
      <c r="AD95" s="165"/>
      <c r="AE95" s="165"/>
      <c r="AF95" s="92"/>
      <c r="AG95" s="92"/>
      <c r="AH95" s="165"/>
      <c r="AI95" s="175" t="s">
        <v>313</v>
      </c>
      <c r="AJ95" s="168">
        <v>100.0</v>
      </c>
      <c r="AK95" s="169">
        <f>100*(E95+K95+Q95)/'S1'!$I$14</f>
        <v>100</v>
      </c>
      <c r="AL95" s="169">
        <f>100*(F95+L95+R95)/'S1'!$I$15</f>
        <v>100</v>
      </c>
      <c r="AM95" s="169">
        <f>100*(G95+M95+S95)/'S1'!$I$16</f>
        <v>100</v>
      </c>
      <c r="AN95" s="169">
        <f>100*(H95+N95+T95)/'S1'!$I$17</f>
        <v>87.5</v>
      </c>
      <c r="AO95" s="169">
        <f>100*(I95+O95+U95)/'S1'!$I$18</f>
        <v>91.66666667</v>
      </c>
      <c r="AP95" s="169">
        <f>100*(J95+P95+V95)/'S1'!$I$19</f>
        <v>91.66666667</v>
      </c>
    </row>
    <row r="96" ht="15.75" customHeight="1">
      <c r="A96" s="135">
        <v>84.0</v>
      </c>
      <c r="B96" s="174">
        <v>9.21320104085E11</v>
      </c>
      <c r="C96" s="170" t="s">
        <v>13</v>
      </c>
      <c r="D96" s="172" t="s">
        <v>395</v>
      </c>
      <c r="E96" s="164">
        <v>16.0</v>
      </c>
      <c r="F96" s="164">
        <v>16.0</v>
      </c>
      <c r="G96" s="92"/>
      <c r="H96" s="165"/>
      <c r="I96" s="165"/>
      <c r="J96" s="165"/>
      <c r="K96" s="165"/>
      <c r="L96" s="92"/>
      <c r="M96" s="164">
        <v>28.0</v>
      </c>
      <c r="N96" s="164"/>
      <c r="O96" s="164"/>
      <c r="P96" s="165"/>
      <c r="Q96" s="165"/>
      <c r="R96" s="165"/>
      <c r="S96" s="92"/>
      <c r="T96" s="92">
        <v>15.0</v>
      </c>
      <c r="U96" s="92">
        <v>11.0</v>
      </c>
      <c r="V96" s="167">
        <v>11.0</v>
      </c>
      <c r="W96" s="92"/>
      <c r="X96" s="92"/>
      <c r="Y96" s="92"/>
      <c r="Z96" s="165"/>
      <c r="AA96" s="165"/>
      <c r="AB96" s="165"/>
      <c r="AC96" s="165"/>
      <c r="AD96" s="165"/>
      <c r="AE96" s="165"/>
      <c r="AF96" s="92"/>
      <c r="AG96" s="92"/>
      <c r="AH96" s="165"/>
      <c r="AI96" s="175" t="s">
        <v>313</v>
      </c>
      <c r="AJ96" s="168">
        <v>100.0</v>
      </c>
      <c r="AK96" s="169">
        <f>100*(E96+K96+Q96)/'S1'!$I$14</f>
        <v>100</v>
      </c>
      <c r="AL96" s="169">
        <f>100*(F96+L96+R96)/'S1'!$I$15</f>
        <v>100</v>
      </c>
      <c r="AM96" s="169">
        <f>100*(G96+M96+S96)/'S1'!$I$16</f>
        <v>100</v>
      </c>
      <c r="AN96" s="169">
        <f>100*(H96+N96+T96)/'S1'!$I$17</f>
        <v>93.75</v>
      </c>
      <c r="AO96" s="169">
        <f>100*(I96+O96+U96)/'S1'!$I$18</f>
        <v>91.66666667</v>
      </c>
      <c r="AP96" s="169">
        <f>100*(J96+P96+V96)/'S1'!$I$19</f>
        <v>91.66666667</v>
      </c>
    </row>
    <row r="97" ht="15.75" customHeight="1">
      <c r="A97" s="135">
        <v>85.0</v>
      </c>
      <c r="B97" s="174">
        <v>9.21320104086E11</v>
      </c>
      <c r="C97" s="170" t="s">
        <v>13</v>
      </c>
      <c r="D97" s="172" t="s">
        <v>396</v>
      </c>
      <c r="E97" s="164">
        <v>16.0</v>
      </c>
      <c r="F97" s="164">
        <v>16.0</v>
      </c>
      <c r="G97" s="92"/>
      <c r="H97" s="165"/>
      <c r="I97" s="165"/>
      <c r="J97" s="165"/>
      <c r="K97" s="165"/>
      <c r="L97" s="92"/>
      <c r="M97" s="164">
        <v>27.0</v>
      </c>
      <c r="N97" s="164"/>
      <c r="O97" s="164"/>
      <c r="P97" s="165"/>
      <c r="Q97" s="165"/>
      <c r="R97" s="165"/>
      <c r="S97" s="92"/>
      <c r="T97" s="92">
        <v>15.0</v>
      </c>
      <c r="U97" s="92">
        <v>11.0</v>
      </c>
      <c r="V97" s="167">
        <v>11.0</v>
      </c>
      <c r="W97" s="92"/>
      <c r="X97" s="92"/>
      <c r="Y97" s="92"/>
      <c r="Z97" s="165"/>
      <c r="AA97" s="165"/>
      <c r="AB97" s="165"/>
      <c r="AC97" s="165"/>
      <c r="AD97" s="165"/>
      <c r="AE97" s="165"/>
      <c r="AF97" s="92"/>
      <c r="AG97" s="92"/>
      <c r="AH97" s="165"/>
      <c r="AI97" s="175" t="s">
        <v>313</v>
      </c>
      <c r="AJ97" s="168">
        <v>100.0</v>
      </c>
      <c r="AK97" s="169">
        <f>100*(E97+K97+Q97)/'S1'!$I$14</f>
        <v>100</v>
      </c>
      <c r="AL97" s="169">
        <f>100*(F97+L97+R97)/'S1'!$I$15</f>
        <v>100</v>
      </c>
      <c r="AM97" s="169">
        <f>100*(G97+M97+S97)/'S1'!$I$16</f>
        <v>96.42857143</v>
      </c>
      <c r="AN97" s="169">
        <f>100*(H97+N97+T97)/'S1'!$I$17</f>
        <v>93.75</v>
      </c>
      <c r="AO97" s="169">
        <f>100*(I97+O97+U97)/'S1'!$I$18</f>
        <v>91.66666667</v>
      </c>
      <c r="AP97" s="169">
        <f>100*(J97+P97+V97)/'S1'!$I$19</f>
        <v>91.66666667</v>
      </c>
    </row>
    <row r="98" ht="15.75" customHeight="1">
      <c r="A98" s="135">
        <v>86.0</v>
      </c>
      <c r="B98" s="174">
        <v>9.21320104087E11</v>
      </c>
      <c r="C98" s="170" t="s">
        <v>13</v>
      </c>
      <c r="D98" s="172" t="s">
        <v>397</v>
      </c>
      <c r="E98" s="164">
        <v>14.0</v>
      </c>
      <c r="F98" s="164">
        <v>14.0</v>
      </c>
      <c r="G98" s="92"/>
      <c r="H98" s="165"/>
      <c r="I98" s="165"/>
      <c r="J98" s="165"/>
      <c r="K98" s="165"/>
      <c r="L98" s="92"/>
      <c r="M98" s="164">
        <v>28.0</v>
      </c>
      <c r="N98" s="164"/>
      <c r="O98" s="164"/>
      <c r="P98" s="165"/>
      <c r="Q98" s="165"/>
      <c r="R98" s="165"/>
      <c r="S98" s="92"/>
      <c r="T98" s="92">
        <v>16.0</v>
      </c>
      <c r="U98" s="92">
        <v>12.0</v>
      </c>
      <c r="V98" s="167">
        <v>12.0</v>
      </c>
      <c r="W98" s="92"/>
      <c r="X98" s="92"/>
      <c r="Y98" s="92"/>
      <c r="Z98" s="165"/>
      <c r="AA98" s="165"/>
      <c r="AB98" s="165"/>
      <c r="AC98" s="165"/>
      <c r="AD98" s="165"/>
      <c r="AE98" s="165"/>
      <c r="AF98" s="92"/>
      <c r="AG98" s="92"/>
      <c r="AH98" s="165"/>
      <c r="AI98" s="175" t="s">
        <v>313</v>
      </c>
      <c r="AJ98" s="168">
        <v>100.0</v>
      </c>
      <c r="AK98" s="169">
        <f>100*(E98+K98+Q98)/'S1'!$I$14</f>
        <v>87.5</v>
      </c>
      <c r="AL98" s="169">
        <f>100*(F98+L98+R98)/'S1'!$I$15</f>
        <v>87.5</v>
      </c>
      <c r="AM98" s="169">
        <f>100*(G98+M98+S98)/'S1'!$I$16</f>
        <v>100</v>
      </c>
      <c r="AN98" s="169">
        <f>100*(H98+N98+T98)/'S1'!$I$17</f>
        <v>100</v>
      </c>
      <c r="AO98" s="169">
        <f>100*(I98+O98+U98)/'S1'!$I$18</f>
        <v>100</v>
      </c>
      <c r="AP98" s="169">
        <f>100*(J98+P98+V98)/'S1'!$I$19</f>
        <v>100</v>
      </c>
    </row>
    <row r="99" ht="15.75" customHeight="1">
      <c r="A99" s="135">
        <v>87.0</v>
      </c>
      <c r="B99" s="174">
        <v>9.21320104088E11</v>
      </c>
      <c r="C99" s="170" t="s">
        <v>13</v>
      </c>
      <c r="D99" s="172" t="s">
        <v>398</v>
      </c>
      <c r="E99" s="164">
        <v>15.0</v>
      </c>
      <c r="F99" s="164">
        <v>15.0</v>
      </c>
      <c r="G99" s="92"/>
      <c r="H99" s="165"/>
      <c r="I99" s="165"/>
      <c r="J99" s="165"/>
      <c r="K99" s="165"/>
      <c r="L99" s="92"/>
      <c r="M99" s="164">
        <v>28.0</v>
      </c>
      <c r="N99" s="164"/>
      <c r="O99" s="164"/>
      <c r="P99" s="165"/>
      <c r="Q99" s="165"/>
      <c r="R99" s="165"/>
      <c r="S99" s="92"/>
      <c r="T99" s="92">
        <v>15.0</v>
      </c>
      <c r="U99" s="92">
        <v>12.0</v>
      </c>
      <c r="V99" s="167">
        <v>12.0</v>
      </c>
      <c r="W99" s="92"/>
      <c r="X99" s="92"/>
      <c r="Y99" s="92"/>
      <c r="Z99" s="165"/>
      <c r="AA99" s="165"/>
      <c r="AB99" s="165"/>
      <c r="AC99" s="165"/>
      <c r="AD99" s="165"/>
      <c r="AE99" s="165"/>
      <c r="AF99" s="92"/>
      <c r="AG99" s="92"/>
      <c r="AH99" s="165"/>
      <c r="AI99" s="175" t="s">
        <v>313</v>
      </c>
      <c r="AJ99" s="168">
        <v>100.0</v>
      </c>
      <c r="AK99" s="169">
        <f>100*(E99+K99+Q99)/'S1'!$I$14</f>
        <v>93.75</v>
      </c>
      <c r="AL99" s="169">
        <f>100*(F99+L99+R99)/'S1'!$I$15</f>
        <v>93.75</v>
      </c>
      <c r="AM99" s="169">
        <f>100*(G99+M99+S99)/'S1'!$I$16</f>
        <v>100</v>
      </c>
      <c r="AN99" s="169">
        <f>100*(H99+N99+T99)/'S1'!$I$17</f>
        <v>93.75</v>
      </c>
      <c r="AO99" s="169">
        <f>100*(I99+O99+U99)/'S1'!$I$18</f>
        <v>100</v>
      </c>
      <c r="AP99" s="169">
        <f>100*(J99+P99+V99)/'S1'!$I$19</f>
        <v>100</v>
      </c>
    </row>
    <row r="100" ht="15.75" customHeight="1">
      <c r="A100" s="135">
        <v>88.0</v>
      </c>
      <c r="B100" s="174">
        <v>9.21320104089E11</v>
      </c>
      <c r="C100" s="170" t="s">
        <v>13</v>
      </c>
      <c r="D100" s="172" t="s">
        <v>399</v>
      </c>
      <c r="E100" s="164">
        <v>15.0</v>
      </c>
      <c r="F100" s="164">
        <v>15.0</v>
      </c>
      <c r="G100" s="92"/>
      <c r="H100" s="165"/>
      <c r="I100" s="165"/>
      <c r="J100" s="165"/>
      <c r="K100" s="165"/>
      <c r="L100" s="92"/>
      <c r="M100" s="164">
        <v>27.0</v>
      </c>
      <c r="N100" s="164"/>
      <c r="O100" s="164"/>
      <c r="P100" s="165"/>
      <c r="Q100" s="165"/>
      <c r="R100" s="165"/>
      <c r="S100" s="92"/>
      <c r="T100" s="92">
        <v>16.0</v>
      </c>
      <c r="U100" s="92">
        <v>12.0</v>
      </c>
      <c r="V100" s="167">
        <v>12.0</v>
      </c>
      <c r="W100" s="92"/>
      <c r="X100" s="92"/>
      <c r="Y100" s="92"/>
      <c r="Z100" s="165"/>
      <c r="AA100" s="165"/>
      <c r="AB100" s="165"/>
      <c r="AC100" s="165"/>
      <c r="AD100" s="165"/>
      <c r="AE100" s="165"/>
      <c r="AF100" s="92"/>
      <c r="AG100" s="92"/>
      <c r="AH100" s="167"/>
      <c r="AI100" s="175" t="s">
        <v>313</v>
      </c>
      <c r="AJ100" s="168">
        <v>100.0</v>
      </c>
      <c r="AK100" s="169">
        <f>100*(E100+K100+Q100)/'S1'!$I$14</f>
        <v>93.75</v>
      </c>
      <c r="AL100" s="169">
        <f>100*(F100+L100+R100)/'S1'!$I$15</f>
        <v>93.75</v>
      </c>
      <c r="AM100" s="169">
        <f>100*(G100+M100+S100)/'S1'!$I$16</f>
        <v>96.42857143</v>
      </c>
      <c r="AN100" s="169">
        <f>100*(H100+N100+T100)/'S1'!$I$17</f>
        <v>100</v>
      </c>
      <c r="AO100" s="169">
        <f>100*(I100+O100+U100)/'S1'!$I$18</f>
        <v>100</v>
      </c>
      <c r="AP100" s="169">
        <f>100*(J100+P100+V100)/'S1'!$I$19</f>
        <v>100</v>
      </c>
    </row>
    <row r="101" ht="15.75" customHeight="1">
      <c r="A101" s="135">
        <v>89.0</v>
      </c>
      <c r="B101" s="174">
        <v>9.2132010409E11</v>
      </c>
      <c r="C101" s="170" t="s">
        <v>13</v>
      </c>
      <c r="D101" s="172" t="s">
        <v>400</v>
      </c>
      <c r="E101" s="164">
        <v>16.0</v>
      </c>
      <c r="F101" s="164">
        <v>16.0</v>
      </c>
      <c r="G101" s="92"/>
      <c r="H101" s="165"/>
      <c r="I101" s="165"/>
      <c r="J101" s="165"/>
      <c r="K101" s="165"/>
      <c r="L101" s="92"/>
      <c r="M101" s="164">
        <v>28.0</v>
      </c>
      <c r="N101" s="164"/>
      <c r="O101" s="164"/>
      <c r="P101" s="165"/>
      <c r="Q101" s="165"/>
      <c r="R101" s="165"/>
      <c r="S101" s="92"/>
      <c r="T101" s="92">
        <v>16.0</v>
      </c>
      <c r="U101" s="92">
        <v>12.0</v>
      </c>
      <c r="V101" s="167">
        <v>12.0</v>
      </c>
      <c r="W101" s="92"/>
      <c r="X101" s="92"/>
      <c r="Y101" s="92"/>
      <c r="Z101" s="165"/>
      <c r="AA101" s="165"/>
      <c r="AB101" s="165"/>
      <c r="AC101" s="165"/>
      <c r="AD101" s="165"/>
      <c r="AE101" s="165"/>
      <c r="AF101" s="92"/>
      <c r="AG101" s="92"/>
      <c r="AH101" s="167"/>
      <c r="AI101" s="175" t="s">
        <v>313</v>
      </c>
      <c r="AJ101" s="168">
        <v>100.0</v>
      </c>
      <c r="AK101" s="169">
        <f>100*(E101+K101+Q101)/'S1'!$I$14</f>
        <v>100</v>
      </c>
      <c r="AL101" s="169">
        <f>100*(F101+L101+R101)/'S1'!$I$15</f>
        <v>100</v>
      </c>
      <c r="AM101" s="169">
        <f>100*(G101+M101+S101)/'S1'!$I$16</f>
        <v>100</v>
      </c>
      <c r="AN101" s="169">
        <f>100*(H101+N101+T101)/'S1'!$I$17</f>
        <v>100</v>
      </c>
      <c r="AO101" s="169">
        <f>100*(I101+O101+U101)/'S1'!$I$18</f>
        <v>100</v>
      </c>
      <c r="AP101" s="169">
        <f>100*(J101+P101+V101)/'S1'!$I$19</f>
        <v>100</v>
      </c>
    </row>
    <row r="102" ht="15.75" customHeight="1">
      <c r="A102" s="135">
        <v>90.0</v>
      </c>
      <c r="B102" s="174">
        <v>9.21320104091E11</v>
      </c>
      <c r="C102" s="170" t="s">
        <v>13</v>
      </c>
      <c r="D102" s="172" t="s">
        <v>401</v>
      </c>
      <c r="E102" s="164">
        <v>15.0</v>
      </c>
      <c r="F102" s="164">
        <v>15.0</v>
      </c>
      <c r="G102" s="92"/>
      <c r="H102" s="165"/>
      <c r="I102" s="165"/>
      <c r="J102" s="165"/>
      <c r="K102" s="165"/>
      <c r="L102" s="92"/>
      <c r="M102" s="164">
        <v>28.0</v>
      </c>
      <c r="N102" s="164"/>
      <c r="O102" s="164"/>
      <c r="P102" s="165"/>
      <c r="Q102" s="165"/>
      <c r="R102" s="165"/>
      <c r="S102" s="92"/>
      <c r="T102" s="92">
        <v>15.0</v>
      </c>
      <c r="U102" s="92">
        <v>12.0</v>
      </c>
      <c r="V102" s="167">
        <v>12.0</v>
      </c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92"/>
      <c r="AG102" s="92"/>
      <c r="AH102" s="167"/>
      <c r="AI102" s="175" t="s">
        <v>313</v>
      </c>
      <c r="AJ102" s="168">
        <v>100.0</v>
      </c>
      <c r="AK102" s="169">
        <f>100*(E102+K102+Q102)/'S1'!$I$14</f>
        <v>93.75</v>
      </c>
      <c r="AL102" s="169">
        <f>100*(F102+L102+R102)/'S1'!$I$15</f>
        <v>93.75</v>
      </c>
      <c r="AM102" s="169">
        <f>100*(G102+M102+S102)/'S1'!$I$16</f>
        <v>100</v>
      </c>
      <c r="AN102" s="169">
        <f>100*(H102+N102+T102)/'S1'!$I$17</f>
        <v>93.75</v>
      </c>
      <c r="AO102" s="169">
        <f>100*(I102+O102+U102)/'S1'!$I$18</f>
        <v>100</v>
      </c>
      <c r="AP102" s="169">
        <f>100*(J102+P102+V102)/'S1'!$I$19</f>
        <v>100</v>
      </c>
    </row>
    <row r="103" ht="15.75" customHeight="1">
      <c r="A103" s="135">
        <v>91.0</v>
      </c>
      <c r="B103" s="174">
        <v>9.21320104092E11</v>
      </c>
      <c r="C103" s="170" t="s">
        <v>13</v>
      </c>
      <c r="D103" s="172" t="s">
        <v>402</v>
      </c>
      <c r="E103" s="164">
        <v>16.0</v>
      </c>
      <c r="F103" s="164">
        <v>16.0</v>
      </c>
      <c r="G103" s="92"/>
      <c r="H103" s="165"/>
      <c r="I103" s="165"/>
      <c r="J103" s="165"/>
      <c r="K103" s="165"/>
      <c r="L103" s="92"/>
      <c r="M103" s="164">
        <v>28.0</v>
      </c>
      <c r="N103" s="164"/>
      <c r="O103" s="164"/>
      <c r="P103" s="165"/>
      <c r="Q103" s="165"/>
      <c r="R103" s="165"/>
      <c r="S103" s="92"/>
      <c r="T103" s="92">
        <v>16.0</v>
      </c>
      <c r="U103" s="92">
        <v>12.0</v>
      </c>
      <c r="V103" s="167">
        <v>12.0</v>
      </c>
      <c r="W103" s="92"/>
      <c r="X103" s="92"/>
      <c r="Y103" s="92"/>
      <c r="Z103" s="165"/>
      <c r="AA103" s="165"/>
      <c r="AB103" s="165"/>
      <c r="AC103" s="165"/>
      <c r="AD103" s="165"/>
      <c r="AE103" s="165"/>
      <c r="AF103" s="92"/>
      <c r="AG103" s="92"/>
      <c r="AH103" s="167"/>
      <c r="AI103" s="175" t="s">
        <v>313</v>
      </c>
      <c r="AJ103" s="168">
        <v>100.0</v>
      </c>
      <c r="AK103" s="169">
        <f>100*(E103+K103+Q103)/'S1'!$I$14</f>
        <v>100</v>
      </c>
      <c r="AL103" s="169">
        <f>100*(F103+L103+R103)/'S1'!$I$15</f>
        <v>100</v>
      </c>
      <c r="AM103" s="169">
        <f>100*(G103+M103+S103)/'S1'!$I$16</f>
        <v>100</v>
      </c>
      <c r="AN103" s="169">
        <f>100*(H103+N103+T103)/'S1'!$I$17</f>
        <v>100</v>
      </c>
      <c r="AO103" s="169">
        <f>100*(I103+O103+U103)/'S1'!$I$18</f>
        <v>100</v>
      </c>
      <c r="AP103" s="169">
        <f>100*(J103+P103+V103)/'S1'!$I$19</f>
        <v>100</v>
      </c>
    </row>
    <row r="104" ht="15.75" customHeight="1">
      <c r="A104" s="135">
        <v>92.0</v>
      </c>
      <c r="B104" s="174">
        <v>9.21320104093E11</v>
      </c>
      <c r="C104" s="170" t="s">
        <v>13</v>
      </c>
      <c r="D104" s="172" t="s">
        <v>403</v>
      </c>
      <c r="E104" s="164">
        <v>16.0</v>
      </c>
      <c r="F104" s="164">
        <v>16.0</v>
      </c>
      <c r="G104" s="92"/>
      <c r="H104" s="165"/>
      <c r="I104" s="165"/>
      <c r="J104" s="165"/>
      <c r="K104" s="165"/>
      <c r="L104" s="92"/>
      <c r="M104" s="164">
        <v>27.0</v>
      </c>
      <c r="N104" s="164"/>
      <c r="O104" s="164"/>
      <c r="P104" s="165"/>
      <c r="Q104" s="165"/>
      <c r="R104" s="165"/>
      <c r="S104" s="92"/>
      <c r="T104" s="92">
        <v>16.0</v>
      </c>
      <c r="U104" s="92">
        <v>12.0</v>
      </c>
      <c r="V104" s="167">
        <v>12.0</v>
      </c>
      <c r="W104" s="92"/>
      <c r="X104" s="92"/>
      <c r="Y104" s="92"/>
      <c r="Z104" s="165"/>
      <c r="AA104" s="165"/>
      <c r="AB104" s="165"/>
      <c r="AC104" s="165"/>
      <c r="AD104" s="165"/>
      <c r="AE104" s="165"/>
      <c r="AF104" s="92"/>
      <c r="AG104" s="92"/>
      <c r="AH104" s="167"/>
      <c r="AI104" s="175" t="s">
        <v>313</v>
      </c>
      <c r="AJ104" s="168">
        <v>100.0</v>
      </c>
      <c r="AK104" s="169">
        <f>100*(E104+K104+Q104)/'S1'!$I$14</f>
        <v>100</v>
      </c>
      <c r="AL104" s="169">
        <f>100*(F104+L104+R104)/'S1'!$I$15</f>
        <v>100</v>
      </c>
      <c r="AM104" s="169">
        <f>100*(G104+M104+S104)/'S1'!$I$16</f>
        <v>96.42857143</v>
      </c>
      <c r="AN104" s="169">
        <f>100*(H104+N104+T104)/'S1'!$I$17</f>
        <v>100</v>
      </c>
      <c r="AO104" s="169">
        <f>100*(I104+O104+U104)/'S1'!$I$18</f>
        <v>100</v>
      </c>
      <c r="AP104" s="169">
        <f>100*(J104+P104+V104)/'S1'!$I$19</f>
        <v>100</v>
      </c>
    </row>
    <row r="105" ht="15.75" customHeight="1">
      <c r="A105" s="135">
        <v>93.0</v>
      </c>
      <c r="B105" s="174">
        <v>9.21320104094E11</v>
      </c>
      <c r="C105" s="170" t="s">
        <v>13</v>
      </c>
      <c r="D105" s="172" t="s">
        <v>404</v>
      </c>
      <c r="E105" s="164">
        <v>15.0</v>
      </c>
      <c r="F105" s="164">
        <v>15.0</v>
      </c>
      <c r="G105" s="92"/>
      <c r="H105" s="165"/>
      <c r="I105" s="165"/>
      <c r="J105" s="165"/>
      <c r="K105" s="165"/>
      <c r="L105" s="92"/>
      <c r="M105" s="164">
        <v>28.0</v>
      </c>
      <c r="N105" s="164"/>
      <c r="O105" s="164"/>
      <c r="P105" s="165"/>
      <c r="Q105" s="165"/>
      <c r="R105" s="165"/>
      <c r="S105" s="92"/>
      <c r="T105" s="92">
        <v>15.0</v>
      </c>
      <c r="U105" s="92">
        <v>12.0</v>
      </c>
      <c r="V105" s="167">
        <v>12.0</v>
      </c>
      <c r="W105" s="92"/>
      <c r="X105" s="92"/>
      <c r="Y105" s="92"/>
      <c r="Z105" s="165"/>
      <c r="AA105" s="165"/>
      <c r="AB105" s="165"/>
      <c r="AC105" s="165"/>
      <c r="AD105" s="165"/>
      <c r="AE105" s="165"/>
      <c r="AF105" s="92"/>
      <c r="AG105" s="92"/>
      <c r="AH105" s="167"/>
      <c r="AI105" s="175" t="s">
        <v>313</v>
      </c>
      <c r="AJ105" s="168">
        <v>100.0</v>
      </c>
      <c r="AK105" s="169">
        <f>100*(E105+K105+Q105)/'S1'!$I$14</f>
        <v>93.75</v>
      </c>
      <c r="AL105" s="169">
        <f>100*(F105+L105+R105)/'S1'!$I$15</f>
        <v>93.75</v>
      </c>
      <c r="AM105" s="169">
        <f>100*(G105+M105+S105)/'S1'!$I$16</f>
        <v>100</v>
      </c>
      <c r="AN105" s="169">
        <f>100*(H105+N105+T105)/'S1'!$I$17</f>
        <v>93.75</v>
      </c>
      <c r="AO105" s="169">
        <f>100*(I105+O105+U105)/'S1'!$I$18</f>
        <v>100</v>
      </c>
      <c r="AP105" s="169">
        <f>100*(J105+P105+V105)/'S1'!$I$19</f>
        <v>100</v>
      </c>
    </row>
    <row r="106" ht="15.75" customHeight="1">
      <c r="A106" s="135">
        <v>94.0</v>
      </c>
      <c r="B106" s="174">
        <v>9.21320104095E11</v>
      </c>
      <c r="C106" s="170" t="s">
        <v>13</v>
      </c>
      <c r="D106" s="172" t="s">
        <v>405</v>
      </c>
      <c r="E106" s="164">
        <v>16.0</v>
      </c>
      <c r="F106" s="164">
        <v>16.0</v>
      </c>
      <c r="G106" s="92"/>
      <c r="H106" s="165"/>
      <c r="I106" s="165"/>
      <c r="J106" s="165"/>
      <c r="K106" s="165"/>
      <c r="L106" s="92"/>
      <c r="M106" s="164">
        <v>28.0</v>
      </c>
      <c r="N106" s="164"/>
      <c r="O106" s="164"/>
      <c r="P106" s="165"/>
      <c r="Q106" s="165"/>
      <c r="R106" s="165"/>
      <c r="S106" s="92"/>
      <c r="T106" s="92">
        <v>15.0</v>
      </c>
      <c r="U106" s="92">
        <v>11.0</v>
      </c>
      <c r="V106" s="167">
        <v>11.0</v>
      </c>
      <c r="W106" s="92"/>
      <c r="X106" s="92"/>
      <c r="Y106" s="92"/>
      <c r="Z106" s="165"/>
      <c r="AA106" s="165"/>
      <c r="AB106" s="165"/>
      <c r="AC106" s="165"/>
      <c r="AD106" s="165"/>
      <c r="AE106" s="165"/>
      <c r="AF106" s="92"/>
      <c r="AG106" s="92"/>
      <c r="AH106" s="167"/>
      <c r="AI106" s="175" t="s">
        <v>313</v>
      </c>
      <c r="AJ106" s="168">
        <v>100.0</v>
      </c>
      <c r="AK106" s="169">
        <f>100*(E106+K106+Q106)/'S1'!$I$14</f>
        <v>100</v>
      </c>
      <c r="AL106" s="169">
        <f>100*(F106+L106+R106)/'S1'!$I$15</f>
        <v>100</v>
      </c>
      <c r="AM106" s="169">
        <f>100*(G106+M106+S106)/'S1'!$I$16</f>
        <v>100</v>
      </c>
      <c r="AN106" s="169">
        <f>100*(H106+N106+T106)/'S1'!$I$17</f>
        <v>93.75</v>
      </c>
      <c r="AO106" s="169">
        <f>100*(I106+O106+U106)/'S1'!$I$18</f>
        <v>91.66666667</v>
      </c>
      <c r="AP106" s="169">
        <f>100*(J106+P106+V106)/'S1'!$I$19</f>
        <v>91.66666667</v>
      </c>
    </row>
    <row r="107" ht="15.75" customHeight="1">
      <c r="A107" s="135">
        <v>95.0</v>
      </c>
      <c r="B107" s="174">
        <v>9.21320104096E11</v>
      </c>
      <c r="C107" s="170" t="s">
        <v>13</v>
      </c>
      <c r="D107" s="172" t="s">
        <v>406</v>
      </c>
      <c r="E107" s="164">
        <v>16.0</v>
      </c>
      <c r="F107" s="164">
        <v>16.0</v>
      </c>
      <c r="G107" s="92"/>
      <c r="H107" s="165"/>
      <c r="I107" s="165"/>
      <c r="J107" s="165"/>
      <c r="K107" s="165"/>
      <c r="L107" s="92"/>
      <c r="M107" s="164">
        <v>27.0</v>
      </c>
      <c r="N107" s="164"/>
      <c r="O107" s="164"/>
      <c r="P107" s="165"/>
      <c r="Q107" s="165"/>
      <c r="R107" s="165"/>
      <c r="S107" s="92"/>
      <c r="T107" s="92">
        <v>15.0</v>
      </c>
      <c r="U107" s="92">
        <v>11.0</v>
      </c>
      <c r="V107" s="167">
        <v>11.0</v>
      </c>
      <c r="W107" s="165"/>
      <c r="X107" s="165"/>
      <c r="Y107" s="92"/>
      <c r="Z107" s="165"/>
      <c r="AA107" s="165"/>
      <c r="AB107" s="165"/>
      <c r="AC107" s="165"/>
      <c r="AD107" s="165"/>
      <c r="AE107" s="165"/>
      <c r="AF107" s="92"/>
      <c r="AG107" s="92"/>
      <c r="AH107" s="167"/>
      <c r="AI107" s="175" t="s">
        <v>313</v>
      </c>
      <c r="AJ107" s="168">
        <v>100.0</v>
      </c>
      <c r="AK107" s="169">
        <f>100*(E107+K107+Q107)/'S1'!$I$14</f>
        <v>100</v>
      </c>
      <c r="AL107" s="169">
        <f>100*(F107+L107+R107)/'S1'!$I$15</f>
        <v>100</v>
      </c>
      <c r="AM107" s="169">
        <f>100*(G107+M107+S107)/'S1'!$I$16</f>
        <v>96.42857143</v>
      </c>
      <c r="AN107" s="169">
        <f>100*(H107+N107+T107)/'S1'!$I$17</f>
        <v>93.75</v>
      </c>
      <c r="AO107" s="169">
        <f>100*(I107+O107+U107)/'S1'!$I$18</f>
        <v>91.66666667</v>
      </c>
      <c r="AP107" s="169">
        <f>100*(J107+P107+V107)/'S1'!$I$19</f>
        <v>91.66666667</v>
      </c>
    </row>
    <row r="108" ht="15.75" customHeight="1">
      <c r="A108" s="135">
        <v>96.0</v>
      </c>
      <c r="B108" s="174">
        <v>9.21320104097E11</v>
      </c>
      <c r="C108" s="170" t="s">
        <v>13</v>
      </c>
      <c r="D108" s="172" t="s">
        <v>407</v>
      </c>
      <c r="E108" s="164">
        <v>15.0</v>
      </c>
      <c r="F108" s="164">
        <v>15.0</v>
      </c>
      <c r="G108" s="92"/>
      <c r="H108" s="165"/>
      <c r="I108" s="165"/>
      <c r="J108" s="165"/>
      <c r="K108" s="165"/>
      <c r="L108" s="92"/>
      <c r="M108" s="164">
        <v>27.0</v>
      </c>
      <c r="N108" s="164"/>
      <c r="O108" s="164"/>
      <c r="P108" s="165"/>
      <c r="Q108" s="165"/>
      <c r="R108" s="165"/>
      <c r="S108" s="92"/>
      <c r="T108" s="92">
        <v>16.0</v>
      </c>
      <c r="U108" s="92">
        <v>12.0</v>
      </c>
      <c r="V108" s="167">
        <v>12.0</v>
      </c>
      <c r="W108" s="92"/>
      <c r="X108" s="92"/>
      <c r="Y108" s="92"/>
      <c r="Z108" s="165"/>
      <c r="AA108" s="165"/>
      <c r="AB108" s="165"/>
      <c r="AC108" s="165"/>
      <c r="AD108" s="165"/>
      <c r="AE108" s="165"/>
      <c r="AF108" s="92"/>
      <c r="AG108" s="92"/>
      <c r="AH108" s="167"/>
      <c r="AI108" s="175" t="s">
        <v>313</v>
      </c>
      <c r="AJ108" s="168">
        <v>100.0</v>
      </c>
      <c r="AK108" s="169">
        <f>100*(E108+K108+Q108)/'S1'!$I$14</f>
        <v>93.75</v>
      </c>
      <c r="AL108" s="169">
        <f>100*(F108+L108+R108)/'S1'!$I$15</f>
        <v>93.75</v>
      </c>
      <c r="AM108" s="169">
        <f>100*(G108+M108+S108)/'S1'!$I$16</f>
        <v>96.42857143</v>
      </c>
      <c r="AN108" s="169">
        <f>100*(H108+N108+T108)/'S1'!$I$17</f>
        <v>100</v>
      </c>
      <c r="AO108" s="169">
        <f>100*(I108+O108+U108)/'S1'!$I$18</f>
        <v>100</v>
      </c>
      <c r="AP108" s="169">
        <f>100*(J108+P108+V108)/'S1'!$I$19</f>
        <v>100</v>
      </c>
    </row>
    <row r="109" ht="15.75" customHeight="1">
      <c r="A109" s="135">
        <v>97.0</v>
      </c>
      <c r="B109" s="174">
        <v>9.21320104098E11</v>
      </c>
      <c r="C109" s="170" t="s">
        <v>13</v>
      </c>
      <c r="D109" s="172" t="s">
        <v>408</v>
      </c>
      <c r="E109" s="164">
        <v>16.0</v>
      </c>
      <c r="F109" s="164">
        <v>16.0</v>
      </c>
      <c r="G109" s="92"/>
      <c r="H109" s="165"/>
      <c r="I109" s="165"/>
      <c r="J109" s="165"/>
      <c r="K109" s="165"/>
      <c r="L109" s="92"/>
      <c r="M109" s="164">
        <v>28.0</v>
      </c>
      <c r="N109" s="164"/>
      <c r="O109" s="164"/>
      <c r="P109" s="165"/>
      <c r="Q109" s="165"/>
      <c r="R109" s="165"/>
      <c r="S109" s="92"/>
      <c r="T109" s="92">
        <v>14.0</v>
      </c>
      <c r="U109" s="92">
        <v>11.0</v>
      </c>
      <c r="V109" s="167">
        <v>11.0</v>
      </c>
      <c r="W109" s="92"/>
      <c r="X109" s="92"/>
      <c r="Y109" s="165"/>
      <c r="Z109" s="165"/>
      <c r="AA109" s="165"/>
      <c r="AB109" s="165"/>
      <c r="AC109" s="165"/>
      <c r="AD109" s="165"/>
      <c r="AE109" s="165"/>
      <c r="AF109" s="92"/>
      <c r="AG109" s="92"/>
      <c r="AH109" s="167"/>
      <c r="AI109" s="175" t="s">
        <v>313</v>
      </c>
      <c r="AJ109" s="168">
        <v>100.0</v>
      </c>
      <c r="AK109" s="169">
        <f>100*(E109+K109+Q109)/'S1'!$I$14</f>
        <v>100</v>
      </c>
      <c r="AL109" s="169">
        <f>100*(F109+L109+R109)/'S1'!$I$15</f>
        <v>100</v>
      </c>
      <c r="AM109" s="169">
        <f>100*(G109+M109+S109)/'S1'!$I$16</f>
        <v>100</v>
      </c>
      <c r="AN109" s="169">
        <f>100*(H109+N109+T109)/'S1'!$I$17</f>
        <v>87.5</v>
      </c>
      <c r="AO109" s="169">
        <f>100*(I109+O109+U109)/'S1'!$I$18</f>
        <v>91.66666667</v>
      </c>
      <c r="AP109" s="169">
        <f>100*(J109+P109+V109)/'S1'!$I$19</f>
        <v>91.66666667</v>
      </c>
    </row>
    <row r="110" ht="15.75" customHeight="1">
      <c r="A110" s="135">
        <v>98.0</v>
      </c>
      <c r="B110" s="174">
        <v>9.21320104099E11</v>
      </c>
      <c r="C110" s="170" t="s">
        <v>13</v>
      </c>
      <c r="D110" s="172" t="s">
        <v>409</v>
      </c>
      <c r="E110" s="164">
        <v>16.0</v>
      </c>
      <c r="F110" s="164">
        <v>16.0</v>
      </c>
      <c r="G110" s="92"/>
      <c r="H110" s="165"/>
      <c r="I110" s="165"/>
      <c r="J110" s="165"/>
      <c r="K110" s="165"/>
      <c r="L110" s="92"/>
      <c r="M110" s="164">
        <v>28.0</v>
      </c>
      <c r="N110" s="164"/>
      <c r="O110" s="164"/>
      <c r="P110" s="165"/>
      <c r="Q110" s="165"/>
      <c r="R110" s="165"/>
      <c r="S110" s="92"/>
      <c r="T110" s="92">
        <v>15.0</v>
      </c>
      <c r="U110" s="92">
        <v>11.0</v>
      </c>
      <c r="V110" s="92">
        <v>11.0</v>
      </c>
      <c r="W110" s="92"/>
      <c r="X110" s="92"/>
      <c r="Y110" s="92"/>
      <c r="Z110" s="165"/>
      <c r="AA110" s="165"/>
      <c r="AB110" s="165"/>
      <c r="AC110" s="165"/>
      <c r="AD110" s="165"/>
      <c r="AE110" s="165"/>
      <c r="AF110" s="92"/>
      <c r="AG110" s="92"/>
      <c r="AH110" s="167"/>
      <c r="AI110" s="175" t="s">
        <v>313</v>
      </c>
      <c r="AJ110" s="168">
        <v>100.0</v>
      </c>
      <c r="AK110" s="169">
        <f>100*(E110+K110+Q110)/'S1'!$I$14</f>
        <v>100</v>
      </c>
      <c r="AL110" s="169">
        <f>100*(F110+L110+R110)/'S1'!$I$15</f>
        <v>100</v>
      </c>
      <c r="AM110" s="169">
        <f>100*(G110+M110+S110)/'S1'!$I$16</f>
        <v>100</v>
      </c>
      <c r="AN110" s="169">
        <f>100*(H110+N110+T110)/'S1'!$I$17</f>
        <v>93.75</v>
      </c>
      <c r="AO110" s="169">
        <f>100*(I110+O110+U110)/'S1'!$I$18</f>
        <v>91.66666667</v>
      </c>
      <c r="AP110" s="169">
        <f>100*(J110+P110+V110)/'S1'!$I$19</f>
        <v>91.66666667</v>
      </c>
    </row>
    <row r="111" ht="15.75" customHeight="1">
      <c r="A111" s="135">
        <v>99.0</v>
      </c>
      <c r="B111" s="174">
        <v>9.213201041E11</v>
      </c>
      <c r="C111" s="170" t="s">
        <v>13</v>
      </c>
      <c r="D111" s="172" t="s">
        <v>409</v>
      </c>
      <c r="E111" s="164">
        <v>16.0</v>
      </c>
      <c r="F111" s="164">
        <v>16.0</v>
      </c>
      <c r="G111" s="92"/>
      <c r="H111" s="165"/>
      <c r="I111" s="165"/>
      <c r="J111" s="165"/>
      <c r="K111" s="165"/>
      <c r="L111" s="92"/>
      <c r="M111" s="164">
        <v>27.0</v>
      </c>
      <c r="N111" s="164"/>
      <c r="O111" s="164"/>
      <c r="P111" s="165"/>
      <c r="Q111" s="165"/>
      <c r="R111" s="165"/>
      <c r="S111" s="92"/>
      <c r="T111" s="92">
        <v>15.0</v>
      </c>
      <c r="U111" s="92">
        <v>11.0</v>
      </c>
      <c r="V111" s="92">
        <v>11.0</v>
      </c>
      <c r="W111" s="92"/>
      <c r="X111" s="92"/>
      <c r="Y111" s="92"/>
      <c r="Z111" s="165"/>
      <c r="AA111" s="165"/>
      <c r="AB111" s="165"/>
      <c r="AC111" s="165"/>
      <c r="AD111" s="165"/>
      <c r="AE111" s="165"/>
      <c r="AF111" s="92"/>
      <c r="AG111" s="92"/>
      <c r="AH111" s="167"/>
      <c r="AI111" s="175" t="s">
        <v>313</v>
      </c>
      <c r="AJ111" s="168">
        <v>100.0</v>
      </c>
      <c r="AK111" s="169">
        <f>100*(E111+K111+Q111)/'S1'!$I$14</f>
        <v>100</v>
      </c>
      <c r="AL111" s="169">
        <f>100*(F111+L111+R111)/'S1'!$I$15</f>
        <v>100</v>
      </c>
      <c r="AM111" s="169">
        <f>100*(G111+M111+S111)/'S1'!$I$16</f>
        <v>96.42857143</v>
      </c>
      <c r="AN111" s="169">
        <f>100*(H111+N111+T111)/'S1'!$I$17</f>
        <v>93.75</v>
      </c>
      <c r="AO111" s="169">
        <f>100*(I111+O111+U111)/'S1'!$I$18</f>
        <v>91.66666667</v>
      </c>
      <c r="AP111" s="169">
        <f>100*(J111+P111+V111)/'S1'!$I$19</f>
        <v>91.66666667</v>
      </c>
      <c r="AQ111" s="175"/>
    </row>
    <row r="112" ht="15.75" customHeight="1">
      <c r="A112" s="135">
        <v>100.0</v>
      </c>
      <c r="B112" s="174">
        <v>9.21320104101E11</v>
      </c>
      <c r="C112" s="170" t="s">
        <v>13</v>
      </c>
      <c r="D112" s="172" t="s">
        <v>410</v>
      </c>
      <c r="E112" s="164">
        <v>14.0</v>
      </c>
      <c r="F112" s="164">
        <v>14.0</v>
      </c>
      <c r="G112" s="92"/>
      <c r="H112" s="165"/>
      <c r="I112" s="165"/>
      <c r="J112" s="165"/>
      <c r="K112" s="165"/>
      <c r="L112" s="92"/>
      <c r="M112" s="164">
        <v>28.0</v>
      </c>
      <c r="N112" s="164"/>
      <c r="O112" s="164"/>
      <c r="P112" s="165"/>
      <c r="Q112" s="165"/>
      <c r="R112" s="165"/>
      <c r="S112" s="92"/>
      <c r="T112" s="92">
        <v>16.0</v>
      </c>
      <c r="U112" s="92">
        <v>12.0</v>
      </c>
      <c r="V112" s="92">
        <v>12.0</v>
      </c>
      <c r="W112" s="92"/>
      <c r="X112" s="92"/>
      <c r="Y112" s="92"/>
      <c r="Z112" s="165"/>
      <c r="AA112" s="165"/>
      <c r="AB112" s="165"/>
      <c r="AC112" s="165"/>
      <c r="AD112" s="165"/>
      <c r="AE112" s="165"/>
      <c r="AF112" s="92"/>
      <c r="AG112" s="92"/>
      <c r="AH112" s="167"/>
      <c r="AI112" s="175" t="s">
        <v>313</v>
      </c>
      <c r="AJ112" s="168">
        <v>100.0</v>
      </c>
      <c r="AK112" s="169">
        <f>100*(E112+K112+Q112)/'S1'!$I$14</f>
        <v>87.5</v>
      </c>
      <c r="AL112" s="169">
        <f>100*(F112+L112+R112)/'S1'!$I$15</f>
        <v>87.5</v>
      </c>
      <c r="AM112" s="169">
        <f>100*(G112+M112+S112)/'S1'!$I$16</f>
        <v>100</v>
      </c>
      <c r="AN112" s="169">
        <f>100*(H112+N112+T112)/'S1'!$I$17</f>
        <v>100</v>
      </c>
      <c r="AO112" s="169">
        <f>100*(I112+O112+U112)/'S1'!$I$18</f>
        <v>100</v>
      </c>
      <c r="AP112" s="169">
        <f>100*(J112+P112+V112)/'S1'!$I$19</f>
        <v>100</v>
      </c>
      <c r="AQ112" s="175"/>
    </row>
    <row r="113" ht="15.75" customHeight="1">
      <c r="A113" s="135">
        <v>101.0</v>
      </c>
      <c r="B113" s="174">
        <v>9.21320104102E11</v>
      </c>
      <c r="C113" s="170" t="s">
        <v>13</v>
      </c>
      <c r="D113" s="172" t="s">
        <v>411</v>
      </c>
      <c r="E113" s="164">
        <v>15.0</v>
      </c>
      <c r="F113" s="164">
        <v>15.0</v>
      </c>
      <c r="G113" s="92"/>
      <c r="H113" s="165"/>
      <c r="I113" s="165"/>
      <c r="J113" s="165"/>
      <c r="K113" s="165"/>
      <c r="L113" s="92"/>
      <c r="M113" s="164">
        <v>28.0</v>
      </c>
      <c r="N113" s="164"/>
      <c r="O113" s="164"/>
      <c r="P113" s="165"/>
      <c r="Q113" s="165"/>
      <c r="R113" s="165"/>
      <c r="S113" s="92"/>
      <c r="T113" s="92">
        <v>15.0</v>
      </c>
      <c r="U113" s="92">
        <v>12.0</v>
      </c>
      <c r="V113" s="92">
        <v>12.0</v>
      </c>
      <c r="W113" s="92"/>
      <c r="X113" s="92"/>
      <c r="Y113" s="92"/>
      <c r="Z113" s="165"/>
      <c r="AA113" s="165"/>
      <c r="AB113" s="165"/>
      <c r="AC113" s="165"/>
      <c r="AD113" s="165"/>
      <c r="AE113" s="165"/>
      <c r="AF113" s="92"/>
      <c r="AG113" s="92"/>
      <c r="AH113" s="167"/>
      <c r="AI113" s="175" t="s">
        <v>313</v>
      </c>
      <c r="AJ113" s="168">
        <v>100.0</v>
      </c>
      <c r="AK113" s="169">
        <f>100*(E113+K113+Q113)/'S1'!$I$14</f>
        <v>93.75</v>
      </c>
      <c r="AL113" s="169">
        <f>100*(F113+L113+R113)/'S1'!$I$15</f>
        <v>93.75</v>
      </c>
      <c r="AM113" s="169">
        <f>100*(G113+M113+S113)/'S1'!$I$16</f>
        <v>100</v>
      </c>
      <c r="AN113" s="169">
        <f>100*(H113+N113+T113)/'S1'!$I$17</f>
        <v>93.75</v>
      </c>
      <c r="AO113" s="169">
        <f>100*(I113+O113+U113)/'S1'!$I$18</f>
        <v>100</v>
      </c>
      <c r="AP113" s="169">
        <f>100*(J113+P113+V113)/'S1'!$I$19</f>
        <v>100</v>
      </c>
      <c r="AQ113" s="175"/>
    </row>
    <row r="114" ht="15.75" customHeight="1">
      <c r="A114" s="135">
        <v>102.0</v>
      </c>
      <c r="B114" s="174">
        <v>9.21320104103E11</v>
      </c>
      <c r="C114" s="170" t="s">
        <v>13</v>
      </c>
      <c r="D114" s="172" t="s">
        <v>412</v>
      </c>
      <c r="E114" s="164">
        <v>15.0</v>
      </c>
      <c r="F114" s="164">
        <v>15.0</v>
      </c>
      <c r="G114" s="92"/>
      <c r="H114" s="165"/>
      <c r="I114" s="165"/>
      <c r="J114" s="165"/>
      <c r="K114" s="165"/>
      <c r="L114" s="92"/>
      <c r="M114" s="164">
        <v>27.0</v>
      </c>
      <c r="N114" s="164"/>
      <c r="O114" s="164"/>
      <c r="P114" s="165"/>
      <c r="Q114" s="165"/>
      <c r="R114" s="165"/>
      <c r="S114" s="92"/>
      <c r="T114" s="92">
        <v>16.0</v>
      </c>
      <c r="U114" s="92">
        <v>12.0</v>
      </c>
      <c r="V114" s="92">
        <v>12.0</v>
      </c>
      <c r="W114" s="165"/>
      <c r="X114" s="165"/>
      <c r="Y114" s="92"/>
      <c r="Z114" s="165"/>
      <c r="AA114" s="165"/>
      <c r="AB114" s="165"/>
      <c r="AC114" s="165"/>
      <c r="AD114" s="165"/>
      <c r="AE114" s="165"/>
      <c r="AF114" s="92"/>
      <c r="AG114" s="92"/>
      <c r="AH114" s="167"/>
      <c r="AI114" s="175" t="s">
        <v>313</v>
      </c>
      <c r="AJ114" s="168">
        <v>100.0</v>
      </c>
      <c r="AK114" s="169">
        <f>100*(E114+K114+Q114)/'S1'!$I$14</f>
        <v>93.75</v>
      </c>
      <c r="AL114" s="169">
        <f>100*(F114+L114+R114)/'S1'!$I$15</f>
        <v>93.75</v>
      </c>
      <c r="AM114" s="169">
        <f>100*(G114+M114+S114)/'S1'!$I$16</f>
        <v>96.42857143</v>
      </c>
      <c r="AN114" s="169">
        <f>100*(H114+N114+T114)/'S1'!$I$17</f>
        <v>100</v>
      </c>
      <c r="AO114" s="169">
        <f>100*(I114+O114+U114)/'S1'!$I$18</f>
        <v>100</v>
      </c>
      <c r="AP114" s="169">
        <f>100*(J114+P114+V114)/'S1'!$I$19</f>
        <v>100</v>
      </c>
      <c r="AQ114" s="175"/>
    </row>
    <row r="115" ht="15.75" customHeight="1">
      <c r="A115" s="135">
        <v>103.0</v>
      </c>
      <c r="B115" s="174">
        <v>9.21320104104E11</v>
      </c>
      <c r="C115" s="170" t="s">
        <v>13</v>
      </c>
      <c r="D115" s="172" t="s">
        <v>413</v>
      </c>
      <c r="E115" s="164">
        <v>16.0</v>
      </c>
      <c r="F115" s="164">
        <v>16.0</v>
      </c>
      <c r="G115" s="92"/>
      <c r="H115" s="165"/>
      <c r="I115" s="165"/>
      <c r="J115" s="165"/>
      <c r="K115" s="165"/>
      <c r="L115" s="92"/>
      <c r="M115" s="164">
        <v>28.0</v>
      </c>
      <c r="N115" s="164"/>
      <c r="O115" s="164"/>
      <c r="P115" s="165"/>
      <c r="Q115" s="165"/>
      <c r="R115" s="165"/>
      <c r="S115" s="92"/>
      <c r="T115" s="92">
        <v>14.0</v>
      </c>
      <c r="U115" s="92">
        <v>11.0</v>
      </c>
      <c r="V115" s="92">
        <v>11.0</v>
      </c>
      <c r="W115" s="92"/>
      <c r="X115" s="92"/>
      <c r="Y115" s="92"/>
      <c r="Z115" s="165"/>
      <c r="AA115" s="165"/>
      <c r="AB115" s="165"/>
      <c r="AC115" s="165"/>
      <c r="AD115" s="165"/>
      <c r="AE115" s="165"/>
      <c r="AF115" s="92"/>
      <c r="AG115" s="92"/>
      <c r="AH115" s="167"/>
      <c r="AI115" s="175" t="s">
        <v>313</v>
      </c>
      <c r="AJ115" s="168">
        <v>100.0</v>
      </c>
      <c r="AK115" s="169">
        <f>100*(E115+K115+Q115)/'S1'!$I$14</f>
        <v>100</v>
      </c>
      <c r="AL115" s="169">
        <f>100*(F115+L115+R115)/'S1'!$I$15</f>
        <v>100</v>
      </c>
      <c r="AM115" s="169">
        <f>100*(G115+M115+S115)/'S1'!$I$16</f>
        <v>100</v>
      </c>
      <c r="AN115" s="169">
        <f>100*(H115+N115+T115)/'S1'!$I$17</f>
        <v>87.5</v>
      </c>
      <c r="AO115" s="169">
        <f>100*(I115+O115+U115)/'S1'!$I$18</f>
        <v>91.66666667</v>
      </c>
      <c r="AP115" s="169">
        <f>100*(J115+P115+V115)/'S1'!$I$19</f>
        <v>91.66666667</v>
      </c>
      <c r="AQ115" s="175"/>
    </row>
    <row r="116" ht="15.75" customHeight="1">
      <c r="A116" s="135">
        <v>104.0</v>
      </c>
      <c r="B116" s="170">
        <v>9.21320104105E11</v>
      </c>
      <c r="C116" s="170" t="s">
        <v>13</v>
      </c>
      <c r="D116" s="172" t="s">
        <v>414</v>
      </c>
      <c r="E116" s="164">
        <v>15.0</v>
      </c>
      <c r="F116" s="164">
        <v>15.0</v>
      </c>
      <c r="G116" s="92"/>
      <c r="H116" s="165"/>
      <c r="I116" s="165"/>
      <c r="J116" s="165"/>
      <c r="K116" s="165"/>
      <c r="L116" s="92"/>
      <c r="M116" s="164">
        <v>28.0</v>
      </c>
      <c r="N116" s="164"/>
      <c r="O116" s="164"/>
      <c r="P116" s="165"/>
      <c r="Q116" s="165"/>
      <c r="R116" s="165"/>
      <c r="S116" s="92"/>
      <c r="T116" s="92">
        <v>15.0</v>
      </c>
      <c r="U116" s="92">
        <v>11.0</v>
      </c>
      <c r="V116" s="92">
        <v>11.0</v>
      </c>
      <c r="W116" s="92"/>
      <c r="X116" s="92"/>
      <c r="Y116" s="165"/>
      <c r="Z116" s="165"/>
      <c r="AA116" s="165"/>
      <c r="AB116" s="165"/>
      <c r="AC116" s="165"/>
      <c r="AD116" s="165"/>
      <c r="AE116" s="165"/>
      <c r="AF116" s="92"/>
      <c r="AG116" s="92"/>
      <c r="AH116" s="167"/>
      <c r="AI116" s="175" t="s">
        <v>313</v>
      </c>
      <c r="AJ116" s="168">
        <v>100.0</v>
      </c>
      <c r="AK116" s="169">
        <f>100*(E116+K116+Q116)/'S1'!$I$14</f>
        <v>93.75</v>
      </c>
      <c r="AL116" s="169">
        <f>100*(F116+L116+R116)/'S1'!$I$15</f>
        <v>93.75</v>
      </c>
      <c r="AM116" s="169">
        <f>100*(G116+M116+S116)/'S1'!$I$16</f>
        <v>100</v>
      </c>
      <c r="AN116" s="169">
        <f>100*(H116+N116+T116)/'S1'!$I$17</f>
        <v>93.75</v>
      </c>
      <c r="AO116" s="169">
        <f>100*(I116+O116+U116)/'S1'!$I$18</f>
        <v>91.66666667</v>
      </c>
      <c r="AP116" s="169">
        <f>100*(J116+P116+V116)/'S1'!$I$19</f>
        <v>91.66666667</v>
      </c>
      <c r="AQ116" s="175"/>
    </row>
    <row r="117" ht="15.75" customHeight="1">
      <c r="A117" s="135">
        <v>105.0</v>
      </c>
      <c r="B117" s="176">
        <v>9.21320104106E11</v>
      </c>
      <c r="C117" s="170" t="s">
        <v>13</v>
      </c>
      <c r="D117" s="172" t="s">
        <v>415</v>
      </c>
      <c r="E117" s="164">
        <v>16.0</v>
      </c>
      <c r="F117" s="164">
        <v>16.0</v>
      </c>
      <c r="G117" s="92"/>
      <c r="H117" s="165"/>
      <c r="I117" s="165"/>
      <c r="J117" s="165"/>
      <c r="K117" s="165"/>
      <c r="L117" s="92"/>
      <c r="M117" s="164">
        <v>28.0</v>
      </c>
      <c r="N117" s="164"/>
      <c r="O117" s="164"/>
      <c r="P117" s="165"/>
      <c r="Q117" s="165"/>
      <c r="R117" s="165"/>
      <c r="S117" s="92"/>
      <c r="T117" s="92">
        <v>15.0</v>
      </c>
      <c r="U117" s="92">
        <v>11.0</v>
      </c>
      <c r="V117" s="92">
        <v>11.0</v>
      </c>
      <c r="W117" s="92"/>
      <c r="X117" s="92"/>
      <c r="Y117" s="92"/>
      <c r="Z117" s="165"/>
      <c r="AA117" s="165"/>
      <c r="AB117" s="165"/>
      <c r="AC117" s="165"/>
      <c r="AD117" s="165"/>
      <c r="AE117" s="165"/>
      <c r="AF117" s="92"/>
      <c r="AG117" s="92"/>
      <c r="AH117" s="167"/>
      <c r="AI117" s="175" t="s">
        <v>313</v>
      </c>
      <c r="AJ117" s="168">
        <v>100.0</v>
      </c>
      <c r="AK117" s="169">
        <f>100*(E117+K117+Q117)/'S1'!$I$14</f>
        <v>100</v>
      </c>
      <c r="AL117" s="169">
        <f>100*(F117+L117+R117)/'S1'!$I$15</f>
        <v>100</v>
      </c>
      <c r="AM117" s="169">
        <f>100*(G117+M117+S117)/'S1'!$I$16</f>
        <v>100</v>
      </c>
      <c r="AN117" s="169">
        <f>100*(H117+N117+T117)/'S1'!$I$17</f>
        <v>93.75</v>
      </c>
      <c r="AO117" s="169">
        <f>100*(I117+O117+U117)/'S1'!$I$18</f>
        <v>91.66666667</v>
      </c>
      <c r="AP117" s="169">
        <f>100*(J117+P117+V117)/'S1'!$I$19</f>
        <v>91.66666667</v>
      </c>
      <c r="AQ117" s="175"/>
    </row>
    <row r="118" ht="15.75" customHeight="1">
      <c r="A118" s="135">
        <v>106.0</v>
      </c>
      <c r="B118" s="170">
        <v>9.21320104107E11</v>
      </c>
      <c r="C118" s="170" t="s">
        <v>13</v>
      </c>
      <c r="D118" s="172" t="s">
        <v>416</v>
      </c>
      <c r="E118" s="164">
        <v>16.0</v>
      </c>
      <c r="F118" s="164">
        <v>16.0</v>
      </c>
      <c r="G118" s="92"/>
      <c r="H118" s="165"/>
      <c r="I118" s="165"/>
      <c r="J118" s="165"/>
      <c r="K118" s="165"/>
      <c r="L118" s="92"/>
      <c r="M118" s="164">
        <v>27.0</v>
      </c>
      <c r="N118" s="164"/>
      <c r="O118" s="164"/>
      <c r="P118" s="165"/>
      <c r="Q118" s="165"/>
      <c r="R118" s="165"/>
      <c r="S118" s="92"/>
      <c r="T118" s="92">
        <v>15.0</v>
      </c>
      <c r="U118" s="92">
        <v>11.0</v>
      </c>
      <c r="V118" s="92">
        <v>11.0</v>
      </c>
      <c r="W118" s="92"/>
      <c r="X118" s="92"/>
      <c r="Y118" s="92"/>
      <c r="Z118" s="165"/>
      <c r="AA118" s="165"/>
      <c r="AB118" s="165"/>
      <c r="AC118" s="165"/>
      <c r="AD118" s="165"/>
      <c r="AE118" s="165"/>
      <c r="AF118" s="92"/>
      <c r="AG118" s="92"/>
      <c r="AH118" s="167"/>
      <c r="AI118" s="175" t="s">
        <v>313</v>
      </c>
      <c r="AJ118" s="168">
        <v>100.0</v>
      </c>
      <c r="AK118" s="169">
        <f>100*(E118+K118+Q118)/'S1'!$I$14</f>
        <v>100</v>
      </c>
      <c r="AL118" s="169">
        <f>100*(F118+L118+R118)/'S1'!$I$15</f>
        <v>100</v>
      </c>
      <c r="AM118" s="169">
        <f>100*(G118+M118+S118)/'S1'!$I$16</f>
        <v>96.42857143</v>
      </c>
      <c r="AN118" s="169">
        <f>100*(H118+N118+T118)/'S1'!$I$17</f>
        <v>93.75</v>
      </c>
      <c r="AO118" s="169">
        <f>100*(I118+O118+U118)/'S1'!$I$18</f>
        <v>91.66666667</v>
      </c>
      <c r="AP118" s="169">
        <f>100*(J118+P118+V118)/'S1'!$I$19</f>
        <v>91.66666667</v>
      </c>
      <c r="AQ118" s="175"/>
    </row>
    <row r="119" ht="15.75" customHeight="1">
      <c r="A119" s="135">
        <v>107.0</v>
      </c>
      <c r="B119" s="176">
        <v>9.21320104109E11</v>
      </c>
      <c r="C119" s="170" t="s">
        <v>13</v>
      </c>
      <c r="D119" s="172" t="s">
        <v>417</v>
      </c>
      <c r="E119" s="164">
        <v>15.0</v>
      </c>
      <c r="F119" s="164">
        <v>15.0</v>
      </c>
      <c r="G119" s="92"/>
      <c r="H119" s="165"/>
      <c r="I119" s="165"/>
      <c r="J119" s="165"/>
      <c r="K119" s="165"/>
      <c r="L119" s="92"/>
      <c r="M119" s="164">
        <v>27.0</v>
      </c>
      <c r="N119" s="164"/>
      <c r="O119" s="164"/>
      <c r="P119" s="165"/>
      <c r="Q119" s="165"/>
      <c r="R119" s="165"/>
      <c r="S119" s="92"/>
      <c r="T119" s="92">
        <v>16.0</v>
      </c>
      <c r="U119" s="92">
        <v>12.0</v>
      </c>
      <c r="V119" s="92">
        <v>12.0</v>
      </c>
      <c r="W119" s="165"/>
      <c r="X119" s="165"/>
      <c r="Y119" s="92"/>
      <c r="Z119" s="165"/>
      <c r="AA119" s="165"/>
      <c r="AB119" s="165"/>
      <c r="AC119" s="165"/>
      <c r="AD119" s="165"/>
      <c r="AE119" s="165"/>
      <c r="AF119" s="92"/>
      <c r="AG119" s="92"/>
      <c r="AH119" s="167"/>
      <c r="AI119" s="175" t="s">
        <v>313</v>
      </c>
      <c r="AJ119" s="168">
        <v>100.0</v>
      </c>
      <c r="AK119" s="169">
        <f>100*(E119+K119+Q119)/'S1'!$I$14</f>
        <v>93.75</v>
      </c>
      <c r="AL119" s="169">
        <f>100*(F119+L119+R119)/'S1'!$I$15</f>
        <v>93.75</v>
      </c>
      <c r="AM119" s="169">
        <f>100*(G119+M119+S119)/'S1'!$I$16</f>
        <v>96.42857143</v>
      </c>
      <c r="AN119" s="169">
        <f>100*(H119+N119+T119)/'S1'!$I$17</f>
        <v>100</v>
      </c>
      <c r="AO119" s="169">
        <f>100*(I119+O119+U119)/'S1'!$I$18</f>
        <v>100</v>
      </c>
      <c r="AP119" s="169">
        <f>100*(J119+P119+V119)/'S1'!$I$19</f>
        <v>100</v>
      </c>
      <c r="AQ119" s="175"/>
    </row>
    <row r="120" ht="15.75" customHeight="1">
      <c r="A120" s="135">
        <v>108.0</v>
      </c>
      <c r="B120" s="174">
        <v>9.2132010411E11</v>
      </c>
      <c r="C120" s="170" t="s">
        <v>13</v>
      </c>
      <c r="D120" s="172" t="s">
        <v>418</v>
      </c>
      <c r="E120" s="164">
        <v>16.0</v>
      </c>
      <c r="F120" s="164">
        <v>16.0</v>
      </c>
      <c r="G120" s="92"/>
      <c r="H120" s="165"/>
      <c r="I120" s="165"/>
      <c r="J120" s="165"/>
      <c r="K120" s="165"/>
      <c r="L120" s="92"/>
      <c r="M120" s="164">
        <v>26.0</v>
      </c>
      <c r="N120" s="164"/>
      <c r="O120" s="164"/>
      <c r="P120" s="165"/>
      <c r="Q120" s="165"/>
      <c r="R120" s="165"/>
      <c r="S120" s="92"/>
      <c r="T120" s="92">
        <v>15.0</v>
      </c>
      <c r="U120" s="92">
        <v>11.0</v>
      </c>
      <c r="V120" s="92">
        <v>11.0</v>
      </c>
      <c r="W120" s="92"/>
      <c r="X120" s="92"/>
      <c r="Y120" s="92"/>
      <c r="Z120" s="165"/>
      <c r="AA120" s="165"/>
      <c r="AB120" s="165"/>
      <c r="AC120" s="165"/>
      <c r="AD120" s="165"/>
      <c r="AE120" s="165"/>
      <c r="AF120" s="92"/>
      <c r="AG120" s="92"/>
      <c r="AH120" s="167"/>
      <c r="AI120" s="175" t="s">
        <v>313</v>
      </c>
      <c r="AJ120" s="168">
        <v>100.0</v>
      </c>
      <c r="AK120" s="169">
        <f>100*(E120+K120+Q120)/'S1'!$I$14</f>
        <v>100</v>
      </c>
      <c r="AL120" s="169">
        <f>100*(F120+L120+R120)/'S1'!$I$15</f>
        <v>100</v>
      </c>
      <c r="AM120" s="169">
        <f>100*(G120+M120+S120)/'S1'!$I$16</f>
        <v>92.85714286</v>
      </c>
      <c r="AN120" s="169">
        <f>100*(H120+N120+T120)/'S1'!$I$17</f>
        <v>93.75</v>
      </c>
      <c r="AO120" s="169">
        <f>100*(I120+O120+U120)/'S1'!$I$18</f>
        <v>91.66666667</v>
      </c>
      <c r="AP120" s="169">
        <f>100*(J120+P120+V120)/'S1'!$I$19</f>
        <v>91.66666667</v>
      </c>
      <c r="AQ120" s="175"/>
    </row>
    <row r="121" ht="15.75" customHeight="1">
      <c r="A121" s="135">
        <v>109.0</v>
      </c>
      <c r="B121" s="170">
        <v>9.21320104111E11</v>
      </c>
      <c r="C121" s="170" t="s">
        <v>13</v>
      </c>
      <c r="D121" s="172" t="s">
        <v>419</v>
      </c>
      <c r="E121" s="164">
        <v>14.0</v>
      </c>
      <c r="F121" s="164">
        <v>14.0</v>
      </c>
      <c r="G121" s="92"/>
      <c r="H121" s="165"/>
      <c r="I121" s="165"/>
      <c r="J121" s="165"/>
      <c r="K121" s="165"/>
      <c r="L121" s="92"/>
      <c r="M121" s="164">
        <v>24.0</v>
      </c>
      <c r="N121" s="164"/>
      <c r="O121" s="164"/>
      <c r="P121" s="165"/>
      <c r="Q121" s="165"/>
      <c r="R121" s="165"/>
      <c r="S121" s="92"/>
      <c r="T121" s="92">
        <v>14.0</v>
      </c>
      <c r="U121" s="92">
        <v>10.0</v>
      </c>
      <c r="V121" s="92">
        <v>10.0</v>
      </c>
      <c r="W121" s="92"/>
      <c r="X121" s="92"/>
      <c r="Y121" s="92"/>
      <c r="Z121" s="165"/>
      <c r="AA121" s="165"/>
      <c r="AB121" s="165"/>
      <c r="AC121" s="165"/>
      <c r="AD121" s="165"/>
      <c r="AE121" s="165"/>
      <c r="AF121" s="92"/>
      <c r="AG121" s="92"/>
      <c r="AH121" s="167"/>
      <c r="AI121" s="175" t="s">
        <v>311</v>
      </c>
      <c r="AJ121" s="168">
        <v>90.0</v>
      </c>
      <c r="AK121" s="169">
        <f>100*(E121+K121+Q121)/'S1'!$I$14</f>
        <v>87.5</v>
      </c>
      <c r="AL121" s="169">
        <f>100*(F121+L121+R121)/'S1'!$I$15</f>
        <v>87.5</v>
      </c>
      <c r="AM121" s="169">
        <f>100*(G121+M121+S121)/'S1'!$I$16</f>
        <v>85.71428571</v>
      </c>
      <c r="AN121" s="169">
        <f>100*(H121+N121+T121)/'S1'!$I$17</f>
        <v>87.5</v>
      </c>
      <c r="AO121" s="169">
        <f>100*(I121+O121+U121)/'S1'!$I$18</f>
        <v>83.33333333</v>
      </c>
      <c r="AP121" s="169">
        <f>100*(J121+P121+V121)/'S1'!$I$19</f>
        <v>83.33333333</v>
      </c>
      <c r="AQ121" s="175"/>
    </row>
    <row r="122" ht="15.75" customHeight="1">
      <c r="A122" s="135">
        <v>110.0</v>
      </c>
      <c r="B122" s="177">
        <v>9.21320104112E11</v>
      </c>
      <c r="C122" s="170" t="s">
        <v>13</v>
      </c>
      <c r="D122" s="172" t="s">
        <v>420</v>
      </c>
      <c r="E122" s="164">
        <v>15.0</v>
      </c>
      <c r="F122" s="164">
        <v>15.0</v>
      </c>
      <c r="G122" s="92"/>
      <c r="H122" s="165"/>
      <c r="I122" s="165"/>
      <c r="J122" s="165"/>
      <c r="K122" s="165"/>
      <c r="L122" s="92"/>
      <c r="M122" s="164">
        <v>28.0</v>
      </c>
      <c r="N122" s="164"/>
      <c r="O122" s="164"/>
      <c r="P122" s="165"/>
      <c r="Q122" s="165"/>
      <c r="R122" s="165"/>
      <c r="S122" s="92"/>
      <c r="T122" s="92">
        <v>14.0</v>
      </c>
      <c r="U122" s="92">
        <v>11.0</v>
      </c>
      <c r="V122" s="92">
        <v>11.0</v>
      </c>
      <c r="W122" s="92"/>
      <c r="X122" s="92"/>
      <c r="Y122" s="92"/>
      <c r="Z122" s="165"/>
      <c r="AA122" s="165"/>
      <c r="AB122" s="165"/>
      <c r="AC122" s="165"/>
      <c r="AD122" s="165"/>
      <c r="AE122" s="165"/>
      <c r="AF122" s="92"/>
      <c r="AG122" s="92"/>
      <c r="AH122" s="167"/>
      <c r="AI122" s="175" t="s">
        <v>313</v>
      </c>
      <c r="AJ122" s="168">
        <v>100.0</v>
      </c>
      <c r="AK122" s="169">
        <f>100*(E122+K122+Q122)/'S1'!$I$14</f>
        <v>93.75</v>
      </c>
      <c r="AL122" s="169">
        <f>100*(F122+L122+R122)/'S1'!$I$15</f>
        <v>93.75</v>
      </c>
      <c r="AM122" s="169">
        <f>100*(G122+M122+S122)/'S1'!$I$16</f>
        <v>100</v>
      </c>
      <c r="AN122" s="169">
        <f>100*(H122+N122+T122)/'S1'!$I$17</f>
        <v>87.5</v>
      </c>
      <c r="AO122" s="169">
        <f>100*(I122+O122+U122)/'S1'!$I$18</f>
        <v>91.66666667</v>
      </c>
      <c r="AP122" s="169">
        <f>100*(J122+P122+V122)/'S1'!$I$19</f>
        <v>91.66666667</v>
      </c>
      <c r="AQ122" s="175"/>
    </row>
    <row r="123" ht="15.75" customHeight="1">
      <c r="A123" s="135">
        <v>111.0</v>
      </c>
      <c r="B123" s="170">
        <v>9.21320104113E11</v>
      </c>
      <c r="C123" s="170" t="s">
        <v>13</v>
      </c>
      <c r="D123" s="172" t="s">
        <v>421</v>
      </c>
      <c r="E123" s="164">
        <v>15.0</v>
      </c>
      <c r="F123" s="164">
        <v>15.0</v>
      </c>
      <c r="G123" s="92"/>
      <c r="H123" s="165"/>
      <c r="I123" s="165"/>
      <c r="J123" s="165"/>
      <c r="K123" s="165"/>
      <c r="L123" s="92"/>
      <c r="M123" s="164">
        <v>28.0</v>
      </c>
      <c r="N123" s="164"/>
      <c r="O123" s="164"/>
      <c r="P123" s="165"/>
      <c r="Q123" s="165"/>
      <c r="R123" s="165"/>
      <c r="S123" s="92"/>
      <c r="T123" s="92">
        <v>15.0</v>
      </c>
      <c r="U123" s="92">
        <v>11.0</v>
      </c>
      <c r="V123" s="92">
        <v>11.0</v>
      </c>
      <c r="W123" s="92"/>
      <c r="X123" s="92"/>
      <c r="Y123" s="165"/>
      <c r="Z123" s="165"/>
      <c r="AA123" s="165"/>
      <c r="AB123" s="165"/>
      <c r="AC123" s="165"/>
      <c r="AD123" s="165"/>
      <c r="AE123" s="165"/>
      <c r="AF123" s="92"/>
      <c r="AG123" s="92"/>
      <c r="AH123" s="167"/>
      <c r="AI123" s="175" t="s">
        <v>313</v>
      </c>
      <c r="AJ123" s="168">
        <v>100.0</v>
      </c>
      <c r="AK123" s="169">
        <f>100*(E123+K123+Q123)/'S1'!$I$14</f>
        <v>93.75</v>
      </c>
      <c r="AL123" s="169">
        <f>100*(F123+L123+R123)/'S1'!$I$15</f>
        <v>93.75</v>
      </c>
      <c r="AM123" s="169">
        <f>100*(G123+M123+S123)/'S1'!$I$16</f>
        <v>100</v>
      </c>
      <c r="AN123" s="169">
        <f>100*(H123+N123+T123)/'S1'!$I$17</f>
        <v>93.75</v>
      </c>
      <c r="AO123" s="169">
        <f>100*(I123+O123+U123)/'S1'!$I$18</f>
        <v>91.66666667</v>
      </c>
      <c r="AP123" s="169">
        <f>100*(J123+P123+V123)/'S1'!$I$19</f>
        <v>91.66666667</v>
      </c>
      <c r="AQ123" s="175"/>
    </row>
    <row r="124" ht="15.75" customHeight="1">
      <c r="A124" s="135">
        <v>112.0</v>
      </c>
      <c r="B124" s="170">
        <v>9.21320104114E11</v>
      </c>
      <c r="C124" s="170" t="s">
        <v>13</v>
      </c>
      <c r="D124" s="172" t="s">
        <v>422</v>
      </c>
      <c r="E124" s="164">
        <v>16.0</v>
      </c>
      <c r="F124" s="164">
        <v>16.0</v>
      </c>
      <c r="G124" s="92"/>
      <c r="H124" s="165"/>
      <c r="I124" s="165"/>
      <c r="J124" s="165"/>
      <c r="K124" s="165"/>
      <c r="L124" s="92"/>
      <c r="M124" s="164">
        <v>27.0</v>
      </c>
      <c r="N124" s="164"/>
      <c r="O124" s="164"/>
      <c r="P124" s="165"/>
      <c r="Q124" s="165"/>
      <c r="R124" s="165"/>
      <c r="S124" s="92"/>
      <c r="T124" s="92">
        <v>15.0</v>
      </c>
      <c r="U124" s="92">
        <v>11.0</v>
      </c>
      <c r="V124" s="92">
        <v>11.0</v>
      </c>
      <c r="W124" s="92"/>
      <c r="X124" s="92"/>
      <c r="Y124" s="92"/>
      <c r="Z124" s="165"/>
      <c r="AA124" s="165"/>
      <c r="AB124" s="165"/>
      <c r="AC124" s="165"/>
      <c r="AD124" s="165"/>
      <c r="AE124" s="165"/>
      <c r="AF124" s="92"/>
      <c r="AG124" s="92"/>
      <c r="AH124" s="167"/>
      <c r="AI124" s="175" t="s">
        <v>313</v>
      </c>
      <c r="AJ124" s="168">
        <v>100.0</v>
      </c>
      <c r="AK124" s="169">
        <f>100*(E124+K124+Q124)/'S1'!$I$14</f>
        <v>100</v>
      </c>
      <c r="AL124" s="169">
        <f>100*(F124+L124+R124)/'S1'!$I$15</f>
        <v>100</v>
      </c>
      <c r="AM124" s="169">
        <f>100*(G124+M124+S124)/'S1'!$I$16</f>
        <v>96.42857143</v>
      </c>
      <c r="AN124" s="169">
        <f>100*(H124+N124+T124)/'S1'!$I$17</f>
        <v>93.75</v>
      </c>
      <c r="AO124" s="169">
        <f>100*(I124+O124+U124)/'S1'!$I$18</f>
        <v>91.66666667</v>
      </c>
      <c r="AP124" s="169">
        <f>100*(J124+P124+V124)/'S1'!$I$19</f>
        <v>91.66666667</v>
      </c>
      <c r="AQ124" s="175"/>
    </row>
    <row r="125" ht="12.75" customHeight="1">
      <c r="A125" s="135">
        <v>113.0</v>
      </c>
      <c r="B125" s="174">
        <v>9.21320104115E11</v>
      </c>
      <c r="C125" s="170" t="s">
        <v>13</v>
      </c>
      <c r="D125" s="172" t="s">
        <v>423</v>
      </c>
      <c r="E125" s="164">
        <v>15.0</v>
      </c>
      <c r="F125" s="164">
        <v>15.0</v>
      </c>
      <c r="G125" s="92"/>
      <c r="H125" s="165"/>
      <c r="I125" s="165"/>
      <c r="J125" s="165"/>
      <c r="K125" s="165"/>
      <c r="L125" s="92"/>
      <c r="M125" s="164">
        <v>28.0</v>
      </c>
      <c r="N125" s="164"/>
      <c r="O125" s="164"/>
      <c r="P125" s="165"/>
      <c r="Q125" s="165"/>
      <c r="R125" s="165"/>
      <c r="S125" s="92"/>
      <c r="T125" s="92">
        <v>16.0</v>
      </c>
      <c r="U125" s="92">
        <v>12.0</v>
      </c>
      <c r="V125" s="92">
        <v>12.0</v>
      </c>
      <c r="W125" s="92"/>
      <c r="X125" s="92"/>
      <c r="Y125" s="92"/>
      <c r="Z125" s="165"/>
      <c r="AA125" s="165"/>
      <c r="AB125" s="165"/>
      <c r="AC125" s="165"/>
      <c r="AD125" s="165"/>
      <c r="AE125" s="165"/>
      <c r="AF125" s="92"/>
      <c r="AG125" s="92"/>
      <c r="AH125" s="167"/>
      <c r="AI125" s="175" t="s">
        <v>313</v>
      </c>
      <c r="AJ125" s="168">
        <v>100.0</v>
      </c>
      <c r="AK125" s="169">
        <f>100*(E125+K125+Q125)/'S1'!$I$14</f>
        <v>93.75</v>
      </c>
      <c r="AL125" s="169">
        <f>100*(F125+L125+R125)/'S1'!$I$15</f>
        <v>93.75</v>
      </c>
      <c r="AM125" s="169">
        <f>100*(G125+M125+S125)/'S1'!$I$16</f>
        <v>100</v>
      </c>
      <c r="AN125" s="169">
        <f>100*(H125+N125+T125)/'S1'!$I$17</f>
        <v>100</v>
      </c>
      <c r="AO125" s="169">
        <f>100*(I125+O125+U125)/'S1'!$I$18</f>
        <v>100</v>
      </c>
      <c r="AP125" s="169">
        <f>100*(J125+P125+V125)/'S1'!$I$19</f>
        <v>100</v>
      </c>
      <c r="AQ125" s="175"/>
    </row>
    <row r="126" ht="15.75" customHeight="1">
      <c r="A126" s="135">
        <v>114.0</v>
      </c>
      <c r="B126" s="174">
        <v>9.21320104116E11</v>
      </c>
      <c r="C126" s="170" t="s">
        <v>13</v>
      </c>
      <c r="D126" s="172" t="s">
        <v>424</v>
      </c>
      <c r="E126" s="164">
        <v>16.0</v>
      </c>
      <c r="F126" s="164">
        <v>16.0</v>
      </c>
      <c r="G126" s="92"/>
      <c r="H126" s="165"/>
      <c r="I126" s="165"/>
      <c r="J126" s="165"/>
      <c r="K126" s="165"/>
      <c r="L126" s="92"/>
      <c r="M126" s="164">
        <v>28.0</v>
      </c>
      <c r="N126" s="164"/>
      <c r="O126" s="164"/>
      <c r="P126" s="165"/>
      <c r="Q126" s="165"/>
      <c r="R126" s="165"/>
      <c r="S126" s="92"/>
      <c r="T126" s="92">
        <v>15.0</v>
      </c>
      <c r="U126" s="92">
        <v>12.0</v>
      </c>
      <c r="V126" s="92">
        <v>12.0</v>
      </c>
      <c r="W126" s="165"/>
      <c r="X126" s="165"/>
      <c r="Y126" s="92"/>
      <c r="Z126" s="165"/>
      <c r="AA126" s="165"/>
      <c r="AB126" s="165"/>
      <c r="AC126" s="165"/>
      <c r="AD126" s="165"/>
      <c r="AE126" s="165"/>
      <c r="AF126" s="92"/>
      <c r="AG126" s="92"/>
      <c r="AH126" s="167"/>
      <c r="AI126" s="175" t="s">
        <v>313</v>
      </c>
      <c r="AJ126" s="168">
        <v>100.0</v>
      </c>
      <c r="AK126" s="169">
        <f>100*(E126+K126+Q126)/'S1'!$I$14</f>
        <v>100</v>
      </c>
      <c r="AL126" s="169">
        <f>100*(F126+L126+R126)/'S1'!$I$15</f>
        <v>100</v>
      </c>
      <c r="AM126" s="169">
        <f>100*(G126+M126+S126)/'S1'!$I$16</f>
        <v>100</v>
      </c>
      <c r="AN126" s="169">
        <f>100*(H126+N126+T126)/'S1'!$I$17</f>
        <v>93.75</v>
      </c>
      <c r="AO126" s="169">
        <f>100*(I126+O126+U126)/'S1'!$I$18</f>
        <v>100</v>
      </c>
      <c r="AP126" s="169">
        <f>100*(J126+P126+V126)/'S1'!$I$19</f>
        <v>100</v>
      </c>
      <c r="AQ126" s="175"/>
    </row>
    <row r="127" ht="15.75" customHeight="1">
      <c r="A127" s="135">
        <v>115.0</v>
      </c>
      <c r="B127" s="170">
        <v>9.21320104117E11</v>
      </c>
      <c r="C127" s="170" t="s">
        <v>13</v>
      </c>
      <c r="D127" s="172" t="s">
        <v>425</v>
      </c>
      <c r="E127" s="164">
        <v>15.0</v>
      </c>
      <c r="F127" s="164">
        <v>16.0</v>
      </c>
      <c r="G127" s="165"/>
      <c r="H127" s="165"/>
      <c r="I127" s="165"/>
      <c r="J127" s="165"/>
      <c r="K127" s="165"/>
      <c r="L127" s="165"/>
      <c r="M127" s="164">
        <v>28.0</v>
      </c>
      <c r="N127" s="164"/>
      <c r="O127" s="164"/>
      <c r="P127" s="165"/>
      <c r="Q127" s="165"/>
      <c r="R127" s="165"/>
      <c r="S127" s="92"/>
      <c r="T127" s="92">
        <v>16.0</v>
      </c>
      <c r="U127" s="92">
        <v>12.0</v>
      </c>
      <c r="V127" s="165">
        <v>12.0</v>
      </c>
      <c r="W127" s="92"/>
      <c r="X127" s="92"/>
      <c r="Y127" s="92"/>
      <c r="Z127" s="165"/>
      <c r="AA127" s="165"/>
      <c r="AB127" s="165"/>
      <c r="AC127" s="165"/>
      <c r="AD127" s="165"/>
      <c r="AE127" s="165"/>
      <c r="AF127" s="92"/>
      <c r="AG127" s="92"/>
      <c r="AH127" s="167"/>
      <c r="AI127" s="175" t="s">
        <v>313</v>
      </c>
      <c r="AJ127" s="168">
        <v>100.0</v>
      </c>
      <c r="AK127" s="169">
        <f>100*(E127+K127+Q127)/'S1'!$I$14</f>
        <v>93.75</v>
      </c>
      <c r="AL127" s="169">
        <f>100*(F127+L127+R127)/'S1'!$I$15</f>
        <v>100</v>
      </c>
      <c r="AM127" s="169">
        <f>100*(G127+M127+S127)/'S1'!$I$16</f>
        <v>100</v>
      </c>
      <c r="AN127" s="169">
        <f>100*(H127+N127+T127)/'S1'!$I$17</f>
        <v>100</v>
      </c>
      <c r="AO127" s="169">
        <f>100*(I127+O127+U127)/'S1'!$I$18</f>
        <v>100</v>
      </c>
      <c r="AP127" s="169">
        <f>100*(J127+P127+V127)/'S1'!$I$19</f>
        <v>100</v>
      </c>
      <c r="AQ127" s="175"/>
    </row>
    <row r="128" ht="15.75" customHeight="1">
      <c r="A128" s="135">
        <v>116.0</v>
      </c>
      <c r="B128" s="174">
        <v>9.21320104118E11</v>
      </c>
      <c r="C128" s="170" t="s">
        <v>13</v>
      </c>
      <c r="D128" s="172" t="s">
        <v>426</v>
      </c>
      <c r="E128" s="164">
        <v>14.0</v>
      </c>
      <c r="F128" s="164">
        <v>14.0</v>
      </c>
      <c r="G128" s="165"/>
      <c r="H128" s="165"/>
      <c r="I128" s="165"/>
      <c r="J128" s="165"/>
      <c r="K128" s="165"/>
      <c r="L128" s="165"/>
      <c r="M128" s="164">
        <v>24.0</v>
      </c>
      <c r="N128" s="164"/>
      <c r="O128" s="164"/>
      <c r="P128" s="165"/>
      <c r="Q128" s="165"/>
      <c r="R128" s="165"/>
      <c r="S128" s="92"/>
      <c r="T128" s="92">
        <v>14.0</v>
      </c>
      <c r="U128" s="92">
        <v>10.0</v>
      </c>
      <c r="V128" s="165">
        <v>10.0</v>
      </c>
      <c r="W128" s="92"/>
      <c r="X128" s="92"/>
      <c r="Y128" s="92"/>
      <c r="Z128" s="165"/>
      <c r="AA128" s="165"/>
      <c r="AB128" s="165"/>
      <c r="AC128" s="165"/>
      <c r="AD128" s="165"/>
      <c r="AE128" s="165"/>
      <c r="AF128" s="92"/>
      <c r="AG128" s="92"/>
      <c r="AH128" s="167"/>
      <c r="AI128" s="175" t="s">
        <v>311</v>
      </c>
      <c r="AJ128" s="168">
        <v>90.0</v>
      </c>
      <c r="AK128" s="169">
        <f>100*(E128+K128+Q128)/'S1'!$I$14</f>
        <v>87.5</v>
      </c>
      <c r="AL128" s="169">
        <f>100*(F128+L128+R128)/'S1'!$I$15</f>
        <v>87.5</v>
      </c>
      <c r="AM128" s="169">
        <f>100*(G128+M128+S128)/'S1'!$I$16</f>
        <v>85.71428571</v>
      </c>
      <c r="AN128" s="169">
        <f>100*(H128+N128+T128)/'S1'!$I$17</f>
        <v>87.5</v>
      </c>
      <c r="AO128" s="169">
        <f>100*(I128+O128+U128)/'S1'!$I$18</f>
        <v>83.33333333</v>
      </c>
      <c r="AP128" s="169">
        <f>100*(J128+P128+V128)/'S1'!$I$19</f>
        <v>83.33333333</v>
      </c>
      <c r="AQ128" s="175"/>
    </row>
    <row r="129" ht="15.75" customHeight="1">
      <c r="A129" s="135">
        <v>117.0</v>
      </c>
      <c r="B129" s="170">
        <v>9.21320104119E11</v>
      </c>
      <c r="C129" s="170" t="s">
        <v>13</v>
      </c>
      <c r="D129" s="172" t="s">
        <v>427</v>
      </c>
      <c r="E129" s="164">
        <v>15.0</v>
      </c>
      <c r="F129" s="164">
        <v>15.0</v>
      </c>
      <c r="G129" s="165"/>
      <c r="H129" s="165"/>
      <c r="I129" s="165"/>
      <c r="J129" s="165"/>
      <c r="K129" s="165"/>
      <c r="L129" s="166"/>
      <c r="M129" s="164">
        <v>26.0</v>
      </c>
      <c r="N129" s="164"/>
      <c r="O129" s="164"/>
      <c r="P129" s="165"/>
      <c r="Q129" s="165"/>
      <c r="R129" s="167"/>
      <c r="S129" s="92"/>
      <c r="T129" s="92">
        <v>16.0</v>
      </c>
      <c r="U129" s="92">
        <v>12.0</v>
      </c>
      <c r="V129" s="165">
        <v>12.0</v>
      </c>
      <c r="W129" s="92"/>
      <c r="X129" s="92"/>
      <c r="Y129" s="92"/>
      <c r="Z129" s="167"/>
      <c r="AA129" s="165"/>
      <c r="AB129" s="165"/>
      <c r="AC129" s="165"/>
      <c r="AD129" s="165"/>
      <c r="AE129" s="165"/>
      <c r="AF129" s="92"/>
      <c r="AG129" s="92"/>
      <c r="AH129" s="165"/>
      <c r="AI129" s="175" t="s">
        <v>313</v>
      </c>
      <c r="AJ129" s="168">
        <v>100.0</v>
      </c>
      <c r="AK129" s="169">
        <f>100*(E129+K129+Q129)/'S1'!$I$14</f>
        <v>93.75</v>
      </c>
      <c r="AL129" s="169">
        <f>100*(F129+L129+R129)/'S1'!$I$15</f>
        <v>93.75</v>
      </c>
      <c r="AM129" s="169">
        <f>100*(G129+M129+S129)/'S1'!$I$16</f>
        <v>92.85714286</v>
      </c>
      <c r="AN129" s="169">
        <f>100*(H129+N129+T129)/'S1'!$I$17</f>
        <v>100</v>
      </c>
      <c r="AO129" s="169">
        <f>100*(I129+O129+U129)/'S1'!$I$18</f>
        <v>100</v>
      </c>
      <c r="AP129" s="169">
        <f>100*(J129+P129+V129)/'S1'!$I$19</f>
        <v>100</v>
      </c>
      <c r="AQ129" s="175"/>
    </row>
    <row r="130" ht="15.75" customHeight="1">
      <c r="A130" s="135">
        <v>118.0</v>
      </c>
      <c r="B130" s="170">
        <v>9.21320104302E11</v>
      </c>
      <c r="C130" s="170" t="s">
        <v>13</v>
      </c>
      <c r="D130" s="172" t="s">
        <v>428</v>
      </c>
      <c r="E130" s="164">
        <v>14.0</v>
      </c>
      <c r="F130" s="164">
        <v>14.0</v>
      </c>
      <c r="G130" s="165"/>
      <c r="H130" s="165"/>
      <c r="I130" s="165"/>
      <c r="J130" s="165"/>
      <c r="K130" s="165"/>
      <c r="L130" s="166"/>
      <c r="M130" s="164">
        <v>24.0</v>
      </c>
      <c r="N130" s="164"/>
      <c r="O130" s="164"/>
      <c r="P130" s="165"/>
      <c r="Q130" s="165"/>
      <c r="R130" s="167"/>
      <c r="S130" s="92"/>
      <c r="T130" s="92">
        <v>14.0</v>
      </c>
      <c r="U130" s="92">
        <v>10.0</v>
      </c>
      <c r="V130" s="165">
        <v>10.0</v>
      </c>
      <c r="W130" s="92"/>
      <c r="X130" s="92"/>
      <c r="Y130" s="165"/>
      <c r="Z130" s="167"/>
      <c r="AA130" s="165"/>
      <c r="AB130" s="165"/>
      <c r="AC130" s="165"/>
      <c r="AD130" s="165"/>
      <c r="AE130" s="165"/>
      <c r="AF130" s="92"/>
      <c r="AG130" s="92"/>
      <c r="AH130" s="165"/>
      <c r="AI130" s="175" t="s">
        <v>311</v>
      </c>
      <c r="AJ130" s="168">
        <v>90.0</v>
      </c>
      <c r="AK130" s="169">
        <f>100*(E130+K130+Q130)/'S1'!$I$14</f>
        <v>87.5</v>
      </c>
      <c r="AL130" s="169">
        <f>100*(F130+L130+R130)/'S1'!$I$15</f>
        <v>87.5</v>
      </c>
      <c r="AM130" s="169">
        <f>100*(G130+M130+S130)/'S1'!$I$16</f>
        <v>85.71428571</v>
      </c>
      <c r="AN130" s="169">
        <f>100*(H130+N130+T130)/'S1'!$I$17</f>
        <v>87.5</v>
      </c>
      <c r="AO130" s="169">
        <f>100*(I130+O130+U130)/'S1'!$I$18</f>
        <v>83.33333333</v>
      </c>
      <c r="AP130" s="169">
        <f>100*(J130+P130+V130)/'S1'!$I$19</f>
        <v>83.33333333</v>
      </c>
      <c r="AQ130" s="175"/>
    </row>
    <row r="131" ht="15.75" customHeight="1">
      <c r="A131" s="135">
        <v>119.0</v>
      </c>
      <c r="B131" s="178">
        <v>9.21320104303E11</v>
      </c>
      <c r="C131" s="170" t="s">
        <v>13</v>
      </c>
      <c r="D131" s="172" t="s">
        <v>429</v>
      </c>
      <c r="E131" s="164">
        <v>14.0</v>
      </c>
      <c r="F131" s="164">
        <v>14.0</v>
      </c>
      <c r="G131" s="165"/>
      <c r="H131" s="165"/>
      <c r="I131" s="165"/>
      <c r="J131" s="165"/>
      <c r="K131" s="165"/>
      <c r="L131" s="166"/>
      <c r="M131" s="164">
        <v>24.0</v>
      </c>
      <c r="N131" s="164"/>
      <c r="O131" s="164"/>
      <c r="P131" s="165"/>
      <c r="Q131" s="165"/>
      <c r="R131" s="167"/>
      <c r="S131" s="92"/>
      <c r="T131" s="92">
        <v>14.0</v>
      </c>
      <c r="U131" s="92">
        <v>10.0</v>
      </c>
      <c r="V131" s="165">
        <v>10.0</v>
      </c>
      <c r="W131" s="165"/>
      <c r="X131" s="165"/>
      <c r="Y131" s="92"/>
      <c r="Z131" s="167"/>
      <c r="AA131" s="165"/>
      <c r="AB131" s="165"/>
      <c r="AC131" s="165"/>
      <c r="AD131" s="165"/>
      <c r="AE131" s="165"/>
      <c r="AF131" s="92"/>
      <c r="AG131" s="92"/>
      <c r="AH131" s="165"/>
      <c r="AI131" s="175" t="s">
        <v>311</v>
      </c>
      <c r="AJ131" s="168">
        <v>90.0</v>
      </c>
      <c r="AK131" s="169">
        <f>100*(E131+K131+Q131)/'S1'!$I$14</f>
        <v>87.5</v>
      </c>
      <c r="AL131" s="169">
        <f>100*(F131+L131+R131)/'S1'!$I$15</f>
        <v>87.5</v>
      </c>
      <c r="AM131" s="169">
        <f>100*(G131+M131+S131)/'S1'!$I$16</f>
        <v>85.71428571</v>
      </c>
      <c r="AN131" s="169">
        <f>100*(H131+N131+T131)/'S1'!$I$17</f>
        <v>87.5</v>
      </c>
      <c r="AO131" s="169">
        <f>100*(I131+O131+U131)/'S1'!$I$18</f>
        <v>83.33333333</v>
      </c>
      <c r="AP131" s="169">
        <f>100*(J131+P131+V131)/'S1'!$I$19</f>
        <v>83.33333333</v>
      </c>
      <c r="AQ131" s="175"/>
    </row>
    <row r="132" ht="15.75" customHeight="1">
      <c r="A132" s="135">
        <v>120.0</v>
      </c>
      <c r="B132" s="174">
        <v>9.21320104308E11</v>
      </c>
      <c r="C132" s="170" t="s">
        <v>13</v>
      </c>
      <c r="D132" s="172" t="s">
        <v>430</v>
      </c>
      <c r="E132" s="164">
        <v>14.0</v>
      </c>
      <c r="F132" s="164">
        <v>14.0</v>
      </c>
      <c r="G132" s="165"/>
      <c r="H132" s="165"/>
      <c r="I132" s="165"/>
      <c r="J132" s="165"/>
      <c r="K132" s="165"/>
      <c r="L132" s="166"/>
      <c r="M132" s="164">
        <v>24.0</v>
      </c>
      <c r="N132" s="164"/>
      <c r="O132" s="164"/>
      <c r="P132" s="165"/>
      <c r="Q132" s="165"/>
      <c r="R132" s="167"/>
      <c r="S132" s="92"/>
      <c r="T132" s="92">
        <v>14.0</v>
      </c>
      <c r="U132" s="92">
        <v>10.0</v>
      </c>
      <c r="V132" s="165">
        <v>10.0</v>
      </c>
      <c r="W132" s="92"/>
      <c r="X132" s="92"/>
      <c r="Y132" s="165"/>
      <c r="Z132" s="167"/>
      <c r="AA132" s="165"/>
      <c r="AB132" s="165"/>
      <c r="AC132" s="165"/>
      <c r="AD132" s="165"/>
      <c r="AE132" s="165"/>
      <c r="AF132" s="92"/>
      <c r="AG132" s="92"/>
      <c r="AH132" s="165"/>
      <c r="AI132" s="175" t="s">
        <v>311</v>
      </c>
      <c r="AJ132" s="168">
        <v>90.0</v>
      </c>
      <c r="AK132" s="169">
        <f>100*(E132+K132+Q132)/'S1'!$I$14</f>
        <v>87.5</v>
      </c>
      <c r="AL132" s="169">
        <f>100*(F132+L132+R132)/'S1'!$I$15</f>
        <v>87.5</v>
      </c>
      <c r="AM132" s="169">
        <f>100*(G132+M132+S132)/'S1'!$I$16</f>
        <v>85.71428571</v>
      </c>
      <c r="AN132" s="169">
        <f>100*(H132+N132+T132)/'S1'!$I$17</f>
        <v>87.5</v>
      </c>
      <c r="AO132" s="169">
        <f>100*(I132+O132+U132)/'S1'!$I$18</f>
        <v>83.33333333</v>
      </c>
      <c r="AP132" s="169">
        <f>100*(J132+P132+V132)/'S1'!$I$19</f>
        <v>83.33333333</v>
      </c>
      <c r="AQ132" s="175"/>
    </row>
    <row r="133" ht="15.75" customHeight="1">
      <c r="A133" s="135">
        <v>121.0</v>
      </c>
      <c r="B133" s="173">
        <v>9.2132010412E11</v>
      </c>
      <c r="C133" s="170" t="s">
        <v>15</v>
      </c>
      <c r="D133" s="172" t="s">
        <v>431</v>
      </c>
      <c r="E133" s="164">
        <v>16.0</v>
      </c>
      <c r="F133" s="164">
        <v>16.0</v>
      </c>
      <c r="G133" s="165"/>
      <c r="H133" s="165"/>
      <c r="I133" s="165"/>
      <c r="J133" s="165"/>
      <c r="K133" s="165"/>
      <c r="L133" s="166"/>
      <c r="M133" s="164">
        <v>28.0</v>
      </c>
      <c r="N133" s="164"/>
      <c r="O133" s="164"/>
      <c r="P133" s="165"/>
      <c r="Q133" s="165"/>
      <c r="R133" s="167"/>
      <c r="S133" s="92"/>
      <c r="T133" s="92">
        <v>16.0</v>
      </c>
      <c r="U133" s="92">
        <v>12.0</v>
      </c>
      <c r="V133" s="165">
        <v>12.0</v>
      </c>
      <c r="W133" s="92"/>
      <c r="X133" s="92"/>
      <c r="Y133" s="92"/>
      <c r="Z133" s="167"/>
      <c r="AA133" s="165"/>
      <c r="AB133" s="165"/>
      <c r="AC133" s="165"/>
      <c r="AD133" s="165"/>
      <c r="AE133" s="165"/>
      <c r="AF133" s="92"/>
      <c r="AG133" s="92"/>
      <c r="AH133" s="165"/>
      <c r="AI133" s="175" t="s">
        <v>313</v>
      </c>
      <c r="AJ133" s="168">
        <v>100.0</v>
      </c>
      <c r="AK133" s="169">
        <f>100*(E133+K133+Q133)/'S1'!$I$14</f>
        <v>100</v>
      </c>
      <c r="AL133" s="169">
        <f>100*(F133+L133+R133)/'S1'!$I$15</f>
        <v>100</v>
      </c>
      <c r="AM133" s="169">
        <f>100*(G133+M133+S133)/'S1'!$I$16</f>
        <v>100</v>
      </c>
      <c r="AN133" s="169">
        <f>100*(H133+N133+T133)/'S1'!$I$17</f>
        <v>100</v>
      </c>
      <c r="AO133" s="169">
        <f>100*(I133+O133+U133)/'S1'!$I$18</f>
        <v>100</v>
      </c>
      <c r="AP133" s="169">
        <f>100*(J133+P133+V133)/'S1'!$I$19</f>
        <v>100</v>
      </c>
      <c r="AQ133" s="175"/>
    </row>
    <row r="134" ht="15.75" customHeight="1">
      <c r="A134" s="135">
        <v>122.0</v>
      </c>
      <c r="B134" s="177">
        <v>9.21320104121E11</v>
      </c>
      <c r="C134" s="170" t="s">
        <v>15</v>
      </c>
      <c r="D134" s="172" t="s">
        <v>432</v>
      </c>
      <c r="E134" s="83">
        <v>16.0</v>
      </c>
      <c r="F134" s="164">
        <v>16.0</v>
      </c>
      <c r="G134" s="165"/>
      <c r="H134" s="165"/>
      <c r="I134" s="165"/>
      <c r="J134" s="165"/>
      <c r="K134" s="165"/>
      <c r="L134" s="166"/>
      <c r="M134" s="164">
        <v>27.0</v>
      </c>
      <c r="N134" s="164"/>
      <c r="O134" s="164"/>
      <c r="P134" s="165"/>
      <c r="Q134" s="165"/>
      <c r="R134" s="167"/>
      <c r="S134" s="165"/>
      <c r="T134" s="165">
        <v>16.0</v>
      </c>
      <c r="U134" s="165">
        <v>12.0</v>
      </c>
      <c r="V134" s="165">
        <v>12.0</v>
      </c>
      <c r="W134" s="92"/>
      <c r="X134" s="92"/>
      <c r="Y134" s="92"/>
      <c r="Z134" s="167"/>
      <c r="AA134" s="165"/>
      <c r="AB134" s="165"/>
      <c r="AC134" s="165"/>
      <c r="AD134" s="165"/>
      <c r="AE134" s="165"/>
      <c r="AF134" s="92"/>
      <c r="AG134" s="92"/>
      <c r="AH134" s="165"/>
      <c r="AI134" s="175" t="s">
        <v>313</v>
      </c>
      <c r="AJ134" s="168">
        <v>100.0</v>
      </c>
      <c r="AK134" s="169">
        <f>100*(E134+K134+Q134)/'S1'!$I$14</f>
        <v>100</v>
      </c>
      <c r="AL134" s="169">
        <f>100*(F134+L134+R134)/'S1'!$I$15</f>
        <v>100</v>
      </c>
      <c r="AM134" s="169">
        <f>100*(G134+M134+S134)/'S1'!$I$16</f>
        <v>96.42857143</v>
      </c>
      <c r="AN134" s="169">
        <f>100*(H134+N134+T134)/'S1'!$I$17</f>
        <v>100</v>
      </c>
      <c r="AO134" s="169">
        <f>100*(I134+O134+U134)/'S1'!$I$18</f>
        <v>100</v>
      </c>
      <c r="AP134" s="169">
        <f>100*(J134+P134+V134)/'S1'!$I$19</f>
        <v>100</v>
      </c>
      <c r="AQ134" s="175"/>
    </row>
    <row r="135" ht="15.75" customHeight="1">
      <c r="A135" s="135">
        <v>123.0</v>
      </c>
      <c r="B135" s="174">
        <v>9.21320104122E11</v>
      </c>
      <c r="C135" s="170" t="s">
        <v>15</v>
      </c>
      <c r="D135" s="172" t="s">
        <v>433</v>
      </c>
      <c r="E135" s="83">
        <v>15.0</v>
      </c>
      <c r="F135" s="164">
        <v>15.0</v>
      </c>
      <c r="G135" s="165"/>
      <c r="H135" s="165"/>
      <c r="I135" s="165"/>
      <c r="J135" s="165"/>
      <c r="K135" s="165"/>
      <c r="L135" s="166"/>
      <c r="M135" s="164">
        <v>28.0</v>
      </c>
      <c r="N135" s="164"/>
      <c r="O135" s="164"/>
      <c r="P135" s="165"/>
      <c r="Q135" s="165"/>
      <c r="R135" s="167"/>
      <c r="S135" s="165"/>
      <c r="T135" s="165">
        <v>15.0</v>
      </c>
      <c r="U135" s="165">
        <v>12.0</v>
      </c>
      <c r="V135" s="165">
        <v>12.0</v>
      </c>
      <c r="W135" s="92"/>
      <c r="X135" s="92"/>
      <c r="Y135" s="92"/>
      <c r="Z135" s="167"/>
      <c r="AA135" s="165"/>
      <c r="AB135" s="165"/>
      <c r="AC135" s="165"/>
      <c r="AD135" s="165"/>
      <c r="AE135" s="165"/>
      <c r="AF135" s="92"/>
      <c r="AG135" s="92"/>
      <c r="AH135" s="165"/>
      <c r="AI135" s="175" t="s">
        <v>313</v>
      </c>
      <c r="AJ135" s="168">
        <v>100.0</v>
      </c>
      <c r="AK135" s="169">
        <f>100*(E135+K135+Q135)/'S1'!$I$14</f>
        <v>93.75</v>
      </c>
      <c r="AL135" s="169">
        <f>100*(F135+L135+R135)/'S1'!$I$15</f>
        <v>93.75</v>
      </c>
      <c r="AM135" s="169">
        <f>100*(G135+M135+S135)/'S1'!$I$16</f>
        <v>100</v>
      </c>
      <c r="AN135" s="169">
        <f>100*(H135+N135+T135)/'S1'!$I$17</f>
        <v>93.75</v>
      </c>
      <c r="AO135" s="169">
        <f>100*(I135+O135+U135)/'S1'!$I$18</f>
        <v>100</v>
      </c>
      <c r="AP135" s="169">
        <f>100*(J135+P135+V135)/'S1'!$I$19</f>
        <v>100</v>
      </c>
      <c r="AQ135" s="175"/>
    </row>
    <row r="136" ht="15.75" customHeight="1">
      <c r="A136" s="135">
        <v>124.0</v>
      </c>
      <c r="B136" s="174">
        <v>9.21320104123E11</v>
      </c>
      <c r="C136" s="170" t="s">
        <v>15</v>
      </c>
      <c r="D136" s="172" t="s">
        <v>434</v>
      </c>
      <c r="E136" s="83">
        <v>16.0</v>
      </c>
      <c r="F136" s="164">
        <v>16.0</v>
      </c>
      <c r="G136" s="165"/>
      <c r="H136" s="165"/>
      <c r="I136" s="165"/>
      <c r="J136" s="165"/>
      <c r="K136" s="165"/>
      <c r="L136" s="166"/>
      <c r="M136" s="164">
        <v>28.0</v>
      </c>
      <c r="N136" s="164"/>
      <c r="O136" s="164"/>
      <c r="P136" s="165"/>
      <c r="Q136" s="165"/>
      <c r="R136" s="167"/>
      <c r="S136" s="165"/>
      <c r="T136" s="165">
        <v>15.0</v>
      </c>
      <c r="U136" s="165">
        <v>11.0</v>
      </c>
      <c r="V136" s="165">
        <v>11.0</v>
      </c>
      <c r="W136" s="92"/>
      <c r="X136" s="92"/>
      <c r="Y136" s="92"/>
      <c r="Z136" s="167"/>
      <c r="AA136" s="165"/>
      <c r="AB136" s="165"/>
      <c r="AC136" s="165"/>
      <c r="AD136" s="165"/>
      <c r="AE136" s="165"/>
      <c r="AF136" s="92"/>
      <c r="AG136" s="92"/>
      <c r="AH136" s="165"/>
      <c r="AI136" s="175" t="s">
        <v>313</v>
      </c>
      <c r="AJ136" s="168">
        <v>100.0</v>
      </c>
      <c r="AK136" s="169">
        <f>100*(E136+K136+Q136)/'S1'!$I$14</f>
        <v>100</v>
      </c>
      <c r="AL136" s="169">
        <f>100*(F136+L136+R136)/'S1'!$I$15</f>
        <v>100</v>
      </c>
      <c r="AM136" s="169">
        <f>100*(G136+M136+S136)/'S1'!$I$16</f>
        <v>100</v>
      </c>
      <c r="AN136" s="169">
        <f>100*(H136+N136+T136)/'S1'!$I$17</f>
        <v>93.75</v>
      </c>
      <c r="AO136" s="169">
        <f>100*(I136+O136+U136)/'S1'!$I$18</f>
        <v>91.66666667</v>
      </c>
      <c r="AP136" s="169">
        <f>100*(J136+P136+V136)/'S1'!$I$19</f>
        <v>91.66666667</v>
      </c>
      <c r="AQ136" s="175"/>
    </row>
    <row r="137" ht="15.75" customHeight="1">
      <c r="A137" s="135">
        <v>125.0</v>
      </c>
      <c r="B137" s="174">
        <v>9.21320104124E11</v>
      </c>
      <c r="C137" s="170" t="s">
        <v>15</v>
      </c>
      <c r="D137" s="172" t="s">
        <v>435</v>
      </c>
      <c r="E137" s="83">
        <v>16.0</v>
      </c>
      <c r="F137" s="164">
        <v>16.0</v>
      </c>
      <c r="G137" s="165"/>
      <c r="H137" s="165"/>
      <c r="I137" s="165"/>
      <c r="J137" s="165"/>
      <c r="K137" s="165"/>
      <c r="L137" s="166"/>
      <c r="M137" s="164">
        <v>27.0</v>
      </c>
      <c r="N137" s="164"/>
      <c r="O137" s="164"/>
      <c r="P137" s="165"/>
      <c r="Q137" s="165"/>
      <c r="R137" s="167"/>
      <c r="S137" s="165"/>
      <c r="T137" s="165">
        <v>15.0</v>
      </c>
      <c r="U137" s="165">
        <v>11.0</v>
      </c>
      <c r="V137" s="165">
        <v>11.0</v>
      </c>
      <c r="W137" s="92"/>
      <c r="X137" s="92"/>
      <c r="Y137" s="92"/>
      <c r="Z137" s="167"/>
      <c r="AA137" s="165"/>
      <c r="AB137" s="165"/>
      <c r="AC137" s="165"/>
      <c r="AD137" s="165"/>
      <c r="AE137" s="165"/>
      <c r="AF137" s="92"/>
      <c r="AG137" s="92"/>
      <c r="AH137" s="165"/>
      <c r="AI137" s="175" t="s">
        <v>313</v>
      </c>
      <c r="AJ137" s="168">
        <v>100.0</v>
      </c>
      <c r="AK137" s="169">
        <f>100*(E137+K137+Q137)/'S1'!$I$14</f>
        <v>100</v>
      </c>
      <c r="AL137" s="169">
        <f>100*(F137+L137+R137)/'S1'!$I$15</f>
        <v>100</v>
      </c>
      <c r="AM137" s="169">
        <f>100*(G137+M137+S137)/'S1'!$I$16</f>
        <v>96.42857143</v>
      </c>
      <c r="AN137" s="169">
        <f>100*(H137+N137+T137)/'S1'!$I$17</f>
        <v>93.75</v>
      </c>
      <c r="AO137" s="169">
        <f>100*(I137+O137+U137)/'S1'!$I$18</f>
        <v>91.66666667</v>
      </c>
      <c r="AP137" s="169">
        <f>100*(J137+P137+V137)/'S1'!$I$19</f>
        <v>91.66666667</v>
      </c>
      <c r="AQ137" s="175"/>
    </row>
    <row r="138" ht="15.75" customHeight="1">
      <c r="A138" s="135">
        <v>126.0</v>
      </c>
      <c r="B138" s="174">
        <v>9.21320104125E11</v>
      </c>
      <c r="C138" s="170" t="s">
        <v>15</v>
      </c>
      <c r="D138" s="172" t="s">
        <v>436</v>
      </c>
      <c r="E138" s="83">
        <v>15.0</v>
      </c>
      <c r="F138" s="164">
        <v>15.0</v>
      </c>
      <c r="G138" s="165"/>
      <c r="H138" s="165"/>
      <c r="I138" s="165"/>
      <c r="J138" s="165"/>
      <c r="K138" s="165"/>
      <c r="L138" s="166"/>
      <c r="M138" s="164">
        <v>27.0</v>
      </c>
      <c r="N138" s="164"/>
      <c r="O138" s="164"/>
      <c r="P138" s="165"/>
      <c r="Q138" s="165"/>
      <c r="R138" s="167"/>
      <c r="S138" s="165"/>
      <c r="T138" s="165">
        <v>16.0</v>
      </c>
      <c r="U138" s="165">
        <v>12.0</v>
      </c>
      <c r="V138" s="165">
        <v>12.0</v>
      </c>
      <c r="W138" s="165"/>
      <c r="X138" s="165"/>
      <c r="Y138" s="92"/>
      <c r="Z138" s="167"/>
      <c r="AA138" s="165"/>
      <c r="AB138" s="165"/>
      <c r="AC138" s="165"/>
      <c r="AD138" s="165"/>
      <c r="AE138" s="165"/>
      <c r="AF138" s="92"/>
      <c r="AG138" s="92"/>
      <c r="AH138" s="165"/>
      <c r="AI138" s="175" t="s">
        <v>313</v>
      </c>
      <c r="AJ138" s="168">
        <v>100.0</v>
      </c>
      <c r="AK138" s="169">
        <f>100*(E138+K138+Q138)/'S1'!$I$14</f>
        <v>93.75</v>
      </c>
      <c r="AL138" s="169">
        <f>100*(F138+L138+R138)/'S1'!$I$15</f>
        <v>93.75</v>
      </c>
      <c r="AM138" s="169">
        <f>100*(G138+M138+S138)/'S1'!$I$16</f>
        <v>96.42857143</v>
      </c>
      <c r="AN138" s="169">
        <f>100*(H138+N138+T138)/'S1'!$I$17</f>
        <v>100</v>
      </c>
      <c r="AO138" s="169">
        <f>100*(I138+O138+U138)/'S1'!$I$18</f>
        <v>100</v>
      </c>
      <c r="AP138" s="169">
        <f>100*(J138+P138+V138)/'S1'!$I$19</f>
        <v>100</v>
      </c>
      <c r="AQ138" s="175"/>
    </row>
    <row r="139" ht="15.75" customHeight="1">
      <c r="A139" s="135">
        <v>127.0</v>
      </c>
      <c r="B139" s="174">
        <v>9.21320104126E11</v>
      </c>
      <c r="C139" s="170" t="s">
        <v>15</v>
      </c>
      <c r="D139" s="172" t="s">
        <v>437</v>
      </c>
      <c r="E139" s="83">
        <v>16.0</v>
      </c>
      <c r="F139" s="164">
        <v>16.0</v>
      </c>
      <c r="G139" s="165"/>
      <c r="H139" s="165"/>
      <c r="I139" s="165"/>
      <c r="J139" s="165"/>
      <c r="K139" s="165"/>
      <c r="L139" s="166"/>
      <c r="M139" s="164">
        <v>28.0</v>
      </c>
      <c r="N139" s="164"/>
      <c r="O139" s="164"/>
      <c r="P139" s="165"/>
      <c r="Q139" s="165"/>
      <c r="R139" s="167"/>
      <c r="S139" s="165"/>
      <c r="T139" s="165">
        <v>14.0</v>
      </c>
      <c r="U139" s="165">
        <v>11.0</v>
      </c>
      <c r="V139" s="165">
        <v>11.0</v>
      </c>
      <c r="W139" s="92"/>
      <c r="X139" s="92"/>
      <c r="Y139" s="92"/>
      <c r="Z139" s="167"/>
      <c r="AA139" s="165"/>
      <c r="AB139" s="165"/>
      <c r="AC139" s="165"/>
      <c r="AD139" s="165"/>
      <c r="AE139" s="165"/>
      <c r="AF139" s="92"/>
      <c r="AG139" s="92"/>
      <c r="AH139" s="165"/>
      <c r="AI139" s="175" t="s">
        <v>313</v>
      </c>
      <c r="AJ139" s="168">
        <v>100.0</v>
      </c>
      <c r="AK139" s="169">
        <f>100*(E139+K139+Q139)/'S1'!$I$14</f>
        <v>100</v>
      </c>
      <c r="AL139" s="169">
        <f>100*(F139+L139+R139)/'S1'!$I$15</f>
        <v>100</v>
      </c>
      <c r="AM139" s="169">
        <f>100*(G139+M139+S139)/'S1'!$I$16</f>
        <v>100</v>
      </c>
      <c r="AN139" s="169">
        <f>100*(H139+N139+T139)/'S1'!$I$17</f>
        <v>87.5</v>
      </c>
      <c r="AO139" s="169">
        <f>100*(I139+O139+U139)/'S1'!$I$18</f>
        <v>91.66666667</v>
      </c>
      <c r="AP139" s="169">
        <f>100*(J139+P139+V139)/'S1'!$I$19</f>
        <v>91.66666667</v>
      </c>
      <c r="AQ139" s="175"/>
    </row>
    <row r="140" ht="15.75" customHeight="1">
      <c r="A140" s="135">
        <v>128.0</v>
      </c>
      <c r="B140" s="174">
        <v>9.21320104127E11</v>
      </c>
      <c r="C140" s="170" t="s">
        <v>15</v>
      </c>
      <c r="D140" s="172" t="s">
        <v>438</v>
      </c>
      <c r="E140" s="83">
        <v>16.0</v>
      </c>
      <c r="F140" s="164">
        <v>16.0</v>
      </c>
      <c r="G140" s="165"/>
      <c r="H140" s="165"/>
      <c r="I140" s="165"/>
      <c r="J140" s="165"/>
      <c r="K140" s="165"/>
      <c r="L140" s="166"/>
      <c r="M140" s="164">
        <v>28.0</v>
      </c>
      <c r="N140" s="164"/>
      <c r="O140" s="164"/>
      <c r="P140" s="165"/>
      <c r="Q140" s="165"/>
      <c r="R140" s="167"/>
      <c r="S140" s="165"/>
      <c r="T140" s="165">
        <v>15.0</v>
      </c>
      <c r="U140" s="165">
        <v>11.0</v>
      </c>
      <c r="V140" s="165">
        <v>11.0</v>
      </c>
      <c r="W140" s="92"/>
      <c r="X140" s="92"/>
      <c r="Y140" s="92"/>
      <c r="Z140" s="167"/>
      <c r="AA140" s="165"/>
      <c r="AB140" s="165"/>
      <c r="AC140" s="165"/>
      <c r="AD140" s="165"/>
      <c r="AE140" s="165"/>
      <c r="AF140" s="92"/>
      <c r="AG140" s="92"/>
      <c r="AH140" s="165"/>
      <c r="AI140" s="175" t="s">
        <v>313</v>
      </c>
      <c r="AJ140" s="168">
        <v>100.0</v>
      </c>
      <c r="AK140" s="169">
        <f>100*(E140+K140+Q140)/'S1'!$I$14</f>
        <v>100</v>
      </c>
      <c r="AL140" s="169">
        <f>100*(F140+L140+R140)/'S1'!$I$15</f>
        <v>100</v>
      </c>
      <c r="AM140" s="169">
        <f>100*(G140+M140+S140)/'S1'!$I$16</f>
        <v>100</v>
      </c>
      <c r="AN140" s="169">
        <f>100*(H140+N140+T140)/'S1'!$I$17</f>
        <v>93.75</v>
      </c>
      <c r="AO140" s="169">
        <f>100*(I140+O140+U140)/'S1'!$I$18</f>
        <v>91.66666667</v>
      </c>
      <c r="AP140" s="169">
        <f>100*(J140+P140+V140)/'S1'!$I$19</f>
        <v>91.66666667</v>
      </c>
      <c r="AQ140" s="175"/>
    </row>
    <row r="141" ht="15.75" customHeight="1">
      <c r="A141" s="135">
        <v>129.0</v>
      </c>
      <c r="B141" s="174">
        <v>9.21320104128E11</v>
      </c>
      <c r="C141" s="170" t="s">
        <v>15</v>
      </c>
      <c r="D141" s="172" t="s">
        <v>439</v>
      </c>
      <c r="E141" s="83">
        <v>16.0</v>
      </c>
      <c r="F141" s="164">
        <v>16.0</v>
      </c>
      <c r="G141" s="165"/>
      <c r="H141" s="165"/>
      <c r="I141" s="165"/>
      <c r="J141" s="165"/>
      <c r="K141" s="165"/>
      <c r="L141" s="166"/>
      <c r="M141" s="164">
        <v>27.0</v>
      </c>
      <c r="N141" s="164"/>
      <c r="O141" s="164"/>
      <c r="P141" s="165"/>
      <c r="Q141" s="165"/>
      <c r="R141" s="167"/>
      <c r="S141" s="165"/>
      <c r="T141" s="165">
        <v>15.0</v>
      </c>
      <c r="U141" s="165">
        <v>11.0</v>
      </c>
      <c r="V141" s="165">
        <v>11.0</v>
      </c>
      <c r="W141" s="92"/>
      <c r="X141" s="92"/>
      <c r="Y141" s="92"/>
      <c r="Z141" s="167"/>
      <c r="AA141" s="165"/>
      <c r="AB141" s="165"/>
      <c r="AC141" s="165"/>
      <c r="AD141" s="165"/>
      <c r="AE141" s="165"/>
      <c r="AF141" s="92"/>
      <c r="AG141" s="92"/>
      <c r="AH141" s="165"/>
      <c r="AI141" s="175" t="s">
        <v>313</v>
      </c>
      <c r="AJ141" s="168">
        <v>100.0</v>
      </c>
      <c r="AK141" s="169">
        <f>100*(E141+K141+Q141)/'S1'!$I$14</f>
        <v>100</v>
      </c>
      <c r="AL141" s="169">
        <f>100*(F141+L141+R141)/'S1'!$I$15</f>
        <v>100</v>
      </c>
      <c r="AM141" s="169">
        <f>100*(G141+M141+S141)/'S1'!$I$16</f>
        <v>96.42857143</v>
      </c>
      <c r="AN141" s="169">
        <f>100*(H141+N141+T141)/'S1'!$I$17</f>
        <v>93.75</v>
      </c>
      <c r="AO141" s="169">
        <f>100*(I141+O141+U141)/'S1'!$I$18</f>
        <v>91.66666667</v>
      </c>
      <c r="AP141" s="169">
        <f>100*(J141+P141+V141)/'S1'!$I$19</f>
        <v>91.66666667</v>
      </c>
      <c r="AQ141" s="175"/>
    </row>
    <row r="142" ht="15.75" customHeight="1">
      <c r="A142" s="135">
        <v>130.0</v>
      </c>
      <c r="B142" s="174">
        <v>9.21320104129E11</v>
      </c>
      <c r="C142" s="170" t="s">
        <v>15</v>
      </c>
      <c r="D142" s="172" t="s">
        <v>440</v>
      </c>
      <c r="E142" s="83">
        <v>14.0</v>
      </c>
      <c r="F142" s="164">
        <v>14.0</v>
      </c>
      <c r="G142" s="165"/>
      <c r="H142" s="165"/>
      <c r="I142" s="165"/>
      <c r="J142" s="165"/>
      <c r="K142" s="165"/>
      <c r="L142" s="166"/>
      <c r="M142" s="164">
        <v>28.0</v>
      </c>
      <c r="N142" s="164"/>
      <c r="O142" s="164"/>
      <c r="P142" s="165"/>
      <c r="Q142" s="165"/>
      <c r="R142" s="167"/>
      <c r="S142" s="165"/>
      <c r="T142" s="165">
        <v>16.0</v>
      </c>
      <c r="U142" s="165">
        <v>12.0</v>
      </c>
      <c r="V142" s="165">
        <v>12.0</v>
      </c>
      <c r="W142" s="92"/>
      <c r="X142" s="92"/>
      <c r="Y142" s="92"/>
      <c r="Z142" s="167"/>
      <c r="AA142" s="165"/>
      <c r="AB142" s="165"/>
      <c r="AC142" s="165"/>
      <c r="AD142" s="165"/>
      <c r="AE142" s="165"/>
      <c r="AF142" s="92"/>
      <c r="AG142" s="92"/>
      <c r="AH142" s="165"/>
      <c r="AI142" s="175" t="s">
        <v>313</v>
      </c>
      <c r="AJ142" s="168">
        <v>100.0</v>
      </c>
      <c r="AK142" s="169">
        <f>100*(E142+K142+Q142)/'S1'!$I$14</f>
        <v>87.5</v>
      </c>
      <c r="AL142" s="169">
        <f>100*(F142+L142+R142)/'S1'!$I$15</f>
        <v>87.5</v>
      </c>
      <c r="AM142" s="169">
        <f>100*(G142+M142+S142)/'S1'!$I$16</f>
        <v>100</v>
      </c>
      <c r="AN142" s="169">
        <f>100*(H142+N142+T142)/'S1'!$I$17</f>
        <v>100</v>
      </c>
      <c r="AO142" s="169">
        <f>100*(I142+O142+U142)/'S1'!$I$18</f>
        <v>100</v>
      </c>
      <c r="AP142" s="169">
        <f>100*(J142+P142+V142)/'S1'!$I$19</f>
        <v>100</v>
      </c>
      <c r="AQ142" s="175"/>
    </row>
    <row r="143" ht="15.75" customHeight="1">
      <c r="A143" s="135">
        <v>131.0</v>
      </c>
      <c r="B143" s="174">
        <v>9.2132010413E11</v>
      </c>
      <c r="C143" s="170" t="s">
        <v>15</v>
      </c>
      <c r="D143" s="172" t="s">
        <v>441</v>
      </c>
      <c r="E143" s="83">
        <v>15.0</v>
      </c>
      <c r="F143" s="164">
        <v>15.0</v>
      </c>
      <c r="G143" s="165"/>
      <c r="H143" s="165"/>
      <c r="I143" s="165"/>
      <c r="J143" s="165"/>
      <c r="K143" s="165"/>
      <c r="L143" s="166"/>
      <c r="M143" s="164">
        <v>27.0</v>
      </c>
      <c r="N143" s="164"/>
      <c r="O143" s="164"/>
      <c r="P143" s="165"/>
      <c r="Q143" s="165"/>
      <c r="R143" s="167"/>
      <c r="S143" s="165"/>
      <c r="T143" s="165">
        <v>15.0</v>
      </c>
      <c r="U143" s="165">
        <v>12.0</v>
      </c>
      <c r="V143" s="165">
        <v>12.0</v>
      </c>
      <c r="W143" s="165"/>
      <c r="X143" s="165"/>
      <c r="Y143" s="92"/>
      <c r="Z143" s="167"/>
      <c r="AA143" s="165"/>
      <c r="AB143" s="165"/>
      <c r="AC143" s="165"/>
      <c r="AD143" s="165"/>
      <c r="AE143" s="165"/>
      <c r="AF143" s="92"/>
      <c r="AG143" s="92"/>
      <c r="AH143" s="165"/>
      <c r="AI143" s="175" t="s">
        <v>313</v>
      </c>
      <c r="AJ143" s="168">
        <v>100.0</v>
      </c>
      <c r="AK143" s="169">
        <f>100*(E143+K143+Q143)/'S1'!$I$14</f>
        <v>93.75</v>
      </c>
      <c r="AL143" s="169">
        <f>100*(F143+L143+R143)/'S1'!$I$15</f>
        <v>93.75</v>
      </c>
      <c r="AM143" s="169">
        <f>100*(G143+M143+S143)/'S1'!$I$16</f>
        <v>96.42857143</v>
      </c>
      <c r="AN143" s="169">
        <f>100*(H143+N143+T143)/'S1'!$I$17</f>
        <v>93.75</v>
      </c>
      <c r="AO143" s="169">
        <f>100*(I143+O143+U143)/'S1'!$I$18</f>
        <v>100</v>
      </c>
      <c r="AP143" s="169">
        <f>100*(J143+P143+V143)/'S1'!$I$19</f>
        <v>100</v>
      </c>
      <c r="AQ143" s="175"/>
    </row>
    <row r="144" ht="15.75" customHeight="1">
      <c r="A144" s="135">
        <v>132.0</v>
      </c>
      <c r="B144" s="174">
        <v>9.21320104131E11</v>
      </c>
      <c r="C144" s="170" t="s">
        <v>15</v>
      </c>
      <c r="D144" s="172" t="s">
        <v>442</v>
      </c>
      <c r="E144" s="83">
        <v>15.0</v>
      </c>
      <c r="F144" s="164">
        <v>15.0</v>
      </c>
      <c r="G144" s="165"/>
      <c r="H144" s="165"/>
      <c r="I144" s="165"/>
      <c r="J144" s="165"/>
      <c r="K144" s="165"/>
      <c r="L144" s="166"/>
      <c r="M144" s="164">
        <v>27.0</v>
      </c>
      <c r="N144" s="164"/>
      <c r="O144" s="164"/>
      <c r="P144" s="165"/>
      <c r="Q144" s="165"/>
      <c r="R144" s="167"/>
      <c r="S144" s="165"/>
      <c r="T144" s="165">
        <v>15.0</v>
      </c>
      <c r="U144" s="165">
        <v>11.0</v>
      </c>
      <c r="V144" s="165">
        <v>11.0</v>
      </c>
      <c r="W144" s="92"/>
      <c r="X144" s="92"/>
      <c r="Y144" s="92"/>
      <c r="Z144" s="167"/>
      <c r="AA144" s="165"/>
      <c r="AB144" s="165"/>
      <c r="AC144" s="165"/>
      <c r="AD144" s="165"/>
      <c r="AE144" s="165"/>
      <c r="AF144" s="92"/>
      <c r="AG144" s="92"/>
      <c r="AH144" s="165"/>
      <c r="AI144" s="175" t="s">
        <v>313</v>
      </c>
      <c r="AJ144" s="168">
        <v>100.0</v>
      </c>
      <c r="AK144" s="169">
        <f>100*(E144+K144+Q144)/'S1'!$I$14</f>
        <v>93.75</v>
      </c>
      <c r="AL144" s="169">
        <f>100*(F144+L144+R144)/'S1'!$I$15</f>
        <v>93.75</v>
      </c>
      <c r="AM144" s="169">
        <f>100*(G144+M144+S144)/'S1'!$I$16</f>
        <v>96.42857143</v>
      </c>
      <c r="AN144" s="169">
        <f>100*(H144+N144+T144)/'S1'!$I$17</f>
        <v>93.75</v>
      </c>
      <c r="AO144" s="169">
        <f>100*(I144+O144+U144)/'S1'!$I$18</f>
        <v>91.66666667</v>
      </c>
      <c r="AP144" s="169">
        <f>100*(J144+P144+V144)/'S1'!$I$19</f>
        <v>91.66666667</v>
      </c>
      <c r="AQ144" s="175"/>
    </row>
    <row r="145" ht="15.75" customHeight="1">
      <c r="A145" s="135">
        <v>133.0</v>
      </c>
      <c r="B145" s="174">
        <v>9.21320104132E11</v>
      </c>
      <c r="C145" s="170" t="s">
        <v>15</v>
      </c>
      <c r="D145" s="172" t="s">
        <v>443</v>
      </c>
      <c r="E145" s="83">
        <v>16.0</v>
      </c>
      <c r="F145" s="164">
        <v>16.0</v>
      </c>
      <c r="G145" s="165"/>
      <c r="H145" s="165"/>
      <c r="I145" s="165"/>
      <c r="J145" s="165"/>
      <c r="K145" s="165"/>
      <c r="L145" s="166"/>
      <c r="M145" s="164">
        <v>28.0</v>
      </c>
      <c r="N145" s="164"/>
      <c r="O145" s="164"/>
      <c r="P145" s="165"/>
      <c r="Q145" s="165"/>
      <c r="R145" s="167"/>
      <c r="S145" s="165"/>
      <c r="T145" s="165">
        <v>16.0</v>
      </c>
      <c r="U145" s="165">
        <v>12.0</v>
      </c>
      <c r="V145" s="165">
        <v>12.0</v>
      </c>
      <c r="W145" s="92"/>
      <c r="X145" s="92"/>
      <c r="Y145" s="92"/>
      <c r="Z145" s="167"/>
      <c r="AA145" s="165"/>
      <c r="AB145" s="165"/>
      <c r="AC145" s="165"/>
      <c r="AD145" s="165"/>
      <c r="AE145" s="165"/>
      <c r="AF145" s="92"/>
      <c r="AG145" s="92"/>
      <c r="AH145" s="165"/>
      <c r="AI145" s="175" t="s">
        <v>313</v>
      </c>
      <c r="AJ145" s="168">
        <v>100.0</v>
      </c>
      <c r="AK145" s="169">
        <f>100*(E145+K145+Q145)/'S1'!$I$14</f>
        <v>100</v>
      </c>
      <c r="AL145" s="169">
        <f>100*(F145+L145+R145)/'S1'!$I$15</f>
        <v>100</v>
      </c>
      <c r="AM145" s="169">
        <f>100*(G145+M145+S145)/'S1'!$I$16</f>
        <v>100</v>
      </c>
      <c r="AN145" s="169">
        <f>100*(H145+N145+T145)/'S1'!$I$17</f>
        <v>100</v>
      </c>
      <c r="AO145" s="169">
        <f>100*(I145+O145+U145)/'S1'!$I$18</f>
        <v>100</v>
      </c>
      <c r="AP145" s="169">
        <f>100*(J145+P145+V145)/'S1'!$I$19</f>
        <v>100</v>
      </c>
      <c r="AQ145" s="175"/>
    </row>
    <row r="146" ht="15.75" customHeight="1">
      <c r="A146" s="135">
        <v>134.0</v>
      </c>
      <c r="B146" s="174">
        <v>9.21320104133E11</v>
      </c>
      <c r="C146" s="170" t="s">
        <v>15</v>
      </c>
      <c r="D146" s="172" t="s">
        <v>444</v>
      </c>
      <c r="E146" s="83">
        <v>15.0</v>
      </c>
      <c r="F146" s="164">
        <v>15.0</v>
      </c>
      <c r="G146" s="165"/>
      <c r="H146" s="165"/>
      <c r="I146" s="165"/>
      <c r="J146" s="165"/>
      <c r="K146" s="165"/>
      <c r="L146" s="166"/>
      <c r="M146" s="164">
        <v>27.0</v>
      </c>
      <c r="N146" s="164"/>
      <c r="O146" s="164"/>
      <c r="P146" s="165"/>
      <c r="Q146" s="165"/>
      <c r="R146" s="167"/>
      <c r="S146" s="165"/>
      <c r="T146" s="165">
        <v>15.0</v>
      </c>
      <c r="U146" s="165">
        <v>11.0</v>
      </c>
      <c r="V146" s="165">
        <v>11.0</v>
      </c>
      <c r="W146" s="92"/>
      <c r="X146" s="92"/>
      <c r="Y146" s="92"/>
      <c r="Z146" s="167"/>
      <c r="AA146" s="165"/>
      <c r="AB146" s="165"/>
      <c r="AC146" s="165"/>
      <c r="AD146" s="165"/>
      <c r="AE146" s="165"/>
      <c r="AF146" s="92"/>
      <c r="AG146" s="92"/>
      <c r="AH146" s="165"/>
      <c r="AI146" s="175" t="s">
        <v>313</v>
      </c>
      <c r="AJ146" s="168">
        <v>100.0</v>
      </c>
      <c r="AK146" s="169">
        <f>100*(E146+K146+Q146)/'S1'!$I$14</f>
        <v>93.75</v>
      </c>
      <c r="AL146" s="169">
        <f>100*(F146+L146+R146)/'S1'!$I$15</f>
        <v>93.75</v>
      </c>
      <c r="AM146" s="169">
        <f>100*(G146+M146+S146)/'S1'!$I$16</f>
        <v>96.42857143</v>
      </c>
      <c r="AN146" s="169">
        <f>100*(H146+N146+T146)/'S1'!$I$17</f>
        <v>93.75</v>
      </c>
      <c r="AO146" s="169">
        <f>100*(I146+O146+U146)/'S1'!$I$18</f>
        <v>91.66666667</v>
      </c>
      <c r="AP146" s="169">
        <f>100*(J146+P146+V146)/'S1'!$I$19</f>
        <v>91.66666667</v>
      </c>
      <c r="AQ146" s="175"/>
    </row>
    <row r="147" ht="15.75" customHeight="1">
      <c r="A147" s="135">
        <v>135.0</v>
      </c>
      <c r="B147" s="174">
        <v>9.21320104134E11</v>
      </c>
      <c r="C147" s="170" t="s">
        <v>15</v>
      </c>
      <c r="D147" s="171" t="s">
        <v>445</v>
      </c>
      <c r="E147" s="55">
        <v>15.0</v>
      </c>
      <c r="F147" s="165">
        <v>15.0</v>
      </c>
      <c r="G147" s="165"/>
      <c r="H147" s="165"/>
      <c r="I147" s="165"/>
      <c r="J147" s="165"/>
      <c r="K147" s="165"/>
      <c r="L147" s="165"/>
      <c r="M147" s="165">
        <v>26.0</v>
      </c>
      <c r="N147" s="165"/>
      <c r="O147" s="165"/>
      <c r="P147" s="165"/>
      <c r="Q147" s="165"/>
      <c r="R147" s="179"/>
      <c r="S147" s="165"/>
      <c r="T147" s="165">
        <v>15.0</v>
      </c>
      <c r="U147" s="165">
        <v>11.0</v>
      </c>
      <c r="V147" s="165">
        <v>11.0</v>
      </c>
      <c r="W147" s="180"/>
      <c r="X147" s="180"/>
      <c r="Y147" s="180"/>
      <c r="Z147" s="179"/>
      <c r="AA147" s="165"/>
      <c r="AB147" s="165"/>
      <c r="AC147" s="165"/>
      <c r="AD147" s="165"/>
      <c r="AE147" s="165"/>
      <c r="AF147" s="180"/>
      <c r="AG147" s="180"/>
      <c r="AH147" s="165"/>
      <c r="AI147" s="181" t="s">
        <v>313</v>
      </c>
      <c r="AJ147" s="168">
        <v>100.0</v>
      </c>
      <c r="AK147" s="169">
        <f>100*(E147+K147+Q147)/'S1'!$I$14</f>
        <v>93.75</v>
      </c>
      <c r="AL147" s="169">
        <f>100*(F147+L147+R147)/'S1'!$I$15</f>
        <v>93.75</v>
      </c>
      <c r="AM147" s="169">
        <f>100*(G147+M147+S147)/'S1'!$I$16</f>
        <v>92.85714286</v>
      </c>
      <c r="AN147" s="169">
        <f>100*(H147+N147+T147)/'S1'!$I$17</f>
        <v>93.75</v>
      </c>
      <c r="AO147" s="169">
        <f>100*(I147+O147+U147)/'S1'!$I$18</f>
        <v>91.66666667</v>
      </c>
      <c r="AP147" s="169">
        <f>100*(J147+P147+V147)/'S1'!$I$19</f>
        <v>91.66666667</v>
      </c>
      <c r="AQ147" s="175"/>
    </row>
    <row r="148" ht="15.75" customHeight="1">
      <c r="A148" s="135">
        <v>136.0</v>
      </c>
      <c r="B148" s="174">
        <v>9.21320104135E11</v>
      </c>
      <c r="C148" s="170" t="s">
        <v>15</v>
      </c>
      <c r="D148" s="172" t="s">
        <v>446</v>
      </c>
      <c r="E148" s="182">
        <v>15.0</v>
      </c>
      <c r="F148" s="165">
        <v>15.0</v>
      </c>
      <c r="G148" s="165"/>
      <c r="H148" s="165"/>
      <c r="I148" s="165"/>
      <c r="J148" s="165"/>
      <c r="K148" s="165"/>
      <c r="L148" s="166"/>
      <c r="M148" s="166">
        <v>27.0</v>
      </c>
      <c r="N148" s="165"/>
      <c r="O148" s="165"/>
      <c r="P148" s="165"/>
      <c r="Q148" s="165"/>
      <c r="R148" s="167"/>
      <c r="S148" s="165"/>
      <c r="T148" s="165">
        <v>15.0</v>
      </c>
      <c r="U148" s="165">
        <v>11.0</v>
      </c>
      <c r="V148" s="165">
        <v>11.0</v>
      </c>
      <c r="W148" s="92"/>
      <c r="X148" s="92"/>
      <c r="Y148" s="92"/>
      <c r="Z148" s="167"/>
      <c r="AA148" s="165"/>
      <c r="AB148" s="165"/>
      <c r="AC148" s="165"/>
      <c r="AD148" s="165"/>
      <c r="AE148" s="165"/>
      <c r="AF148" s="92"/>
      <c r="AG148" s="92"/>
      <c r="AH148" s="165"/>
      <c r="AI148" s="175" t="s">
        <v>313</v>
      </c>
      <c r="AJ148" s="168">
        <v>100.0</v>
      </c>
      <c r="AK148" s="169">
        <f>100*(E148+K148+Q148)/'S1'!$I$14</f>
        <v>93.75</v>
      </c>
      <c r="AL148" s="169">
        <f>100*(F148+L148+R148)/'S1'!$I$15</f>
        <v>93.75</v>
      </c>
      <c r="AM148" s="169">
        <f>100*(G148+M148+S148)/'S1'!$I$16</f>
        <v>96.42857143</v>
      </c>
      <c r="AN148" s="169">
        <f>100*(H148+N148+T148)/'S1'!$I$17</f>
        <v>93.75</v>
      </c>
      <c r="AO148" s="169">
        <f>100*(I148+O148+U148)/'S1'!$I$18</f>
        <v>91.66666667</v>
      </c>
      <c r="AP148" s="169">
        <f>100*(J148+P148+V148)/'S1'!$I$19</f>
        <v>91.66666667</v>
      </c>
      <c r="AQ148" s="175"/>
    </row>
    <row r="149" ht="15.75" customHeight="1">
      <c r="A149" s="135">
        <v>137.0</v>
      </c>
      <c r="B149" s="174">
        <v>9.21320104136E11</v>
      </c>
      <c r="C149" s="170" t="s">
        <v>15</v>
      </c>
      <c r="D149" s="172" t="s">
        <v>447</v>
      </c>
      <c r="E149" s="182">
        <v>16.0</v>
      </c>
      <c r="F149" s="165">
        <v>16.0</v>
      </c>
      <c r="G149" s="165"/>
      <c r="H149" s="165"/>
      <c r="I149" s="165"/>
      <c r="J149" s="165"/>
      <c r="K149" s="165"/>
      <c r="L149" s="166"/>
      <c r="M149" s="166">
        <v>28.0</v>
      </c>
      <c r="N149" s="165"/>
      <c r="O149" s="165"/>
      <c r="P149" s="165"/>
      <c r="Q149" s="165"/>
      <c r="R149" s="167"/>
      <c r="S149" s="165"/>
      <c r="T149" s="165">
        <v>16.0</v>
      </c>
      <c r="U149" s="165">
        <v>12.0</v>
      </c>
      <c r="V149" s="165">
        <v>12.0</v>
      </c>
      <c r="W149" s="92"/>
      <c r="X149" s="92"/>
      <c r="Y149" s="92"/>
      <c r="Z149" s="167"/>
      <c r="AA149" s="165"/>
      <c r="AB149" s="165"/>
      <c r="AC149" s="165"/>
      <c r="AD149" s="165"/>
      <c r="AE149" s="165"/>
      <c r="AF149" s="92"/>
      <c r="AG149" s="92"/>
      <c r="AH149" s="165"/>
      <c r="AI149" s="175" t="s">
        <v>313</v>
      </c>
      <c r="AJ149" s="168">
        <v>100.0</v>
      </c>
      <c r="AK149" s="169">
        <f>100*(E149+K149+Q149)/'S1'!$I$14</f>
        <v>100</v>
      </c>
      <c r="AL149" s="169">
        <f>100*(F149+L149+R149)/'S1'!$I$15</f>
        <v>100</v>
      </c>
      <c r="AM149" s="169">
        <f>100*(G149+M149+S149)/'S1'!$I$16</f>
        <v>100</v>
      </c>
      <c r="AN149" s="169">
        <f>100*(H149+N149+T149)/'S1'!$I$17</f>
        <v>100</v>
      </c>
      <c r="AO149" s="169">
        <f>100*(I149+O149+U149)/'S1'!$I$18</f>
        <v>100</v>
      </c>
      <c r="AP149" s="169">
        <f>100*(J149+P149+V149)/'S1'!$I$19</f>
        <v>100</v>
      </c>
      <c r="AQ149" s="175"/>
    </row>
    <row r="150" ht="15.75" customHeight="1">
      <c r="A150" s="135">
        <v>138.0</v>
      </c>
      <c r="B150" s="174">
        <v>9.21320104137E11</v>
      </c>
      <c r="C150" s="170" t="s">
        <v>15</v>
      </c>
      <c r="D150" s="172" t="s">
        <v>448</v>
      </c>
      <c r="E150" s="182">
        <v>14.0</v>
      </c>
      <c r="F150" s="165">
        <v>14.0</v>
      </c>
      <c r="G150" s="165"/>
      <c r="H150" s="165"/>
      <c r="I150" s="165"/>
      <c r="J150" s="165"/>
      <c r="K150" s="165"/>
      <c r="L150" s="166"/>
      <c r="M150" s="166">
        <v>24.0</v>
      </c>
      <c r="N150" s="165"/>
      <c r="O150" s="165"/>
      <c r="P150" s="165"/>
      <c r="Q150" s="165"/>
      <c r="R150" s="167"/>
      <c r="S150" s="165"/>
      <c r="T150" s="165">
        <v>14.0</v>
      </c>
      <c r="U150" s="165">
        <v>10.0</v>
      </c>
      <c r="V150" s="165">
        <v>10.0</v>
      </c>
      <c r="W150" s="165"/>
      <c r="X150" s="165"/>
      <c r="Y150" s="92"/>
      <c r="Z150" s="167"/>
      <c r="AA150" s="165"/>
      <c r="AB150" s="165"/>
      <c r="AC150" s="165"/>
      <c r="AD150" s="165"/>
      <c r="AE150" s="165"/>
      <c r="AF150" s="92"/>
      <c r="AG150" s="92"/>
      <c r="AH150" s="165"/>
      <c r="AI150" s="175" t="s">
        <v>313</v>
      </c>
      <c r="AJ150" s="168">
        <v>100.0</v>
      </c>
      <c r="AK150" s="169">
        <f>100*(E150+K150+Q150)/'S1'!$I$14</f>
        <v>87.5</v>
      </c>
      <c r="AL150" s="169">
        <f>100*(F150+L150+R150)/'S1'!$I$15</f>
        <v>87.5</v>
      </c>
      <c r="AM150" s="169">
        <f>100*(G150+M150+S150)/'S1'!$I$16</f>
        <v>85.71428571</v>
      </c>
      <c r="AN150" s="169">
        <f>100*(H150+N150+T150)/'S1'!$I$17</f>
        <v>87.5</v>
      </c>
      <c r="AO150" s="169">
        <f>100*(I150+O150+U150)/'S1'!$I$18</f>
        <v>83.33333333</v>
      </c>
      <c r="AP150" s="169">
        <f>100*(J150+P150+V150)/'S1'!$I$19</f>
        <v>83.33333333</v>
      </c>
      <c r="AQ150" s="175"/>
    </row>
    <row r="151" ht="15.75" customHeight="1">
      <c r="A151" s="135">
        <v>139.0</v>
      </c>
      <c r="B151" s="174">
        <v>9.21320104138E11</v>
      </c>
      <c r="C151" s="170" t="s">
        <v>15</v>
      </c>
      <c r="D151" s="172" t="s">
        <v>449</v>
      </c>
      <c r="E151" s="182">
        <v>15.0</v>
      </c>
      <c r="F151" s="165">
        <v>15.0</v>
      </c>
      <c r="G151" s="165"/>
      <c r="H151" s="165"/>
      <c r="I151" s="165"/>
      <c r="J151" s="165"/>
      <c r="K151" s="165"/>
      <c r="L151" s="166"/>
      <c r="M151" s="166">
        <v>27.0</v>
      </c>
      <c r="N151" s="165"/>
      <c r="O151" s="165"/>
      <c r="P151" s="165"/>
      <c r="Q151" s="165"/>
      <c r="R151" s="167"/>
      <c r="S151" s="165"/>
      <c r="T151" s="165">
        <v>15.0</v>
      </c>
      <c r="U151" s="165">
        <v>11.0</v>
      </c>
      <c r="V151" s="165">
        <v>11.0</v>
      </c>
      <c r="W151" s="92"/>
      <c r="X151" s="92"/>
      <c r="Y151" s="92"/>
      <c r="Z151" s="167"/>
      <c r="AA151" s="165"/>
      <c r="AB151" s="165"/>
      <c r="AC151" s="165"/>
      <c r="AD151" s="165"/>
      <c r="AE151" s="165"/>
      <c r="AF151" s="92"/>
      <c r="AG151" s="92"/>
      <c r="AH151" s="165"/>
      <c r="AI151" s="175" t="s">
        <v>313</v>
      </c>
      <c r="AJ151" s="168">
        <v>100.0</v>
      </c>
      <c r="AK151" s="169">
        <f>100*(E151+K151+Q151)/'S1'!$I$14</f>
        <v>93.75</v>
      </c>
      <c r="AL151" s="169">
        <f>100*(F151+L151+R151)/'S1'!$I$15</f>
        <v>93.75</v>
      </c>
      <c r="AM151" s="169">
        <f>100*(G151+M151+S151)/'S1'!$I$16</f>
        <v>96.42857143</v>
      </c>
      <c r="AN151" s="169">
        <f>100*(H151+N151+T151)/'S1'!$I$17</f>
        <v>93.75</v>
      </c>
      <c r="AO151" s="169">
        <f>100*(I151+O151+U151)/'S1'!$I$18</f>
        <v>91.66666667</v>
      </c>
      <c r="AP151" s="169">
        <f>100*(J151+P151+V151)/'S1'!$I$19</f>
        <v>91.66666667</v>
      </c>
      <c r="AQ151" s="175"/>
    </row>
    <row r="152" ht="15.75" customHeight="1">
      <c r="A152" s="135">
        <v>140.0</v>
      </c>
      <c r="B152" s="174">
        <v>9.21320104139E11</v>
      </c>
      <c r="C152" s="170" t="s">
        <v>15</v>
      </c>
      <c r="D152" s="172" t="s">
        <v>450</v>
      </c>
      <c r="E152" s="182">
        <v>15.0</v>
      </c>
      <c r="F152" s="165">
        <v>15.0</v>
      </c>
      <c r="G152" s="165"/>
      <c r="H152" s="165"/>
      <c r="I152" s="165"/>
      <c r="J152" s="165"/>
      <c r="K152" s="165"/>
      <c r="L152" s="166"/>
      <c r="M152" s="166">
        <v>26.0</v>
      </c>
      <c r="N152" s="165"/>
      <c r="O152" s="165"/>
      <c r="P152" s="165"/>
      <c r="Q152" s="165"/>
      <c r="R152" s="167"/>
      <c r="S152" s="165"/>
      <c r="T152" s="165">
        <v>15.0</v>
      </c>
      <c r="U152" s="165">
        <v>11.0</v>
      </c>
      <c r="V152" s="165">
        <v>11.0</v>
      </c>
      <c r="W152" s="92"/>
      <c r="X152" s="92"/>
      <c r="Y152" s="92"/>
      <c r="Z152" s="167"/>
      <c r="AA152" s="165"/>
      <c r="AB152" s="165"/>
      <c r="AC152" s="165"/>
      <c r="AD152" s="165"/>
      <c r="AE152" s="165"/>
      <c r="AF152" s="92"/>
      <c r="AG152" s="92"/>
      <c r="AH152" s="165"/>
      <c r="AI152" s="175" t="s">
        <v>313</v>
      </c>
      <c r="AJ152" s="168">
        <v>100.0</v>
      </c>
      <c r="AK152" s="169">
        <f>100*(E152+K152+Q152)/'S1'!$I$14</f>
        <v>93.75</v>
      </c>
      <c r="AL152" s="169">
        <f>100*(F152+L152+R152)/'S1'!$I$15</f>
        <v>93.75</v>
      </c>
      <c r="AM152" s="169">
        <f>100*(G152+M152+S152)/'S1'!$I$16</f>
        <v>92.85714286</v>
      </c>
      <c r="AN152" s="169">
        <f>100*(H152+N152+T152)/'S1'!$I$17</f>
        <v>93.75</v>
      </c>
      <c r="AO152" s="169">
        <f>100*(I152+O152+U152)/'S1'!$I$18</f>
        <v>91.66666667</v>
      </c>
      <c r="AP152" s="169">
        <f>100*(J152+P152+V152)/'S1'!$I$19</f>
        <v>91.66666667</v>
      </c>
      <c r="AQ152" s="175"/>
    </row>
    <row r="153" ht="15.75" customHeight="1">
      <c r="A153" s="135">
        <v>141.0</v>
      </c>
      <c r="B153" s="174">
        <v>9.2132010414E11</v>
      </c>
      <c r="C153" s="170" t="s">
        <v>15</v>
      </c>
      <c r="D153" s="172" t="s">
        <v>451</v>
      </c>
      <c r="E153" s="182">
        <v>16.0</v>
      </c>
      <c r="F153" s="165">
        <v>16.0</v>
      </c>
      <c r="G153" s="165"/>
      <c r="H153" s="165"/>
      <c r="I153" s="165"/>
      <c r="J153" s="165"/>
      <c r="K153" s="165"/>
      <c r="L153" s="166"/>
      <c r="M153" s="166">
        <v>27.0</v>
      </c>
      <c r="N153" s="165"/>
      <c r="O153" s="165"/>
      <c r="P153" s="165"/>
      <c r="Q153" s="165"/>
      <c r="R153" s="167"/>
      <c r="S153" s="165"/>
      <c r="T153" s="165">
        <v>16.0</v>
      </c>
      <c r="U153" s="165">
        <v>12.0</v>
      </c>
      <c r="V153" s="165">
        <v>12.0</v>
      </c>
      <c r="W153" s="92"/>
      <c r="X153" s="92"/>
      <c r="Y153" s="92"/>
      <c r="Z153" s="167"/>
      <c r="AA153" s="165"/>
      <c r="AB153" s="165"/>
      <c r="AC153" s="165"/>
      <c r="AD153" s="165"/>
      <c r="AE153" s="165"/>
      <c r="AF153" s="92"/>
      <c r="AG153" s="92"/>
      <c r="AH153" s="165"/>
      <c r="AI153" s="175" t="s">
        <v>313</v>
      </c>
      <c r="AJ153" s="168">
        <v>100.0</v>
      </c>
      <c r="AK153" s="169">
        <f>100*(E153+K153+Q153)/'S1'!$I$14</f>
        <v>100</v>
      </c>
      <c r="AL153" s="169">
        <f>100*(F153+L153+R153)/'S1'!$I$15</f>
        <v>100</v>
      </c>
      <c r="AM153" s="169">
        <f>100*(G153+M153+S153)/'S1'!$I$16</f>
        <v>96.42857143</v>
      </c>
      <c r="AN153" s="169">
        <f>100*(H153+N153+T153)/'S1'!$I$17</f>
        <v>100</v>
      </c>
      <c r="AO153" s="169">
        <f>100*(I153+O153+U153)/'S1'!$I$18</f>
        <v>100</v>
      </c>
      <c r="AP153" s="169">
        <f>100*(J153+P153+V153)/'S1'!$I$19</f>
        <v>100</v>
      </c>
      <c r="AQ153" s="175"/>
    </row>
    <row r="154" ht="15.75" customHeight="1">
      <c r="A154" s="135">
        <v>142.0</v>
      </c>
      <c r="B154" s="174">
        <v>9.21320104141E11</v>
      </c>
      <c r="C154" s="170" t="s">
        <v>15</v>
      </c>
      <c r="D154" s="172" t="s">
        <v>452</v>
      </c>
      <c r="E154" s="182">
        <v>15.0</v>
      </c>
      <c r="F154" s="165">
        <v>15.0</v>
      </c>
      <c r="G154" s="165"/>
      <c r="H154" s="165"/>
      <c r="I154" s="165"/>
      <c r="J154" s="165"/>
      <c r="K154" s="165"/>
      <c r="L154" s="166"/>
      <c r="M154" s="166">
        <v>27.0</v>
      </c>
      <c r="N154" s="165"/>
      <c r="O154" s="165"/>
      <c r="P154" s="165"/>
      <c r="Q154" s="165"/>
      <c r="R154" s="167"/>
      <c r="S154" s="165"/>
      <c r="T154" s="165">
        <v>15.0</v>
      </c>
      <c r="U154" s="165">
        <v>12.0</v>
      </c>
      <c r="V154" s="165">
        <v>12.0</v>
      </c>
      <c r="W154" s="92"/>
      <c r="X154" s="92"/>
      <c r="Y154" s="92"/>
      <c r="Z154" s="167"/>
      <c r="AA154" s="165"/>
      <c r="AB154" s="165"/>
      <c r="AC154" s="165"/>
      <c r="AD154" s="165"/>
      <c r="AE154" s="165"/>
      <c r="AF154" s="92"/>
      <c r="AG154" s="92"/>
      <c r="AH154" s="165"/>
      <c r="AI154" s="175" t="s">
        <v>313</v>
      </c>
      <c r="AJ154" s="168">
        <v>100.0</v>
      </c>
      <c r="AK154" s="169">
        <f>100*(E154+K154+Q154)/'S1'!$I$14</f>
        <v>93.75</v>
      </c>
      <c r="AL154" s="169">
        <f>100*(F154+L154+R154)/'S1'!$I$15</f>
        <v>93.75</v>
      </c>
      <c r="AM154" s="169">
        <f>100*(G154+M154+S154)/'S1'!$I$16</f>
        <v>96.42857143</v>
      </c>
      <c r="AN154" s="169">
        <f>100*(H154+N154+T154)/'S1'!$I$17</f>
        <v>93.75</v>
      </c>
      <c r="AO154" s="169">
        <f>100*(I154+O154+U154)/'S1'!$I$18</f>
        <v>100</v>
      </c>
      <c r="AP154" s="169">
        <f>100*(J154+P154+V154)/'S1'!$I$19</f>
        <v>100</v>
      </c>
      <c r="AQ154" s="175"/>
    </row>
    <row r="155" ht="15.75" customHeight="1">
      <c r="A155" s="135">
        <v>143.0</v>
      </c>
      <c r="B155" s="174">
        <v>9.21320104142E11</v>
      </c>
      <c r="C155" s="170" t="s">
        <v>15</v>
      </c>
      <c r="D155" s="172" t="s">
        <v>453</v>
      </c>
      <c r="E155" s="182">
        <v>16.0</v>
      </c>
      <c r="F155" s="165">
        <v>16.0</v>
      </c>
      <c r="G155" s="165"/>
      <c r="H155" s="165"/>
      <c r="I155" s="165"/>
      <c r="J155" s="165"/>
      <c r="K155" s="165"/>
      <c r="L155" s="166"/>
      <c r="M155" s="166">
        <v>27.0</v>
      </c>
      <c r="N155" s="165"/>
      <c r="O155" s="165"/>
      <c r="P155" s="165"/>
      <c r="Q155" s="165"/>
      <c r="R155" s="167"/>
      <c r="S155" s="165"/>
      <c r="T155" s="165">
        <v>16.0</v>
      </c>
      <c r="U155" s="165">
        <v>12.0</v>
      </c>
      <c r="V155" s="165">
        <v>12.0</v>
      </c>
      <c r="W155" s="165"/>
      <c r="X155" s="165"/>
      <c r="Y155" s="92"/>
      <c r="Z155" s="167"/>
      <c r="AA155" s="165"/>
      <c r="AB155" s="165"/>
      <c r="AC155" s="165"/>
      <c r="AD155" s="165"/>
      <c r="AE155" s="165"/>
      <c r="AF155" s="92"/>
      <c r="AG155" s="92"/>
      <c r="AH155" s="165"/>
      <c r="AI155" s="175" t="s">
        <v>313</v>
      </c>
      <c r="AJ155" s="168">
        <v>100.0</v>
      </c>
      <c r="AK155" s="169">
        <f>100*(E155+K155+Q155)/'S1'!$I$14</f>
        <v>100</v>
      </c>
      <c r="AL155" s="169">
        <f>100*(F155+L155+R155)/'S1'!$I$15</f>
        <v>100</v>
      </c>
      <c r="AM155" s="169">
        <f>100*(G155+M155+S155)/'S1'!$I$16</f>
        <v>96.42857143</v>
      </c>
      <c r="AN155" s="169">
        <f>100*(H155+N155+T155)/'S1'!$I$17</f>
        <v>100</v>
      </c>
      <c r="AO155" s="169">
        <f>100*(I155+O155+U155)/'S1'!$I$18</f>
        <v>100</v>
      </c>
      <c r="AP155" s="169">
        <f>100*(J155+P155+V155)/'S1'!$I$19</f>
        <v>100</v>
      </c>
      <c r="AQ155" s="175"/>
    </row>
    <row r="156" ht="15.75" customHeight="1">
      <c r="A156" s="135">
        <v>144.0</v>
      </c>
      <c r="B156" s="174">
        <v>9.21320104143E11</v>
      </c>
      <c r="C156" s="170" t="s">
        <v>15</v>
      </c>
      <c r="D156" s="172" t="s">
        <v>454</v>
      </c>
      <c r="E156" s="182">
        <v>16.0</v>
      </c>
      <c r="F156" s="165">
        <v>16.0</v>
      </c>
      <c r="G156" s="165"/>
      <c r="H156" s="165"/>
      <c r="I156" s="165"/>
      <c r="J156" s="165"/>
      <c r="K156" s="165"/>
      <c r="L156" s="166"/>
      <c r="M156" s="166">
        <v>28.0</v>
      </c>
      <c r="N156" s="165"/>
      <c r="O156" s="165"/>
      <c r="P156" s="165"/>
      <c r="Q156" s="165"/>
      <c r="R156" s="167"/>
      <c r="S156" s="165"/>
      <c r="T156" s="165">
        <v>16.0</v>
      </c>
      <c r="U156" s="165">
        <v>12.0</v>
      </c>
      <c r="V156" s="165">
        <v>12.0</v>
      </c>
      <c r="W156" s="92"/>
      <c r="X156" s="92"/>
      <c r="Y156" s="92"/>
      <c r="Z156" s="167"/>
      <c r="AA156" s="165"/>
      <c r="AB156" s="165"/>
      <c r="AC156" s="165"/>
      <c r="AD156" s="165"/>
      <c r="AE156" s="165"/>
      <c r="AF156" s="92"/>
      <c r="AG156" s="92"/>
      <c r="AH156" s="165"/>
      <c r="AI156" s="175" t="s">
        <v>313</v>
      </c>
      <c r="AJ156" s="168">
        <v>100.0</v>
      </c>
      <c r="AK156" s="169">
        <f>100*(E156+K156+Q156)/'S1'!$I$14</f>
        <v>100</v>
      </c>
      <c r="AL156" s="169">
        <f>100*(F156+L156+R156)/'S1'!$I$15</f>
        <v>100</v>
      </c>
      <c r="AM156" s="169">
        <f>100*(G156+M156+S156)/'S1'!$I$16</f>
        <v>100</v>
      </c>
      <c r="AN156" s="169">
        <f>100*(H156+N156+T156)/'S1'!$I$17</f>
        <v>100</v>
      </c>
      <c r="AO156" s="169">
        <f>100*(I156+O156+U156)/'S1'!$I$18</f>
        <v>100</v>
      </c>
      <c r="AP156" s="169">
        <f>100*(J156+P156+V156)/'S1'!$I$19</f>
        <v>100</v>
      </c>
      <c r="AQ156" s="175"/>
    </row>
    <row r="157" ht="15.75" customHeight="1">
      <c r="A157" s="135">
        <v>145.0</v>
      </c>
      <c r="B157" s="174">
        <v>9.21320104144E11</v>
      </c>
      <c r="C157" s="170" t="s">
        <v>15</v>
      </c>
      <c r="D157" s="172" t="s">
        <v>455</v>
      </c>
      <c r="E157" s="182">
        <v>15.0</v>
      </c>
      <c r="F157" s="165">
        <v>15.0</v>
      </c>
      <c r="G157" s="165"/>
      <c r="H157" s="165"/>
      <c r="I157" s="165"/>
      <c r="J157" s="165"/>
      <c r="K157" s="165"/>
      <c r="L157" s="166"/>
      <c r="M157" s="166">
        <v>27.0</v>
      </c>
      <c r="N157" s="165"/>
      <c r="O157" s="165"/>
      <c r="P157" s="165"/>
      <c r="Q157" s="165"/>
      <c r="R157" s="167"/>
      <c r="S157" s="165"/>
      <c r="T157" s="165">
        <v>15.0</v>
      </c>
      <c r="U157" s="165">
        <v>12.0</v>
      </c>
      <c r="V157" s="165">
        <v>12.0</v>
      </c>
      <c r="W157" s="92"/>
      <c r="X157" s="92"/>
      <c r="Y157" s="92"/>
      <c r="Z157" s="167"/>
      <c r="AA157" s="165"/>
      <c r="AB157" s="165"/>
      <c r="AC157" s="165"/>
      <c r="AD157" s="165"/>
      <c r="AE157" s="165"/>
      <c r="AF157" s="92"/>
      <c r="AG157" s="92"/>
      <c r="AH157" s="165"/>
      <c r="AI157" s="175" t="s">
        <v>313</v>
      </c>
      <c r="AJ157" s="168">
        <v>100.0</v>
      </c>
      <c r="AK157" s="169">
        <f>100*(E157+K157+Q157)/'S1'!$I$14</f>
        <v>93.75</v>
      </c>
      <c r="AL157" s="169">
        <f>100*(F157+L157+R157)/'S1'!$I$15</f>
        <v>93.75</v>
      </c>
      <c r="AM157" s="169">
        <f>100*(G157+M157+S157)/'S1'!$I$16</f>
        <v>96.42857143</v>
      </c>
      <c r="AN157" s="169">
        <f>100*(H157+N157+T157)/'S1'!$I$17</f>
        <v>93.75</v>
      </c>
      <c r="AO157" s="169">
        <f>100*(I157+O157+U157)/'S1'!$I$18</f>
        <v>100</v>
      </c>
      <c r="AP157" s="169">
        <f>100*(J157+P157+V157)/'S1'!$I$19</f>
        <v>100</v>
      </c>
      <c r="AQ157" s="175"/>
    </row>
    <row r="158" ht="15.75" customHeight="1">
      <c r="A158" s="135">
        <v>146.0</v>
      </c>
      <c r="B158" s="174">
        <v>9.21320104145E11</v>
      </c>
      <c r="C158" s="170" t="s">
        <v>15</v>
      </c>
      <c r="D158" s="172" t="s">
        <v>456</v>
      </c>
      <c r="E158" s="182">
        <v>16.0</v>
      </c>
      <c r="F158" s="165">
        <v>16.0</v>
      </c>
      <c r="G158" s="165"/>
      <c r="H158" s="165"/>
      <c r="I158" s="165"/>
      <c r="J158" s="165"/>
      <c r="K158" s="165"/>
      <c r="L158" s="166"/>
      <c r="M158" s="166">
        <v>27.0</v>
      </c>
      <c r="N158" s="165"/>
      <c r="O158" s="165"/>
      <c r="P158" s="165"/>
      <c r="Q158" s="165"/>
      <c r="R158" s="167"/>
      <c r="S158" s="165"/>
      <c r="T158" s="165">
        <v>16.0</v>
      </c>
      <c r="U158" s="165">
        <v>12.0</v>
      </c>
      <c r="V158" s="165">
        <v>12.0</v>
      </c>
      <c r="W158" s="92"/>
      <c r="X158" s="92"/>
      <c r="Y158" s="92"/>
      <c r="Z158" s="167"/>
      <c r="AA158" s="165"/>
      <c r="AB158" s="165"/>
      <c r="AC158" s="165"/>
      <c r="AD158" s="165"/>
      <c r="AE158" s="165"/>
      <c r="AF158" s="92"/>
      <c r="AG158" s="92"/>
      <c r="AH158" s="165"/>
      <c r="AI158" s="175" t="s">
        <v>311</v>
      </c>
      <c r="AJ158" s="168">
        <v>90.0</v>
      </c>
      <c r="AK158" s="169">
        <f>100*(E158+K158+Q158)/'S1'!$I$14</f>
        <v>100</v>
      </c>
      <c r="AL158" s="169">
        <f>100*(F158+L158+R158)/'S1'!$I$15</f>
        <v>100</v>
      </c>
      <c r="AM158" s="169">
        <f>100*(G158+M158+S158)/'S1'!$I$16</f>
        <v>96.42857143</v>
      </c>
      <c r="AN158" s="169">
        <f>100*(H158+N158+T158)/'S1'!$I$17</f>
        <v>100</v>
      </c>
      <c r="AO158" s="169">
        <f>100*(I158+O158+U158)/'S1'!$I$18</f>
        <v>100</v>
      </c>
      <c r="AP158" s="169">
        <f>100*(J158+P158+V158)/'S1'!$I$19</f>
        <v>100</v>
      </c>
      <c r="AQ158" s="175"/>
    </row>
    <row r="159" ht="15.75" customHeight="1">
      <c r="A159" s="135">
        <v>147.0</v>
      </c>
      <c r="B159" s="174">
        <v>9.21320104146E11</v>
      </c>
      <c r="C159" s="170" t="s">
        <v>15</v>
      </c>
      <c r="D159" s="172" t="s">
        <v>457</v>
      </c>
      <c r="E159" s="182">
        <v>16.0</v>
      </c>
      <c r="F159" s="165">
        <v>16.0</v>
      </c>
      <c r="G159" s="165"/>
      <c r="H159" s="165"/>
      <c r="I159" s="165"/>
      <c r="J159" s="165"/>
      <c r="K159" s="165"/>
      <c r="L159" s="166"/>
      <c r="M159" s="166">
        <v>28.0</v>
      </c>
      <c r="N159" s="165"/>
      <c r="O159" s="165"/>
      <c r="P159" s="165"/>
      <c r="Q159" s="165"/>
      <c r="R159" s="167"/>
      <c r="S159" s="165"/>
      <c r="T159" s="165">
        <v>16.0</v>
      </c>
      <c r="U159" s="165">
        <v>12.0</v>
      </c>
      <c r="V159" s="165">
        <v>12.0</v>
      </c>
      <c r="W159" s="92"/>
      <c r="X159" s="92"/>
      <c r="Y159" s="92"/>
      <c r="Z159" s="167"/>
      <c r="AA159" s="165"/>
      <c r="AB159" s="165"/>
      <c r="AC159" s="165"/>
      <c r="AD159" s="165"/>
      <c r="AE159" s="165"/>
      <c r="AF159" s="92"/>
      <c r="AG159" s="92"/>
      <c r="AH159" s="165"/>
      <c r="AI159" s="175" t="s">
        <v>313</v>
      </c>
      <c r="AJ159" s="168">
        <v>100.0</v>
      </c>
      <c r="AK159" s="169">
        <f>100*(E159+K159+Q159)/'S1'!$I$14</f>
        <v>100</v>
      </c>
      <c r="AL159" s="169">
        <f>100*(F159+L159+R159)/'S1'!$I$15</f>
        <v>100</v>
      </c>
      <c r="AM159" s="169">
        <f>100*(G159+M159+S159)/'S1'!$I$16</f>
        <v>100</v>
      </c>
      <c r="AN159" s="169">
        <f>100*(H159+N159+T159)/'S1'!$I$17</f>
        <v>100</v>
      </c>
      <c r="AO159" s="169">
        <f>100*(I159+O159+U159)/'S1'!$I$18</f>
        <v>100</v>
      </c>
      <c r="AP159" s="169">
        <f>100*(J159+P159+V159)/'S1'!$I$19</f>
        <v>100</v>
      </c>
      <c r="AQ159" s="175"/>
    </row>
    <row r="160" ht="15.75" customHeight="1">
      <c r="A160" s="135">
        <v>148.0</v>
      </c>
      <c r="B160" s="174">
        <v>9.21320104147E11</v>
      </c>
      <c r="C160" s="170" t="s">
        <v>15</v>
      </c>
      <c r="D160" s="183" t="s">
        <v>458</v>
      </c>
      <c r="E160" s="182">
        <v>15.0</v>
      </c>
      <c r="F160" s="165">
        <v>15.0</v>
      </c>
      <c r="G160" s="165"/>
      <c r="H160" s="165"/>
      <c r="I160" s="165"/>
      <c r="J160" s="165"/>
      <c r="K160" s="165"/>
      <c r="L160" s="166"/>
      <c r="M160" s="166">
        <v>27.0</v>
      </c>
      <c r="N160" s="165"/>
      <c r="O160" s="165"/>
      <c r="P160" s="165"/>
      <c r="Q160" s="165"/>
      <c r="R160" s="167"/>
      <c r="S160" s="165"/>
      <c r="T160" s="165">
        <v>15.0</v>
      </c>
      <c r="U160" s="165">
        <v>12.0</v>
      </c>
      <c r="V160" s="165">
        <v>12.0</v>
      </c>
      <c r="W160" s="92"/>
      <c r="X160" s="92"/>
      <c r="Y160" s="92"/>
      <c r="Z160" s="167"/>
      <c r="AA160" s="165"/>
      <c r="AB160" s="165"/>
      <c r="AC160" s="165"/>
      <c r="AD160" s="165"/>
      <c r="AE160" s="165"/>
      <c r="AF160" s="92"/>
      <c r="AG160" s="92"/>
      <c r="AH160" s="165"/>
      <c r="AI160" s="175" t="s">
        <v>311</v>
      </c>
      <c r="AJ160" s="168">
        <v>90.0</v>
      </c>
      <c r="AK160" s="169">
        <f>100*(E160+K160+Q160)/'S1'!$I$14</f>
        <v>93.75</v>
      </c>
      <c r="AL160" s="169">
        <f>100*(F160+L160+R160)/'S1'!$I$15</f>
        <v>93.75</v>
      </c>
      <c r="AM160" s="169">
        <f>100*(G160+M160+S160)/'S1'!$I$16</f>
        <v>96.42857143</v>
      </c>
      <c r="AN160" s="169">
        <f>100*(H160+N160+T160)/'S1'!$I$17</f>
        <v>93.75</v>
      </c>
      <c r="AO160" s="169">
        <f>100*(I160+O160+U160)/'S1'!$I$18</f>
        <v>100</v>
      </c>
      <c r="AP160" s="169">
        <f>100*(J160+P160+V160)/'S1'!$I$19</f>
        <v>100</v>
      </c>
      <c r="AQ160" s="175"/>
    </row>
    <row r="161" ht="15.75" customHeight="1">
      <c r="A161" s="135">
        <v>149.0</v>
      </c>
      <c r="B161" s="174">
        <v>9.21320104148E11</v>
      </c>
      <c r="C161" s="170" t="s">
        <v>15</v>
      </c>
      <c r="D161" s="172" t="s">
        <v>459</v>
      </c>
      <c r="E161" s="182">
        <v>15.0</v>
      </c>
      <c r="F161" s="165">
        <v>15.0</v>
      </c>
      <c r="G161" s="165"/>
      <c r="H161" s="165"/>
      <c r="I161" s="165"/>
      <c r="J161" s="165"/>
      <c r="K161" s="165"/>
      <c r="L161" s="166"/>
      <c r="M161" s="166">
        <v>27.0</v>
      </c>
      <c r="N161" s="165"/>
      <c r="O161" s="165"/>
      <c r="P161" s="165"/>
      <c r="Q161" s="165"/>
      <c r="R161" s="167"/>
      <c r="S161" s="165"/>
      <c r="T161" s="165">
        <v>15.0</v>
      </c>
      <c r="U161" s="165">
        <v>11.0</v>
      </c>
      <c r="V161" s="165">
        <v>11.0</v>
      </c>
      <c r="W161" s="92"/>
      <c r="X161" s="92"/>
      <c r="Y161" s="92"/>
      <c r="Z161" s="167"/>
      <c r="AA161" s="165"/>
      <c r="AB161" s="165"/>
      <c r="AC161" s="165"/>
      <c r="AD161" s="165"/>
      <c r="AE161" s="165"/>
      <c r="AF161" s="92"/>
      <c r="AG161" s="92"/>
      <c r="AH161" s="165"/>
      <c r="AI161" s="175" t="s">
        <v>313</v>
      </c>
      <c r="AJ161" s="168">
        <v>100.0</v>
      </c>
      <c r="AK161" s="169">
        <f>100*(E161+K161+Q161)/'S1'!$I$14</f>
        <v>93.75</v>
      </c>
      <c r="AL161" s="169">
        <f>100*(F161+L161+R161)/'S1'!$I$15</f>
        <v>93.75</v>
      </c>
      <c r="AM161" s="169">
        <f>100*(G161+M161+S161)/'S1'!$I$16</f>
        <v>96.42857143</v>
      </c>
      <c r="AN161" s="169">
        <f>100*(H161+N161+T161)/'S1'!$I$17</f>
        <v>93.75</v>
      </c>
      <c r="AO161" s="169">
        <f>100*(I161+O161+U161)/'S1'!$I$18</f>
        <v>91.66666667</v>
      </c>
      <c r="AP161" s="169">
        <f>100*(J161+P161+V161)/'S1'!$I$19</f>
        <v>91.66666667</v>
      </c>
      <c r="AQ161" s="175"/>
    </row>
    <row r="162" ht="15.75" customHeight="1">
      <c r="A162" s="135">
        <v>150.0</v>
      </c>
      <c r="B162" s="174">
        <v>9.21320104149E11</v>
      </c>
      <c r="C162" s="170" t="s">
        <v>15</v>
      </c>
      <c r="D162" s="172" t="s">
        <v>460</v>
      </c>
      <c r="E162" s="182">
        <v>15.0</v>
      </c>
      <c r="F162" s="165">
        <v>15.0</v>
      </c>
      <c r="G162" s="165"/>
      <c r="H162" s="165"/>
      <c r="I162" s="165"/>
      <c r="J162" s="165"/>
      <c r="K162" s="165"/>
      <c r="L162" s="166"/>
      <c r="M162" s="166">
        <v>27.0</v>
      </c>
      <c r="N162" s="165"/>
      <c r="O162" s="165"/>
      <c r="P162" s="165"/>
      <c r="Q162" s="165"/>
      <c r="R162" s="167"/>
      <c r="S162" s="165"/>
      <c r="T162" s="165">
        <v>15.0</v>
      </c>
      <c r="U162" s="165">
        <v>12.0</v>
      </c>
      <c r="V162" s="165">
        <v>12.0</v>
      </c>
      <c r="W162" s="165"/>
      <c r="X162" s="165"/>
      <c r="Y162" s="92"/>
      <c r="Z162" s="167"/>
      <c r="AA162" s="165"/>
      <c r="AB162" s="165"/>
      <c r="AC162" s="165"/>
      <c r="AD162" s="165"/>
      <c r="AE162" s="165"/>
      <c r="AF162" s="92"/>
      <c r="AG162" s="92"/>
      <c r="AH162" s="165"/>
      <c r="AI162" s="175" t="s">
        <v>313</v>
      </c>
      <c r="AJ162" s="168">
        <v>100.0</v>
      </c>
      <c r="AK162" s="169">
        <f>100*(E162+K162+Q162)/'S1'!$I$14</f>
        <v>93.75</v>
      </c>
      <c r="AL162" s="169">
        <f>100*(F162+L162+R162)/'S1'!$I$15</f>
        <v>93.75</v>
      </c>
      <c r="AM162" s="169">
        <f>100*(G162+M162+S162)/'S1'!$I$16</f>
        <v>96.42857143</v>
      </c>
      <c r="AN162" s="169">
        <f>100*(H162+N162+T162)/'S1'!$I$17</f>
        <v>93.75</v>
      </c>
      <c r="AO162" s="169">
        <f>100*(I162+O162+U162)/'S1'!$I$18</f>
        <v>100</v>
      </c>
      <c r="AP162" s="169">
        <f>100*(J162+P162+V162)/'S1'!$I$19</f>
        <v>100</v>
      </c>
      <c r="AQ162" s="175"/>
    </row>
    <row r="163" ht="15.75" customHeight="1">
      <c r="A163" s="135">
        <v>151.0</v>
      </c>
      <c r="B163" s="174">
        <v>9.2132010415E11</v>
      </c>
      <c r="C163" s="170" t="s">
        <v>15</v>
      </c>
      <c r="D163" s="172" t="s">
        <v>461</v>
      </c>
      <c r="E163" s="182">
        <v>16.0</v>
      </c>
      <c r="F163" s="165">
        <v>16.0</v>
      </c>
      <c r="G163" s="165"/>
      <c r="H163" s="165"/>
      <c r="I163" s="165"/>
      <c r="J163" s="165"/>
      <c r="K163" s="165"/>
      <c r="L163" s="166"/>
      <c r="M163" s="166">
        <v>27.0</v>
      </c>
      <c r="N163" s="165"/>
      <c r="O163" s="165"/>
      <c r="P163" s="165"/>
      <c r="Q163" s="165"/>
      <c r="R163" s="167"/>
      <c r="S163" s="165"/>
      <c r="T163" s="165">
        <v>16.0</v>
      </c>
      <c r="U163" s="165">
        <v>12.0</v>
      </c>
      <c r="V163" s="165">
        <v>12.0</v>
      </c>
      <c r="W163" s="92"/>
      <c r="X163" s="92"/>
      <c r="Y163" s="92"/>
      <c r="Z163" s="167"/>
      <c r="AA163" s="165"/>
      <c r="AB163" s="165"/>
      <c r="AC163" s="165"/>
      <c r="AD163" s="165"/>
      <c r="AE163" s="165"/>
      <c r="AF163" s="92"/>
      <c r="AG163" s="92"/>
      <c r="AH163" s="165"/>
      <c r="AI163" s="175" t="s">
        <v>313</v>
      </c>
      <c r="AJ163" s="168">
        <v>100.0</v>
      </c>
      <c r="AK163" s="169">
        <f>100*(E163+K163+Q163)/'S1'!$I$14</f>
        <v>100</v>
      </c>
      <c r="AL163" s="169">
        <f>100*(F163+L163+R163)/'S1'!$I$15</f>
        <v>100</v>
      </c>
      <c r="AM163" s="169">
        <f>100*(G163+M163+S163)/'S1'!$I$16</f>
        <v>96.42857143</v>
      </c>
      <c r="AN163" s="169">
        <f>100*(H163+N163+T163)/'S1'!$I$17</f>
        <v>100</v>
      </c>
      <c r="AO163" s="169">
        <f>100*(I163+O163+U163)/'S1'!$I$18</f>
        <v>100</v>
      </c>
      <c r="AP163" s="169">
        <f>100*(J163+P163+V163)/'S1'!$I$19</f>
        <v>100</v>
      </c>
      <c r="AQ163" s="175"/>
    </row>
    <row r="164" ht="15.75" customHeight="1">
      <c r="A164" s="135">
        <v>152.0</v>
      </c>
      <c r="B164" s="174">
        <v>9.21320104151E11</v>
      </c>
      <c r="C164" s="170" t="s">
        <v>15</v>
      </c>
      <c r="D164" s="172" t="s">
        <v>462</v>
      </c>
      <c r="E164" s="182">
        <v>14.0</v>
      </c>
      <c r="F164" s="165">
        <v>14.0</v>
      </c>
      <c r="G164" s="165"/>
      <c r="H164" s="165"/>
      <c r="I164" s="165"/>
      <c r="J164" s="165"/>
      <c r="K164" s="165"/>
      <c r="L164" s="166"/>
      <c r="M164" s="166">
        <v>24.0</v>
      </c>
      <c r="N164" s="165"/>
      <c r="O164" s="165"/>
      <c r="P164" s="165"/>
      <c r="Q164" s="165"/>
      <c r="R164" s="167"/>
      <c r="S164" s="165"/>
      <c r="T164" s="165">
        <v>14.0</v>
      </c>
      <c r="U164" s="165">
        <v>10.0</v>
      </c>
      <c r="V164" s="165">
        <v>10.0</v>
      </c>
      <c r="W164" s="92"/>
      <c r="X164" s="92"/>
      <c r="Y164" s="92"/>
      <c r="Z164" s="167"/>
      <c r="AA164" s="165"/>
      <c r="AB164" s="165"/>
      <c r="AC164" s="165"/>
      <c r="AD164" s="165"/>
      <c r="AE164" s="165"/>
      <c r="AF164" s="92"/>
      <c r="AG164" s="92"/>
      <c r="AH164" s="165"/>
      <c r="AI164" s="175" t="s">
        <v>313</v>
      </c>
      <c r="AJ164" s="168">
        <v>100.0</v>
      </c>
      <c r="AK164" s="169">
        <f>100*(E164+K164+Q164)/'S1'!$I$14</f>
        <v>87.5</v>
      </c>
      <c r="AL164" s="169">
        <f>100*(F164+L164+R164)/'S1'!$I$15</f>
        <v>87.5</v>
      </c>
      <c r="AM164" s="169">
        <f>100*(G164+M164+S164)/'S1'!$I$16</f>
        <v>85.71428571</v>
      </c>
      <c r="AN164" s="169">
        <f>100*(H164+N164+T164)/'S1'!$I$17</f>
        <v>87.5</v>
      </c>
      <c r="AO164" s="169">
        <f>100*(I164+O164+U164)/'S1'!$I$18</f>
        <v>83.33333333</v>
      </c>
      <c r="AP164" s="169">
        <f>100*(J164+P164+V164)/'S1'!$I$19</f>
        <v>83.33333333</v>
      </c>
      <c r="AQ164" s="175"/>
    </row>
    <row r="165" ht="15.75" customHeight="1">
      <c r="A165" s="135">
        <v>153.0</v>
      </c>
      <c r="B165" s="174">
        <v>9.21320104152E11</v>
      </c>
      <c r="C165" s="170" t="s">
        <v>15</v>
      </c>
      <c r="D165" s="172" t="s">
        <v>463</v>
      </c>
      <c r="E165" s="182">
        <v>15.0</v>
      </c>
      <c r="F165" s="165">
        <v>15.0</v>
      </c>
      <c r="G165" s="165"/>
      <c r="H165" s="165"/>
      <c r="I165" s="165"/>
      <c r="J165" s="165"/>
      <c r="K165" s="165"/>
      <c r="L165" s="166"/>
      <c r="M165" s="166">
        <v>27.0</v>
      </c>
      <c r="N165" s="165"/>
      <c r="O165" s="165"/>
      <c r="P165" s="165"/>
      <c r="Q165" s="165"/>
      <c r="R165" s="167"/>
      <c r="S165" s="165"/>
      <c r="T165" s="165">
        <v>15.0</v>
      </c>
      <c r="U165" s="165">
        <v>12.0</v>
      </c>
      <c r="V165" s="165">
        <v>12.0</v>
      </c>
      <c r="W165" s="92"/>
      <c r="X165" s="92"/>
      <c r="Y165" s="92"/>
      <c r="Z165" s="167"/>
      <c r="AA165" s="165"/>
      <c r="AB165" s="165"/>
      <c r="AC165" s="165"/>
      <c r="AD165" s="165"/>
      <c r="AE165" s="165"/>
      <c r="AF165" s="92"/>
      <c r="AG165" s="92"/>
      <c r="AH165" s="165"/>
      <c r="AI165" s="175" t="s">
        <v>313</v>
      </c>
      <c r="AJ165" s="168">
        <v>100.0</v>
      </c>
      <c r="AK165" s="169">
        <f>100*(E165+K165+Q165)/'S1'!$I$14</f>
        <v>93.75</v>
      </c>
      <c r="AL165" s="169">
        <f>100*(F165+L165+R165)/'S1'!$I$15</f>
        <v>93.75</v>
      </c>
      <c r="AM165" s="169">
        <f>100*(G165+M165+S165)/'S1'!$I$16</f>
        <v>96.42857143</v>
      </c>
      <c r="AN165" s="169">
        <f>100*(H165+N165+T165)/'S1'!$I$17</f>
        <v>93.75</v>
      </c>
      <c r="AO165" s="169">
        <f>100*(I165+O165+U165)/'S1'!$I$18</f>
        <v>100</v>
      </c>
      <c r="AP165" s="169">
        <f>100*(J165+P165+V165)/'S1'!$I$19</f>
        <v>100</v>
      </c>
      <c r="AQ165" s="175"/>
    </row>
    <row r="166" ht="15.75" customHeight="1">
      <c r="A166" s="135">
        <v>154.0</v>
      </c>
      <c r="B166" s="174">
        <v>9.21320104153E11</v>
      </c>
      <c r="C166" s="170" t="s">
        <v>15</v>
      </c>
      <c r="D166" s="172" t="s">
        <v>464</v>
      </c>
      <c r="E166" s="182">
        <v>15.0</v>
      </c>
      <c r="F166" s="165">
        <v>15.0</v>
      </c>
      <c r="G166" s="165"/>
      <c r="H166" s="165"/>
      <c r="I166" s="165"/>
      <c r="J166" s="165"/>
      <c r="K166" s="165"/>
      <c r="L166" s="166"/>
      <c r="M166" s="166">
        <v>27.0</v>
      </c>
      <c r="N166" s="165"/>
      <c r="O166" s="165"/>
      <c r="P166" s="165"/>
      <c r="Q166" s="165"/>
      <c r="R166" s="167"/>
      <c r="S166" s="165"/>
      <c r="T166" s="165">
        <v>15.0</v>
      </c>
      <c r="U166" s="165">
        <v>11.0</v>
      </c>
      <c r="V166" s="165">
        <v>11.0</v>
      </c>
      <c r="W166" s="92"/>
      <c r="X166" s="92"/>
      <c r="Y166" s="92"/>
      <c r="Z166" s="167"/>
      <c r="AA166" s="165"/>
      <c r="AB166" s="165"/>
      <c r="AC166" s="165"/>
      <c r="AD166" s="165"/>
      <c r="AE166" s="165"/>
      <c r="AF166" s="92"/>
      <c r="AG166" s="92"/>
      <c r="AH166" s="165"/>
      <c r="AI166" s="175" t="s">
        <v>311</v>
      </c>
      <c r="AJ166" s="168">
        <v>90.0</v>
      </c>
      <c r="AK166" s="169">
        <f>100*(E166+K166+Q166)/'S1'!$I$14</f>
        <v>93.75</v>
      </c>
      <c r="AL166" s="169">
        <f>100*(F166+L166+R166)/'S1'!$I$15</f>
        <v>93.75</v>
      </c>
      <c r="AM166" s="169">
        <f>100*(G166+M166+S166)/'S1'!$I$16</f>
        <v>96.42857143</v>
      </c>
      <c r="AN166" s="169">
        <f>100*(H166+N166+T166)/'S1'!$I$17</f>
        <v>93.75</v>
      </c>
      <c r="AO166" s="169">
        <f>100*(I166+O166+U166)/'S1'!$I$18</f>
        <v>91.66666667</v>
      </c>
      <c r="AP166" s="169">
        <f>100*(J166+P166+V166)/'S1'!$I$19</f>
        <v>91.66666667</v>
      </c>
      <c r="AQ166" s="175"/>
    </row>
    <row r="167" ht="15.75" customHeight="1">
      <c r="A167" s="135">
        <v>155.0</v>
      </c>
      <c r="B167" s="174">
        <v>9.21320104154E11</v>
      </c>
      <c r="C167" s="170" t="s">
        <v>15</v>
      </c>
      <c r="D167" s="172" t="s">
        <v>465</v>
      </c>
      <c r="E167" s="182">
        <v>15.0</v>
      </c>
      <c r="F167" s="165">
        <v>15.0</v>
      </c>
      <c r="G167" s="165"/>
      <c r="H167" s="165"/>
      <c r="I167" s="165"/>
      <c r="J167" s="165"/>
      <c r="K167" s="165"/>
      <c r="L167" s="166"/>
      <c r="M167" s="166">
        <v>27.0</v>
      </c>
      <c r="N167" s="165"/>
      <c r="O167" s="165"/>
      <c r="P167" s="165"/>
      <c r="Q167" s="165"/>
      <c r="R167" s="167"/>
      <c r="S167" s="165"/>
      <c r="T167" s="165">
        <v>15.0</v>
      </c>
      <c r="U167" s="165">
        <v>12.0</v>
      </c>
      <c r="V167" s="165">
        <v>12.0</v>
      </c>
      <c r="W167" s="165"/>
      <c r="X167" s="165"/>
      <c r="Y167" s="92"/>
      <c r="Z167" s="167"/>
      <c r="AA167" s="165"/>
      <c r="AB167" s="165"/>
      <c r="AC167" s="165"/>
      <c r="AD167" s="165"/>
      <c r="AE167" s="165"/>
      <c r="AF167" s="92"/>
      <c r="AG167" s="92"/>
      <c r="AH167" s="165"/>
      <c r="AI167" s="175" t="s">
        <v>313</v>
      </c>
      <c r="AJ167" s="168">
        <v>100.0</v>
      </c>
      <c r="AK167" s="169">
        <f>100*(E167+K167+Q167)/'S1'!$I$14</f>
        <v>93.75</v>
      </c>
      <c r="AL167" s="169">
        <f>100*(F167+L167+R167)/'S1'!$I$15</f>
        <v>93.75</v>
      </c>
      <c r="AM167" s="169">
        <f>100*(G167+M167+S167)/'S1'!$I$16</f>
        <v>96.42857143</v>
      </c>
      <c r="AN167" s="169">
        <f>100*(H167+N167+T167)/'S1'!$I$17</f>
        <v>93.75</v>
      </c>
      <c r="AO167" s="169">
        <f>100*(I167+O167+U167)/'S1'!$I$18</f>
        <v>100</v>
      </c>
      <c r="AP167" s="169">
        <f>100*(J167+P167+V167)/'S1'!$I$19</f>
        <v>100</v>
      </c>
      <c r="AQ167" s="175"/>
    </row>
    <row r="168" ht="15.75" customHeight="1">
      <c r="A168" s="135">
        <v>156.0</v>
      </c>
      <c r="B168" s="174">
        <v>9.21320104155E11</v>
      </c>
      <c r="C168" s="170" t="s">
        <v>15</v>
      </c>
      <c r="D168" s="172" t="s">
        <v>466</v>
      </c>
      <c r="E168" s="182">
        <v>16.0</v>
      </c>
      <c r="F168" s="165">
        <v>16.0</v>
      </c>
      <c r="G168" s="165"/>
      <c r="H168" s="165"/>
      <c r="I168" s="165"/>
      <c r="J168" s="165"/>
      <c r="K168" s="165"/>
      <c r="L168" s="166"/>
      <c r="M168" s="166">
        <v>28.0</v>
      </c>
      <c r="N168" s="165"/>
      <c r="O168" s="165"/>
      <c r="P168" s="165"/>
      <c r="Q168" s="165"/>
      <c r="R168" s="167"/>
      <c r="S168" s="165"/>
      <c r="T168" s="165">
        <v>16.0</v>
      </c>
      <c r="U168" s="165">
        <v>12.0</v>
      </c>
      <c r="V168" s="165">
        <v>12.0</v>
      </c>
      <c r="W168" s="92"/>
      <c r="X168" s="92"/>
      <c r="Y168" s="92"/>
      <c r="Z168" s="167"/>
      <c r="AA168" s="165"/>
      <c r="AB168" s="165"/>
      <c r="AC168" s="165"/>
      <c r="AD168" s="165"/>
      <c r="AE168" s="165"/>
      <c r="AF168" s="92"/>
      <c r="AG168" s="92"/>
      <c r="AH168" s="165"/>
      <c r="AI168" s="175" t="s">
        <v>313</v>
      </c>
      <c r="AJ168" s="168">
        <v>100.0</v>
      </c>
      <c r="AK168" s="169">
        <f>100*(E168+K168+Q168)/'S1'!$I$14</f>
        <v>100</v>
      </c>
      <c r="AL168" s="169">
        <f>100*(F168+L168+R168)/'S1'!$I$15</f>
        <v>100</v>
      </c>
      <c r="AM168" s="169">
        <f>100*(G168+M168+S168)/'S1'!$I$16</f>
        <v>100</v>
      </c>
      <c r="AN168" s="169">
        <f>100*(H168+N168+T168)/'S1'!$I$17</f>
        <v>100</v>
      </c>
      <c r="AO168" s="169">
        <f>100*(I168+O168+U168)/'S1'!$I$18</f>
        <v>100</v>
      </c>
      <c r="AP168" s="169">
        <f>100*(J168+P168+V168)/'S1'!$I$19</f>
        <v>100</v>
      </c>
      <c r="AQ168" s="175"/>
    </row>
    <row r="169" ht="15.75" customHeight="1">
      <c r="A169" s="135">
        <v>157.0</v>
      </c>
      <c r="B169" s="174">
        <v>9.21320104156E11</v>
      </c>
      <c r="C169" s="170" t="s">
        <v>15</v>
      </c>
      <c r="D169" s="172" t="s">
        <v>467</v>
      </c>
      <c r="E169" s="182">
        <v>16.0</v>
      </c>
      <c r="F169" s="165">
        <v>16.0</v>
      </c>
      <c r="G169" s="165"/>
      <c r="H169" s="165"/>
      <c r="I169" s="165"/>
      <c r="J169" s="165"/>
      <c r="K169" s="165"/>
      <c r="L169" s="166"/>
      <c r="M169" s="166">
        <v>28.0</v>
      </c>
      <c r="N169" s="165"/>
      <c r="O169" s="165"/>
      <c r="P169" s="165"/>
      <c r="Q169" s="165"/>
      <c r="R169" s="167"/>
      <c r="S169" s="165"/>
      <c r="T169" s="165">
        <v>16.0</v>
      </c>
      <c r="U169" s="165">
        <v>12.0</v>
      </c>
      <c r="V169" s="165">
        <v>12.0</v>
      </c>
      <c r="W169" s="92"/>
      <c r="X169" s="92"/>
      <c r="Y169" s="92"/>
      <c r="Z169" s="167"/>
      <c r="AA169" s="165"/>
      <c r="AB169" s="165"/>
      <c r="AC169" s="165"/>
      <c r="AD169" s="165"/>
      <c r="AE169" s="165"/>
      <c r="AF169" s="92"/>
      <c r="AG169" s="92"/>
      <c r="AH169" s="165"/>
      <c r="AI169" s="175" t="s">
        <v>313</v>
      </c>
      <c r="AJ169" s="168">
        <v>100.0</v>
      </c>
      <c r="AK169" s="169">
        <f>100*(E169+K169+Q169)/'S1'!$I$14</f>
        <v>100</v>
      </c>
      <c r="AL169" s="169">
        <f>100*(F169+L169+R169)/'S1'!$I$15</f>
        <v>100</v>
      </c>
      <c r="AM169" s="169">
        <f>100*(G169+M169+S169)/'S1'!$I$16</f>
        <v>100</v>
      </c>
      <c r="AN169" s="169">
        <f>100*(H169+N169+T169)/'S1'!$I$17</f>
        <v>100</v>
      </c>
      <c r="AO169" s="169">
        <f>100*(I169+O169+U169)/'S1'!$I$18</f>
        <v>100</v>
      </c>
      <c r="AP169" s="169">
        <f>100*(J169+P169+V169)/'S1'!$I$19</f>
        <v>100</v>
      </c>
      <c r="AQ169" s="175"/>
    </row>
    <row r="170" ht="15.75" customHeight="1">
      <c r="A170" s="135">
        <v>158.0</v>
      </c>
      <c r="B170" s="174">
        <v>9.21320104157E11</v>
      </c>
      <c r="C170" s="170" t="s">
        <v>15</v>
      </c>
      <c r="D170" s="172" t="s">
        <v>468</v>
      </c>
      <c r="E170" s="182">
        <v>16.0</v>
      </c>
      <c r="F170" s="165">
        <v>16.0</v>
      </c>
      <c r="G170" s="165"/>
      <c r="H170" s="165"/>
      <c r="I170" s="165"/>
      <c r="J170" s="165"/>
      <c r="K170" s="165"/>
      <c r="L170" s="166"/>
      <c r="M170" s="166">
        <v>27.0</v>
      </c>
      <c r="N170" s="165"/>
      <c r="O170" s="165"/>
      <c r="P170" s="165"/>
      <c r="Q170" s="165"/>
      <c r="R170" s="167"/>
      <c r="S170" s="165"/>
      <c r="T170" s="165">
        <v>16.0</v>
      </c>
      <c r="U170" s="165">
        <v>12.0</v>
      </c>
      <c r="V170" s="165">
        <v>12.0</v>
      </c>
      <c r="W170" s="92"/>
      <c r="X170" s="92"/>
      <c r="Y170" s="92"/>
      <c r="Z170" s="167"/>
      <c r="AA170" s="165"/>
      <c r="AB170" s="165"/>
      <c r="AC170" s="165"/>
      <c r="AD170" s="165"/>
      <c r="AE170" s="165"/>
      <c r="AF170" s="92"/>
      <c r="AG170" s="92"/>
      <c r="AH170" s="165"/>
      <c r="AI170" s="175" t="s">
        <v>313</v>
      </c>
      <c r="AJ170" s="168">
        <v>100.0</v>
      </c>
      <c r="AK170" s="169">
        <f>100*(E170+K170+Q170)/'S1'!$I$14</f>
        <v>100</v>
      </c>
      <c r="AL170" s="169">
        <f>100*(F170+L170+R170)/'S1'!$I$15</f>
        <v>100</v>
      </c>
      <c r="AM170" s="169">
        <f>100*(G170+M170+S170)/'S1'!$I$16</f>
        <v>96.42857143</v>
      </c>
      <c r="AN170" s="169">
        <f>100*(H170+N170+T170)/'S1'!$I$17</f>
        <v>100</v>
      </c>
      <c r="AO170" s="169">
        <f>100*(I170+O170+U170)/'S1'!$I$18</f>
        <v>100</v>
      </c>
      <c r="AP170" s="169">
        <f>100*(J170+P170+V170)/'S1'!$I$19</f>
        <v>100</v>
      </c>
      <c r="AQ170" s="175"/>
    </row>
    <row r="171" ht="15.75" customHeight="1">
      <c r="A171" s="135">
        <v>159.0</v>
      </c>
      <c r="B171" s="174">
        <v>9.21320104158E11</v>
      </c>
      <c r="C171" s="170" t="s">
        <v>15</v>
      </c>
      <c r="D171" s="183" t="s">
        <v>469</v>
      </c>
      <c r="E171" s="182">
        <v>16.0</v>
      </c>
      <c r="F171" s="165">
        <v>16.0</v>
      </c>
      <c r="G171" s="165"/>
      <c r="H171" s="165"/>
      <c r="I171" s="165"/>
      <c r="J171" s="165"/>
      <c r="K171" s="165"/>
      <c r="L171" s="166"/>
      <c r="M171" s="166">
        <v>28.0</v>
      </c>
      <c r="N171" s="165"/>
      <c r="O171" s="165"/>
      <c r="P171" s="165"/>
      <c r="Q171" s="165"/>
      <c r="R171" s="167"/>
      <c r="S171" s="165"/>
      <c r="T171" s="165">
        <v>16.0</v>
      </c>
      <c r="U171" s="165">
        <v>12.0</v>
      </c>
      <c r="V171" s="165">
        <v>12.0</v>
      </c>
      <c r="W171" s="92"/>
      <c r="X171" s="92"/>
      <c r="Y171" s="92"/>
      <c r="Z171" s="167"/>
      <c r="AA171" s="165"/>
      <c r="AB171" s="165"/>
      <c r="AC171" s="165"/>
      <c r="AD171" s="165"/>
      <c r="AE171" s="165"/>
      <c r="AF171" s="92"/>
      <c r="AG171" s="92"/>
      <c r="AH171" s="165"/>
      <c r="AI171" s="175" t="s">
        <v>313</v>
      </c>
      <c r="AJ171" s="168">
        <v>100.0</v>
      </c>
      <c r="AK171" s="169">
        <f>100*(E171+K171+Q171)/'S1'!$I$14</f>
        <v>100</v>
      </c>
      <c r="AL171" s="169">
        <f>100*(F171+L171+R171)/'S1'!$I$15</f>
        <v>100</v>
      </c>
      <c r="AM171" s="169">
        <f>100*(G171+M171+S171)/'S1'!$I$16</f>
        <v>100</v>
      </c>
      <c r="AN171" s="169">
        <f>100*(H171+N171+T171)/'S1'!$I$17</f>
        <v>100</v>
      </c>
      <c r="AO171" s="169">
        <f>100*(I171+O171+U171)/'S1'!$I$18</f>
        <v>100</v>
      </c>
      <c r="AP171" s="169">
        <f>100*(J171+P171+V171)/'S1'!$I$19</f>
        <v>100</v>
      </c>
      <c r="AQ171" s="175"/>
    </row>
    <row r="172" ht="15.75" customHeight="1">
      <c r="A172" s="135">
        <v>160.0</v>
      </c>
      <c r="B172" s="174">
        <v>9.21320104159E11</v>
      </c>
      <c r="C172" s="170" t="s">
        <v>15</v>
      </c>
      <c r="D172" s="172" t="s">
        <v>470</v>
      </c>
      <c r="E172" s="167">
        <v>16.0</v>
      </c>
      <c r="F172" s="167">
        <v>16.0</v>
      </c>
      <c r="G172" s="167"/>
      <c r="H172" s="165"/>
      <c r="I172" s="165"/>
      <c r="J172" s="165"/>
      <c r="K172" s="165"/>
      <c r="L172" s="167"/>
      <c r="M172" s="167">
        <v>28.0</v>
      </c>
      <c r="N172" s="165"/>
      <c r="O172" s="165"/>
      <c r="P172" s="165"/>
      <c r="Q172" s="165"/>
      <c r="R172" s="165"/>
      <c r="S172" s="165"/>
      <c r="T172" s="92">
        <v>16.0</v>
      </c>
      <c r="U172" s="92">
        <v>12.0</v>
      </c>
      <c r="V172" s="167">
        <v>12.0</v>
      </c>
      <c r="W172" s="92"/>
      <c r="X172" s="92"/>
      <c r="Y172" s="92"/>
      <c r="Z172" s="165"/>
      <c r="AA172" s="165"/>
      <c r="AB172" s="165"/>
      <c r="AC172" s="165"/>
      <c r="AD172" s="165"/>
      <c r="AE172" s="165"/>
      <c r="AF172" s="92"/>
      <c r="AG172" s="92"/>
      <c r="AH172" s="165"/>
      <c r="AI172" s="184" t="s">
        <v>313</v>
      </c>
      <c r="AJ172" s="168">
        <v>100.0</v>
      </c>
      <c r="AK172" s="169">
        <f>100*(E172+K172+Q172)/'S1'!$I$14</f>
        <v>100</v>
      </c>
      <c r="AL172" s="169">
        <f>100*(F172+L172+R172)/'S1'!$I$15</f>
        <v>100</v>
      </c>
      <c r="AM172" s="169">
        <f>100*(G172+M172+S172)/'S1'!$I$16</f>
        <v>100</v>
      </c>
      <c r="AN172" s="169">
        <f>100*(H172+N172+T172)/'S1'!$I$17</f>
        <v>100</v>
      </c>
      <c r="AO172" s="169">
        <f>100*(I172+O172+U172)/'S1'!$I$18</f>
        <v>100</v>
      </c>
      <c r="AP172" s="169">
        <f>100*(J172+P172+V172)/'S1'!$I$19</f>
        <v>100</v>
      </c>
      <c r="AQ172" s="175"/>
    </row>
    <row r="173" ht="15.75" customHeight="1">
      <c r="A173" s="135">
        <v>161.0</v>
      </c>
      <c r="B173" s="174">
        <v>9.2132010416E11</v>
      </c>
      <c r="C173" s="170" t="s">
        <v>15</v>
      </c>
      <c r="D173" s="172" t="s">
        <v>471</v>
      </c>
      <c r="E173" s="92">
        <v>16.0</v>
      </c>
      <c r="F173" s="92">
        <v>16.0</v>
      </c>
      <c r="G173" s="92"/>
      <c r="H173" s="165"/>
      <c r="I173" s="165"/>
      <c r="J173" s="165"/>
      <c r="K173" s="165"/>
      <c r="L173" s="92"/>
      <c r="M173" s="92">
        <v>27.0</v>
      </c>
      <c r="N173" s="165"/>
      <c r="O173" s="165"/>
      <c r="P173" s="165"/>
      <c r="Q173" s="165"/>
      <c r="R173" s="165"/>
      <c r="S173" s="165"/>
      <c r="T173" s="92">
        <v>16.0</v>
      </c>
      <c r="U173" s="92">
        <v>12.0</v>
      </c>
      <c r="V173" s="167">
        <v>12.0</v>
      </c>
      <c r="W173" s="92"/>
      <c r="X173" s="92"/>
      <c r="Y173" s="92"/>
      <c r="Z173" s="165"/>
      <c r="AA173" s="165"/>
      <c r="AB173" s="165"/>
      <c r="AC173" s="165"/>
      <c r="AD173" s="165"/>
      <c r="AE173" s="165"/>
      <c r="AF173" s="92"/>
      <c r="AG173" s="92"/>
      <c r="AH173" s="165"/>
      <c r="AI173" s="175" t="s">
        <v>313</v>
      </c>
      <c r="AJ173" s="168">
        <v>100.0</v>
      </c>
      <c r="AK173" s="169">
        <f>100*(E173+K173+Q173)/'S1'!$I$14</f>
        <v>100</v>
      </c>
      <c r="AL173" s="169">
        <f>100*(F173+L173+R173)/'S1'!$I$15</f>
        <v>100</v>
      </c>
      <c r="AM173" s="169">
        <f>100*(G173+M173+S173)/'S1'!$I$16</f>
        <v>96.42857143</v>
      </c>
      <c r="AN173" s="169">
        <f>100*(H173+N173+T173)/'S1'!$I$17</f>
        <v>100</v>
      </c>
      <c r="AO173" s="169">
        <f>100*(I173+O173+U173)/'S1'!$I$18</f>
        <v>100</v>
      </c>
      <c r="AP173" s="169">
        <f>100*(J173+P173+V173)/'S1'!$I$19</f>
        <v>100</v>
      </c>
      <c r="AQ173" s="175"/>
    </row>
    <row r="174" ht="15.75" customHeight="1">
      <c r="A174" s="135">
        <v>162.0</v>
      </c>
      <c r="B174" s="174">
        <v>9.21320104161E11</v>
      </c>
      <c r="C174" s="170" t="s">
        <v>15</v>
      </c>
      <c r="D174" s="172" t="s">
        <v>472</v>
      </c>
      <c r="E174" s="92">
        <v>16.0</v>
      </c>
      <c r="F174" s="92">
        <v>16.0</v>
      </c>
      <c r="G174" s="92"/>
      <c r="H174" s="165"/>
      <c r="I174" s="165"/>
      <c r="J174" s="165"/>
      <c r="K174" s="165"/>
      <c r="L174" s="92"/>
      <c r="M174" s="92">
        <v>27.0</v>
      </c>
      <c r="N174" s="165"/>
      <c r="O174" s="165"/>
      <c r="P174" s="165"/>
      <c r="Q174" s="165"/>
      <c r="R174" s="165"/>
      <c r="S174" s="165"/>
      <c r="T174" s="92">
        <v>16.0</v>
      </c>
      <c r="U174" s="92">
        <v>12.0</v>
      </c>
      <c r="V174" s="167">
        <v>12.0</v>
      </c>
      <c r="W174" s="165"/>
      <c r="X174" s="165"/>
      <c r="Y174" s="92"/>
      <c r="Z174" s="165"/>
      <c r="AA174" s="165"/>
      <c r="AB174" s="165"/>
      <c r="AC174" s="165"/>
      <c r="AD174" s="165"/>
      <c r="AE174" s="165"/>
      <c r="AF174" s="92"/>
      <c r="AG174" s="92"/>
      <c r="AH174" s="165"/>
      <c r="AI174" s="175" t="s">
        <v>313</v>
      </c>
      <c r="AJ174" s="168">
        <v>100.0</v>
      </c>
      <c r="AK174" s="169">
        <f>100*(E174+K174+Q174)/'S1'!$I$14</f>
        <v>100</v>
      </c>
      <c r="AL174" s="169">
        <f>100*(F174+L174+R174)/'S1'!$I$15</f>
        <v>100</v>
      </c>
      <c r="AM174" s="169">
        <f>100*(G174+M174+S174)/'S1'!$I$16</f>
        <v>96.42857143</v>
      </c>
      <c r="AN174" s="169">
        <f>100*(H174+N174+T174)/'S1'!$I$17</f>
        <v>100</v>
      </c>
      <c r="AO174" s="169">
        <f>100*(I174+O174+U174)/'S1'!$I$18</f>
        <v>100</v>
      </c>
      <c r="AP174" s="169">
        <f>100*(J174+P174+V174)/'S1'!$I$19</f>
        <v>100</v>
      </c>
      <c r="AQ174" s="175"/>
    </row>
    <row r="175" ht="15.75" customHeight="1">
      <c r="A175" s="135">
        <v>163.0</v>
      </c>
      <c r="B175" s="174">
        <v>9.21320104162E11</v>
      </c>
      <c r="C175" s="170" t="s">
        <v>15</v>
      </c>
      <c r="D175" s="172" t="s">
        <v>473</v>
      </c>
      <c r="E175" s="92">
        <v>16.0</v>
      </c>
      <c r="F175" s="92">
        <v>16.0</v>
      </c>
      <c r="G175" s="92"/>
      <c r="H175" s="165"/>
      <c r="I175" s="165"/>
      <c r="J175" s="165"/>
      <c r="K175" s="165"/>
      <c r="L175" s="92"/>
      <c r="M175" s="92">
        <v>28.0</v>
      </c>
      <c r="N175" s="165"/>
      <c r="O175" s="165"/>
      <c r="P175" s="165"/>
      <c r="Q175" s="165"/>
      <c r="R175" s="165"/>
      <c r="S175" s="165"/>
      <c r="T175" s="92">
        <v>16.0</v>
      </c>
      <c r="U175" s="92">
        <v>12.0</v>
      </c>
      <c r="V175" s="167">
        <v>12.0</v>
      </c>
      <c r="W175" s="92"/>
      <c r="X175" s="92"/>
      <c r="Y175" s="92"/>
      <c r="Z175" s="165"/>
      <c r="AA175" s="165"/>
      <c r="AB175" s="165"/>
      <c r="AC175" s="165"/>
      <c r="AD175" s="165"/>
      <c r="AE175" s="165"/>
      <c r="AF175" s="92"/>
      <c r="AG175" s="92"/>
      <c r="AH175" s="165"/>
      <c r="AI175" s="175" t="s">
        <v>313</v>
      </c>
      <c r="AJ175" s="168">
        <v>100.0</v>
      </c>
      <c r="AK175" s="169">
        <f>100*(E175+K175+Q175)/'S1'!$I$14</f>
        <v>100</v>
      </c>
      <c r="AL175" s="169">
        <f>100*(F175+L175+R175)/'S1'!$I$15</f>
        <v>100</v>
      </c>
      <c r="AM175" s="169">
        <f>100*(G175+M175+S175)/'S1'!$I$16</f>
        <v>100</v>
      </c>
      <c r="AN175" s="169">
        <f>100*(H175+N175+T175)/'S1'!$I$17</f>
        <v>100</v>
      </c>
      <c r="AO175" s="169">
        <f>100*(I175+O175+U175)/'S1'!$I$18</f>
        <v>100</v>
      </c>
      <c r="AP175" s="169">
        <f>100*(J175+P175+V175)/'S1'!$I$19</f>
        <v>100</v>
      </c>
      <c r="AQ175" s="175"/>
    </row>
    <row r="176" ht="15.75" customHeight="1">
      <c r="A176" s="135">
        <v>164.0</v>
      </c>
      <c r="B176" s="174">
        <v>9.21320104164E11</v>
      </c>
      <c r="C176" s="170" t="s">
        <v>15</v>
      </c>
      <c r="D176" s="172" t="s">
        <v>474</v>
      </c>
      <c r="E176" s="167">
        <v>15.0</v>
      </c>
      <c r="F176" s="167">
        <v>15.0</v>
      </c>
      <c r="G176" s="167"/>
      <c r="H176" s="167"/>
      <c r="I176" s="167"/>
      <c r="J176" s="167"/>
      <c r="K176" s="167"/>
      <c r="L176" s="167"/>
      <c r="M176" s="167">
        <v>27.0</v>
      </c>
      <c r="N176" s="167"/>
      <c r="O176" s="167"/>
      <c r="P176" s="167"/>
      <c r="Q176" s="167"/>
      <c r="R176" s="167"/>
      <c r="S176" s="92"/>
      <c r="T176" s="92">
        <v>15.0</v>
      </c>
      <c r="U176" s="92">
        <v>12.0</v>
      </c>
      <c r="V176" s="167">
        <v>12.0</v>
      </c>
      <c r="W176" s="92"/>
      <c r="X176" s="92"/>
      <c r="Y176" s="92"/>
      <c r="Z176" s="167"/>
      <c r="AA176" s="167"/>
      <c r="AB176" s="167"/>
      <c r="AC176" s="167"/>
      <c r="AD176" s="167"/>
      <c r="AE176" s="165"/>
      <c r="AF176" s="92"/>
      <c r="AG176" s="92"/>
      <c r="AH176" s="167"/>
      <c r="AI176" s="175" t="s">
        <v>313</v>
      </c>
      <c r="AJ176" s="168">
        <v>100.0</v>
      </c>
      <c r="AK176" s="169">
        <f>100*(E176+K176+Q176)/'S1'!$I$14</f>
        <v>93.75</v>
      </c>
      <c r="AL176" s="169">
        <f>100*(F176+L176+R176)/'S1'!$I$15</f>
        <v>93.75</v>
      </c>
      <c r="AM176" s="169">
        <f>100*(G176+M176+S176)/'S1'!$I$16</f>
        <v>96.42857143</v>
      </c>
      <c r="AN176" s="169">
        <f>100*(H176+N176+T176)/'S1'!$I$17</f>
        <v>93.75</v>
      </c>
      <c r="AO176" s="169">
        <f>100*(I176+O176+U176)/'S1'!$I$18</f>
        <v>100</v>
      </c>
      <c r="AP176" s="169">
        <f>100*(J176+P176+V176)/'S1'!$I$19</f>
        <v>100</v>
      </c>
      <c r="AQ176" s="175"/>
    </row>
    <row r="177" ht="15.75" customHeight="1">
      <c r="A177" s="135">
        <v>165.0</v>
      </c>
      <c r="B177" s="174">
        <v>9.21320104165E11</v>
      </c>
      <c r="C177" s="170" t="s">
        <v>15</v>
      </c>
      <c r="D177" s="172" t="s">
        <v>475</v>
      </c>
      <c r="E177" s="167">
        <v>16.0</v>
      </c>
      <c r="F177" s="167">
        <v>16.0</v>
      </c>
      <c r="G177" s="167"/>
      <c r="H177" s="167"/>
      <c r="I177" s="167"/>
      <c r="J177" s="167"/>
      <c r="K177" s="167"/>
      <c r="L177" s="167"/>
      <c r="M177" s="167">
        <v>28.0</v>
      </c>
      <c r="N177" s="167"/>
      <c r="O177" s="167"/>
      <c r="P177" s="167"/>
      <c r="Q177" s="167"/>
      <c r="R177" s="167"/>
      <c r="S177" s="92"/>
      <c r="T177" s="92">
        <v>16.0</v>
      </c>
      <c r="U177" s="92">
        <v>12.0</v>
      </c>
      <c r="V177" s="167">
        <v>12.0</v>
      </c>
      <c r="W177" s="92"/>
      <c r="X177" s="92"/>
      <c r="Y177" s="92"/>
      <c r="Z177" s="167"/>
      <c r="AA177" s="167"/>
      <c r="AB177" s="167"/>
      <c r="AC177" s="167"/>
      <c r="AD177" s="167"/>
      <c r="AE177" s="165"/>
      <c r="AF177" s="92"/>
      <c r="AG177" s="92"/>
      <c r="AH177" s="167"/>
      <c r="AI177" s="175" t="s">
        <v>313</v>
      </c>
      <c r="AJ177" s="168">
        <v>100.0</v>
      </c>
      <c r="AK177" s="169">
        <f>100*(E177+K177+Q177)/'S1'!$I$14</f>
        <v>100</v>
      </c>
      <c r="AL177" s="169">
        <f>100*(F177+L177+R177)/'S1'!$I$15</f>
        <v>100</v>
      </c>
      <c r="AM177" s="169">
        <f>100*(G177+M177+S177)/'S1'!$I$16</f>
        <v>100</v>
      </c>
      <c r="AN177" s="169">
        <f>100*(H177+N177+T177)/'S1'!$I$17</f>
        <v>100</v>
      </c>
      <c r="AO177" s="169">
        <f>100*(I177+O177+U177)/'S1'!$I$18</f>
        <v>100</v>
      </c>
      <c r="AP177" s="169">
        <f>100*(J177+P177+V177)/'S1'!$I$19</f>
        <v>100</v>
      </c>
      <c r="AQ177" s="175"/>
    </row>
    <row r="178" ht="15.75" customHeight="1">
      <c r="A178" s="135">
        <v>166.0</v>
      </c>
      <c r="B178" s="174">
        <v>9.21320104166E11</v>
      </c>
      <c r="C178" s="170" t="s">
        <v>15</v>
      </c>
      <c r="D178" s="172" t="s">
        <v>476</v>
      </c>
      <c r="E178" s="167">
        <v>16.0</v>
      </c>
      <c r="F178" s="167">
        <v>16.0</v>
      </c>
      <c r="G178" s="167"/>
      <c r="H178" s="167"/>
      <c r="I178" s="167"/>
      <c r="J178" s="167"/>
      <c r="K178" s="167"/>
      <c r="L178" s="167"/>
      <c r="M178" s="167">
        <v>28.0</v>
      </c>
      <c r="N178" s="167"/>
      <c r="O178" s="167"/>
      <c r="P178" s="167"/>
      <c r="Q178" s="167"/>
      <c r="R178" s="167"/>
      <c r="S178" s="92"/>
      <c r="T178" s="92">
        <v>16.0</v>
      </c>
      <c r="U178" s="92">
        <v>12.0</v>
      </c>
      <c r="V178" s="167">
        <v>12.0</v>
      </c>
      <c r="W178" s="92"/>
      <c r="X178" s="92"/>
      <c r="Y178" s="92"/>
      <c r="Z178" s="167"/>
      <c r="AA178" s="167"/>
      <c r="AB178" s="167"/>
      <c r="AC178" s="167"/>
      <c r="AD178" s="167"/>
      <c r="AE178" s="165"/>
      <c r="AF178" s="92"/>
      <c r="AG178" s="92"/>
      <c r="AH178" s="167"/>
      <c r="AI178" s="185" t="s">
        <v>313</v>
      </c>
      <c r="AJ178" s="168">
        <v>100.0</v>
      </c>
      <c r="AK178" s="169">
        <f>100*(E178+K178+Q178)/'S1'!$I$14</f>
        <v>100</v>
      </c>
      <c r="AL178" s="169">
        <f>100*(F178+L178+R178)/'S1'!$I$15</f>
        <v>100</v>
      </c>
      <c r="AM178" s="169">
        <f>100*(G178+M178+S178)/'S1'!$I$16</f>
        <v>100</v>
      </c>
      <c r="AN178" s="169">
        <f>100*(H178+N178+T178)/'S1'!$I$17</f>
        <v>100</v>
      </c>
      <c r="AO178" s="169">
        <f>100*(I178+O178+U178)/'S1'!$I$18</f>
        <v>100</v>
      </c>
      <c r="AP178" s="169">
        <f>100*(J178+P178+V178)/'S1'!$I$19</f>
        <v>100</v>
      </c>
    </row>
    <row r="179" ht="15.75" customHeight="1">
      <c r="A179" s="135">
        <v>167.0</v>
      </c>
      <c r="B179" s="174">
        <v>9.21320104167E11</v>
      </c>
      <c r="C179" s="170" t="s">
        <v>15</v>
      </c>
      <c r="D179" s="172" t="s">
        <v>477</v>
      </c>
      <c r="E179" s="167">
        <v>16.0</v>
      </c>
      <c r="F179" s="167">
        <v>16.0</v>
      </c>
      <c r="G179" s="167"/>
      <c r="H179" s="167"/>
      <c r="I179" s="167"/>
      <c r="J179" s="167"/>
      <c r="K179" s="167"/>
      <c r="L179" s="167"/>
      <c r="M179" s="167">
        <v>28.0</v>
      </c>
      <c r="N179" s="167"/>
      <c r="O179" s="167"/>
      <c r="P179" s="167"/>
      <c r="Q179" s="167"/>
      <c r="R179" s="167"/>
      <c r="S179" s="92"/>
      <c r="T179" s="92">
        <v>16.0</v>
      </c>
      <c r="U179" s="92">
        <v>12.0</v>
      </c>
      <c r="V179" s="167">
        <v>12.0</v>
      </c>
      <c r="W179" s="165"/>
      <c r="X179" s="165"/>
      <c r="Y179" s="92"/>
      <c r="Z179" s="167"/>
      <c r="AA179" s="167"/>
      <c r="AB179" s="167"/>
      <c r="AC179" s="167"/>
      <c r="AD179" s="167"/>
      <c r="AE179" s="165"/>
      <c r="AF179" s="92"/>
      <c r="AG179" s="92"/>
      <c r="AH179" s="167"/>
      <c r="AI179" s="175" t="s">
        <v>313</v>
      </c>
      <c r="AJ179" s="168">
        <v>100.0</v>
      </c>
      <c r="AK179" s="169">
        <f>100*(E179+K179+Q179)/'S1'!$I$14</f>
        <v>100</v>
      </c>
      <c r="AL179" s="169">
        <f>100*(F179+L179+R179)/'S1'!$I$15</f>
        <v>100</v>
      </c>
      <c r="AM179" s="169">
        <f>100*(G179+M179+S179)/'S1'!$I$16</f>
        <v>100</v>
      </c>
      <c r="AN179" s="169">
        <f>100*(H179+N179+T179)/'S1'!$I$17</f>
        <v>100</v>
      </c>
      <c r="AO179" s="169">
        <f>100*(I179+O179+U179)/'S1'!$I$18</f>
        <v>100</v>
      </c>
      <c r="AP179" s="169">
        <f>100*(J179+P179+V179)/'S1'!$I$19</f>
        <v>100</v>
      </c>
    </row>
    <row r="180" ht="15.75" customHeight="1">
      <c r="A180" s="135">
        <v>168.0</v>
      </c>
      <c r="B180" s="174">
        <v>9.21320104168E11</v>
      </c>
      <c r="C180" s="170" t="s">
        <v>15</v>
      </c>
      <c r="D180" s="172" t="s">
        <v>478</v>
      </c>
      <c r="E180" s="167">
        <v>15.0</v>
      </c>
      <c r="F180" s="167">
        <v>15.0</v>
      </c>
      <c r="G180" s="167"/>
      <c r="H180" s="167"/>
      <c r="I180" s="167"/>
      <c r="J180" s="167"/>
      <c r="K180" s="167"/>
      <c r="L180" s="167"/>
      <c r="M180" s="167">
        <v>27.0</v>
      </c>
      <c r="N180" s="167"/>
      <c r="O180" s="167"/>
      <c r="P180" s="167"/>
      <c r="Q180" s="167"/>
      <c r="R180" s="167"/>
      <c r="S180" s="92"/>
      <c r="T180" s="92">
        <v>15.0</v>
      </c>
      <c r="U180" s="92">
        <v>12.0</v>
      </c>
      <c r="V180" s="167">
        <v>12.0</v>
      </c>
      <c r="W180" s="92"/>
      <c r="X180" s="92"/>
      <c r="Y180" s="92"/>
      <c r="Z180" s="167"/>
      <c r="AA180" s="167"/>
      <c r="AB180" s="167"/>
      <c r="AC180" s="167"/>
      <c r="AD180" s="167"/>
      <c r="AE180" s="165"/>
      <c r="AF180" s="92"/>
      <c r="AG180" s="92"/>
      <c r="AH180" s="167"/>
      <c r="AI180" s="175" t="s">
        <v>311</v>
      </c>
      <c r="AJ180" s="168">
        <v>90.0</v>
      </c>
      <c r="AK180" s="169">
        <f>100*(E180+K180+Q180)/'S1'!$I$14</f>
        <v>93.75</v>
      </c>
      <c r="AL180" s="169">
        <f>100*(F180+L180+R180)/'S1'!$I$15</f>
        <v>93.75</v>
      </c>
      <c r="AM180" s="169">
        <f>100*(G180+M180+S180)/'S1'!$I$16</f>
        <v>96.42857143</v>
      </c>
      <c r="AN180" s="169">
        <f>100*(H180+N180+T180)/'S1'!$I$17</f>
        <v>93.75</v>
      </c>
      <c r="AO180" s="169">
        <f>100*(I180+O180+U180)/'S1'!$I$18</f>
        <v>100</v>
      </c>
      <c r="AP180" s="169">
        <f>100*(J180+P180+V180)/'S1'!$I$19</f>
        <v>100</v>
      </c>
    </row>
    <row r="181" ht="15.75" customHeight="1">
      <c r="A181" s="135">
        <v>169.0</v>
      </c>
      <c r="B181" s="174">
        <v>9.21320104169E11</v>
      </c>
      <c r="C181" s="170" t="s">
        <v>15</v>
      </c>
      <c r="D181" s="172" t="s">
        <v>479</v>
      </c>
      <c r="E181" s="167">
        <v>14.0</v>
      </c>
      <c r="F181" s="167">
        <v>14.0</v>
      </c>
      <c r="G181" s="167"/>
      <c r="H181" s="167"/>
      <c r="I181" s="167"/>
      <c r="J181" s="167"/>
      <c r="K181" s="167"/>
      <c r="L181" s="167"/>
      <c r="M181" s="167">
        <v>24.0</v>
      </c>
      <c r="N181" s="167"/>
      <c r="O181" s="167"/>
      <c r="P181" s="167"/>
      <c r="Q181" s="167"/>
      <c r="R181" s="167"/>
      <c r="S181" s="92"/>
      <c r="T181" s="92">
        <v>14.0</v>
      </c>
      <c r="U181" s="92">
        <v>10.0</v>
      </c>
      <c r="V181" s="167">
        <v>10.0</v>
      </c>
      <c r="W181" s="92"/>
      <c r="X181" s="92"/>
      <c r="Y181" s="92"/>
      <c r="Z181" s="167"/>
      <c r="AA181" s="167"/>
      <c r="AB181" s="167"/>
      <c r="AC181" s="167"/>
      <c r="AD181" s="167"/>
      <c r="AE181" s="165"/>
      <c r="AF181" s="92"/>
      <c r="AG181" s="92"/>
      <c r="AH181" s="167"/>
      <c r="AI181" s="175" t="s">
        <v>313</v>
      </c>
      <c r="AJ181" s="168">
        <v>100.0</v>
      </c>
      <c r="AK181" s="169">
        <f>100*(E181+K181+Q181)/'S1'!$I$14</f>
        <v>87.5</v>
      </c>
      <c r="AL181" s="169">
        <f>100*(F181+L181+R181)/'S1'!$I$15</f>
        <v>87.5</v>
      </c>
      <c r="AM181" s="169">
        <f>100*(G181+M181+S181)/'S1'!$I$16</f>
        <v>85.71428571</v>
      </c>
      <c r="AN181" s="169">
        <f>100*(H181+N181+T181)/'S1'!$I$17</f>
        <v>87.5</v>
      </c>
      <c r="AO181" s="169">
        <f>100*(I181+O181+U181)/'S1'!$I$18</f>
        <v>83.33333333</v>
      </c>
      <c r="AP181" s="169">
        <f>100*(J181+P181+V181)/'S1'!$I$19</f>
        <v>83.33333333</v>
      </c>
    </row>
    <row r="182" ht="15.75" customHeight="1">
      <c r="A182" s="135">
        <v>170.0</v>
      </c>
      <c r="B182" s="174">
        <v>9.2132010417E11</v>
      </c>
      <c r="C182" s="170" t="s">
        <v>15</v>
      </c>
      <c r="D182" s="172" t="s">
        <v>480</v>
      </c>
      <c r="E182" s="167">
        <v>16.0</v>
      </c>
      <c r="F182" s="167">
        <v>16.0</v>
      </c>
      <c r="G182" s="167"/>
      <c r="H182" s="167"/>
      <c r="I182" s="167"/>
      <c r="J182" s="167"/>
      <c r="K182" s="167"/>
      <c r="L182" s="167"/>
      <c r="M182" s="167">
        <v>28.0</v>
      </c>
      <c r="N182" s="167"/>
      <c r="O182" s="167"/>
      <c r="P182" s="167"/>
      <c r="Q182" s="167"/>
      <c r="R182" s="167"/>
      <c r="S182" s="92"/>
      <c r="T182" s="92">
        <v>16.0</v>
      </c>
      <c r="U182" s="92">
        <v>12.0</v>
      </c>
      <c r="V182" s="167">
        <v>12.0</v>
      </c>
      <c r="W182" s="92"/>
      <c r="X182" s="92"/>
      <c r="Y182" s="92"/>
      <c r="Z182" s="167"/>
      <c r="AA182" s="167"/>
      <c r="AB182" s="167"/>
      <c r="AC182" s="167"/>
      <c r="AD182" s="167"/>
      <c r="AE182" s="165"/>
      <c r="AF182" s="92"/>
      <c r="AG182" s="92"/>
      <c r="AH182" s="167"/>
      <c r="AI182" s="175" t="s">
        <v>313</v>
      </c>
      <c r="AJ182" s="168">
        <v>100.0</v>
      </c>
      <c r="AK182" s="169">
        <f>100*(E182+K182+Q182)/'S1'!$I$14</f>
        <v>100</v>
      </c>
      <c r="AL182" s="169">
        <f>100*(F182+L182+R182)/'S1'!$I$15</f>
        <v>100</v>
      </c>
      <c r="AM182" s="169">
        <f>100*(G182+M182+S182)/'S1'!$I$16</f>
        <v>100</v>
      </c>
      <c r="AN182" s="169">
        <f>100*(H182+N182+T182)/'S1'!$I$17</f>
        <v>100</v>
      </c>
      <c r="AO182" s="169">
        <f>100*(I182+O182+U182)/'S1'!$I$18</f>
        <v>100</v>
      </c>
      <c r="AP182" s="169">
        <f>100*(J182+P182+V182)/'S1'!$I$19</f>
        <v>100</v>
      </c>
    </row>
    <row r="183" ht="15.75" customHeight="1">
      <c r="A183" s="135">
        <v>171.0</v>
      </c>
      <c r="B183" s="174">
        <v>9.21320104171E11</v>
      </c>
      <c r="C183" s="170" t="s">
        <v>15</v>
      </c>
      <c r="D183" s="172" t="s">
        <v>481</v>
      </c>
      <c r="E183" s="167">
        <v>15.0</v>
      </c>
      <c r="F183" s="167">
        <v>15.0</v>
      </c>
      <c r="G183" s="167"/>
      <c r="H183" s="167"/>
      <c r="I183" s="167"/>
      <c r="J183" s="167"/>
      <c r="K183" s="167"/>
      <c r="L183" s="167"/>
      <c r="M183" s="167">
        <v>27.0</v>
      </c>
      <c r="N183" s="167"/>
      <c r="O183" s="167"/>
      <c r="P183" s="167"/>
      <c r="Q183" s="167"/>
      <c r="R183" s="167"/>
      <c r="S183" s="92"/>
      <c r="T183" s="92">
        <v>15.0</v>
      </c>
      <c r="U183" s="92">
        <v>12.0</v>
      </c>
      <c r="V183" s="167">
        <v>12.0</v>
      </c>
      <c r="W183" s="92"/>
      <c r="X183" s="92"/>
      <c r="Y183" s="92"/>
      <c r="Z183" s="167"/>
      <c r="AA183" s="167"/>
      <c r="AB183" s="167"/>
      <c r="AC183" s="167"/>
      <c r="AD183" s="167"/>
      <c r="AE183" s="165"/>
      <c r="AF183" s="92"/>
      <c r="AG183" s="92"/>
      <c r="AH183" s="167"/>
      <c r="AI183" s="175" t="s">
        <v>311</v>
      </c>
      <c r="AJ183" s="168">
        <v>90.0</v>
      </c>
      <c r="AK183" s="169">
        <f>100*(E183+K183+Q183)/'S1'!$I$14</f>
        <v>93.75</v>
      </c>
      <c r="AL183" s="169">
        <f>100*(F183+L183+R183)/'S1'!$I$15</f>
        <v>93.75</v>
      </c>
      <c r="AM183" s="169">
        <f>100*(G183+M183+S183)/'S1'!$I$16</f>
        <v>96.42857143</v>
      </c>
      <c r="AN183" s="169">
        <f>100*(H183+N183+T183)/'S1'!$I$17</f>
        <v>93.75</v>
      </c>
      <c r="AO183" s="169">
        <f>100*(I183+O183+U183)/'S1'!$I$18</f>
        <v>100</v>
      </c>
      <c r="AP183" s="169">
        <f>100*(J183+P183+V183)/'S1'!$I$19</f>
        <v>100</v>
      </c>
    </row>
    <row r="184" ht="15.75" customHeight="1">
      <c r="A184" s="135">
        <v>172.0</v>
      </c>
      <c r="B184" s="174">
        <v>9.21320104172E11</v>
      </c>
      <c r="C184" s="170" t="s">
        <v>15</v>
      </c>
      <c r="D184" s="172" t="s">
        <v>482</v>
      </c>
      <c r="E184" s="167">
        <v>15.0</v>
      </c>
      <c r="F184" s="167">
        <v>15.0</v>
      </c>
      <c r="G184" s="167"/>
      <c r="H184" s="167"/>
      <c r="I184" s="167"/>
      <c r="J184" s="167"/>
      <c r="K184" s="167"/>
      <c r="L184" s="167"/>
      <c r="M184" s="167">
        <v>27.0</v>
      </c>
      <c r="N184" s="167"/>
      <c r="O184" s="167"/>
      <c r="P184" s="167"/>
      <c r="Q184" s="167"/>
      <c r="R184" s="167"/>
      <c r="S184" s="92"/>
      <c r="T184" s="92">
        <v>15.0</v>
      </c>
      <c r="U184" s="92">
        <v>11.0</v>
      </c>
      <c r="V184" s="167">
        <v>11.0</v>
      </c>
      <c r="W184" s="92"/>
      <c r="X184" s="92"/>
      <c r="Y184" s="92"/>
      <c r="Z184" s="167"/>
      <c r="AA184" s="167"/>
      <c r="AB184" s="167"/>
      <c r="AC184" s="167"/>
      <c r="AD184" s="167"/>
      <c r="AE184" s="165"/>
      <c r="AF184" s="92"/>
      <c r="AG184" s="92"/>
      <c r="AH184" s="167"/>
      <c r="AI184" s="175" t="s">
        <v>313</v>
      </c>
      <c r="AJ184" s="168">
        <v>100.0</v>
      </c>
      <c r="AK184" s="169">
        <f>100*(E184+K184+Q184)/'S1'!$I$14</f>
        <v>93.75</v>
      </c>
      <c r="AL184" s="169">
        <f>100*(F184+L184+R184)/'S1'!$I$15</f>
        <v>93.75</v>
      </c>
      <c r="AM184" s="169">
        <f>100*(G184+M184+S184)/'S1'!$I$16</f>
        <v>96.42857143</v>
      </c>
      <c r="AN184" s="169">
        <f>100*(H184+N184+T184)/'S1'!$I$17</f>
        <v>93.75</v>
      </c>
      <c r="AO184" s="169">
        <f>100*(I184+O184+U184)/'S1'!$I$18</f>
        <v>91.66666667</v>
      </c>
      <c r="AP184" s="169">
        <f>100*(J184+P184+V184)/'S1'!$I$19</f>
        <v>91.66666667</v>
      </c>
    </row>
    <row r="185" ht="15.75" customHeight="1">
      <c r="A185" s="135">
        <v>173.0</v>
      </c>
      <c r="B185" s="174">
        <v>9.21320104173E11</v>
      </c>
      <c r="C185" s="170" t="s">
        <v>15</v>
      </c>
      <c r="D185" s="172" t="s">
        <v>483</v>
      </c>
      <c r="E185" s="167">
        <v>15.0</v>
      </c>
      <c r="F185" s="167">
        <v>15.0</v>
      </c>
      <c r="G185" s="167"/>
      <c r="H185" s="167"/>
      <c r="I185" s="167"/>
      <c r="J185" s="167"/>
      <c r="K185" s="167"/>
      <c r="L185" s="167"/>
      <c r="M185" s="167">
        <v>26.0</v>
      </c>
      <c r="N185" s="167"/>
      <c r="O185" s="167"/>
      <c r="P185" s="167"/>
      <c r="Q185" s="167"/>
      <c r="R185" s="167"/>
      <c r="S185" s="92"/>
      <c r="T185" s="92">
        <v>15.0</v>
      </c>
      <c r="U185" s="92">
        <v>11.0</v>
      </c>
      <c r="V185" s="167">
        <v>11.0</v>
      </c>
      <c r="W185" s="92"/>
      <c r="X185" s="92"/>
      <c r="Y185" s="92"/>
      <c r="Z185" s="167"/>
      <c r="AA185" s="167"/>
      <c r="AB185" s="167"/>
      <c r="AC185" s="167"/>
      <c r="AD185" s="167"/>
      <c r="AE185" s="165"/>
      <c r="AF185" s="92"/>
      <c r="AG185" s="92"/>
      <c r="AH185" s="167"/>
      <c r="AI185" s="175" t="s">
        <v>313</v>
      </c>
      <c r="AJ185" s="168">
        <v>100.0</v>
      </c>
      <c r="AK185" s="169">
        <f>100*(E185+K185+Q185)/'S1'!$I$14</f>
        <v>93.75</v>
      </c>
      <c r="AL185" s="169">
        <f>100*(F185+L185+R185)/'S1'!$I$15</f>
        <v>93.75</v>
      </c>
      <c r="AM185" s="169">
        <f>100*(G185+M185+S185)/'S1'!$I$16</f>
        <v>92.85714286</v>
      </c>
      <c r="AN185" s="169">
        <f>100*(H185+N185+T185)/'S1'!$I$17</f>
        <v>93.75</v>
      </c>
      <c r="AO185" s="169">
        <f>100*(I185+O185+U185)/'S1'!$I$18</f>
        <v>91.66666667</v>
      </c>
      <c r="AP185" s="169">
        <f>100*(J185+P185+V185)/'S1'!$I$19</f>
        <v>91.66666667</v>
      </c>
    </row>
    <row r="186" ht="15.75" customHeight="1">
      <c r="A186" s="135">
        <v>174.0</v>
      </c>
      <c r="B186" s="174">
        <v>9.21320104174E11</v>
      </c>
      <c r="C186" s="170" t="s">
        <v>15</v>
      </c>
      <c r="D186" s="172" t="s">
        <v>484</v>
      </c>
      <c r="E186" s="167">
        <v>15.0</v>
      </c>
      <c r="F186" s="167">
        <v>15.0</v>
      </c>
      <c r="G186" s="167"/>
      <c r="H186" s="167"/>
      <c r="I186" s="167"/>
      <c r="J186" s="167"/>
      <c r="K186" s="167"/>
      <c r="L186" s="167"/>
      <c r="M186" s="167">
        <v>27.0</v>
      </c>
      <c r="N186" s="167"/>
      <c r="O186" s="167"/>
      <c r="P186" s="167"/>
      <c r="Q186" s="167"/>
      <c r="R186" s="167"/>
      <c r="S186" s="92"/>
      <c r="T186" s="92">
        <v>15.0</v>
      </c>
      <c r="U186" s="92">
        <v>11.0</v>
      </c>
      <c r="V186" s="167">
        <v>11.0</v>
      </c>
      <c r="W186" s="165"/>
      <c r="X186" s="165"/>
      <c r="Y186" s="92"/>
      <c r="Z186" s="167"/>
      <c r="AA186" s="92"/>
      <c r="AB186" s="167"/>
      <c r="AC186" s="167"/>
      <c r="AD186" s="167"/>
      <c r="AE186" s="165"/>
      <c r="AF186" s="92"/>
      <c r="AG186" s="92"/>
      <c r="AH186" s="167"/>
      <c r="AI186" s="175" t="s">
        <v>313</v>
      </c>
      <c r="AJ186" s="168">
        <v>100.0</v>
      </c>
      <c r="AK186" s="169">
        <f>100*(E186+K186+Q186)/'S1'!$I$14</f>
        <v>93.75</v>
      </c>
      <c r="AL186" s="169">
        <f>100*(F186+L186+R186)/'S1'!$I$15</f>
        <v>93.75</v>
      </c>
      <c r="AM186" s="169">
        <f>100*(G186+M186+S186)/'S1'!$I$16</f>
        <v>96.42857143</v>
      </c>
      <c r="AN186" s="169">
        <f>100*(H186+N186+T186)/'S1'!$I$17</f>
        <v>93.75</v>
      </c>
      <c r="AO186" s="169">
        <f>100*(I186+O186+U186)/'S1'!$I$18</f>
        <v>91.66666667</v>
      </c>
      <c r="AP186" s="169">
        <f>100*(J186+P186+V186)/'S1'!$I$19</f>
        <v>91.66666667</v>
      </c>
    </row>
    <row r="187" ht="15.75" customHeight="1">
      <c r="A187" s="135">
        <v>175.0</v>
      </c>
      <c r="B187" s="174">
        <v>9.21320104175E11</v>
      </c>
      <c r="C187" s="170" t="s">
        <v>15</v>
      </c>
      <c r="D187" s="172" t="s">
        <v>485</v>
      </c>
      <c r="E187" s="167">
        <v>15.0</v>
      </c>
      <c r="F187" s="167">
        <v>15.0</v>
      </c>
      <c r="G187" s="167"/>
      <c r="H187" s="167"/>
      <c r="I187" s="167"/>
      <c r="J187" s="167"/>
      <c r="K187" s="167"/>
      <c r="L187" s="167"/>
      <c r="M187" s="167">
        <v>27.0</v>
      </c>
      <c r="N187" s="167"/>
      <c r="O187" s="167"/>
      <c r="P187" s="167"/>
      <c r="Q187" s="167"/>
      <c r="R187" s="167"/>
      <c r="S187" s="92"/>
      <c r="T187" s="92">
        <v>15.0</v>
      </c>
      <c r="U187" s="92">
        <v>12.0</v>
      </c>
      <c r="V187" s="167">
        <v>12.0</v>
      </c>
      <c r="W187" s="92"/>
      <c r="X187" s="92"/>
      <c r="Y187" s="92"/>
      <c r="Z187" s="167"/>
      <c r="AA187" s="167"/>
      <c r="AB187" s="167"/>
      <c r="AC187" s="167"/>
      <c r="AD187" s="167"/>
      <c r="AE187" s="165"/>
      <c r="AF187" s="92"/>
      <c r="AG187" s="92"/>
      <c r="AH187" s="167"/>
      <c r="AI187" s="175" t="s">
        <v>313</v>
      </c>
      <c r="AJ187" s="168">
        <v>100.0</v>
      </c>
      <c r="AK187" s="169">
        <f>100*(E187+K187+Q187)/'S1'!$I$14</f>
        <v>93.75</v>
      </c>
      <c r="AL187" s="169">
        <f>100*(F187+L187+R187)/'S1'!$I$15</f>
        <v>93.75</v>
      </c>
      <c r="AM187" s="169">
        <f>100*(G187+M187+S187)/'S1'!$I$16</f>
        <v>96.42857143</v>
      </c>
      <c r="AN187" s="169">
        <f>100*(H187+N187+T187)/'S1'!$I$17</f>
        <v>93.75</v>
      </c>
      <c r="AO187" s="169">
        <f>100*(I187+O187+U187)/'S1'!$I$18</f>
        <v>100</v>
      </c>
      <c r="AP187" s="169">
        <f>100*(J187+P187+V187)/'S1'!$I$19</f>
        <v>100</v>
      </c>
    </row>
    <row r="188" ht="15.75" customHeight="1">
      <c r="A188" s="135">
        <v>176.0</v>
      </c>
      <c r="B188" s="174">
        <v>9.21320104176E11</v>
      </c>
      <c r="C188" s="170" t="s">
        <v>15</v>
      </c>
      <c r="D188" s="172" t="s">
        <v>486</v>
      </c>
      <c r="E188" s="167">
        <v>15.0</v>
      </c>
      <c r="F188" s="167">
        <v>15.0</v>
      </c>
      <c r="G188" s="167"/>
      <c r="H188" s="167"/>
      <c r="I188" s="167"/>
      <c r="J188" s="167"/>
      <c r="K188" s="167"/>
      <c r="L188" s="167"/>
      <c r="M188" s="167">
        <v>26.0</v>
      </c>
      <c r="N188" s="167"/>
      <c r="O188" s="167"/>
      <c r="P188" s="167"/>
      <c r="Q188" s="167"/>
      <c r="R188" s="167"/>
      <c r="S188" s="92"/>
      <c r="T188" s="92">
        <v>15.0</v>
      </c>
      <c r="U188" s="92">
        <v>11.0</v>
      </c>
      <c r="V188" s="167">
        <v>11.0</v>
      </c>
      <c r="W188" s="92"/>
      <c r="X188" s="92"/>
      <c r="Y188" s="92"/>
      <c r="Z188" s="167"/>
      <c r="AA188" s="167"/>
      <c r="AB188" s="167"/>
      <c r="AC188" s="167"/>
      <c r="AD188" s="167"/>
      <c r="AE188" s="165"/>
      <c r="AF188" s="92"/>
      <c r="AG188" s="92"/>
      <c r="AH188" s="167"/>
      <c r="AI188" s="175" t="s">
        <v>313</v>
      </c>
      <c r="AJ188" s="168">
        <v>100.0</v>
      </c>
      <c r="AK188" s="169">
        <f>100*(E188+K188+Q188)/'S1'!$I$14</f>
        <v>93.75</v>
      </c>
      <c r="AL188" s="169">
        <f>100*(F188+L188+R188)/'S1'!$I$15</f>
        <v>93.75</v>
      </c>
      <c r="AM188" s="169">
        <f>100*(G188+M188+S188)/'S1'!$I$16</f>
        <v>92.85714286</v>
      </c>
      <c r="AN188" s="169">
        <f>100*(H188+N188+T188)/'S1'!$I$17</f>
        <v>93.75</v>
      </c>
      <c r="AO188" s="169">
        <f>100*(I188+O188+U188)/'S1'!$I$18</f>
        <v>91.66666667</v>
      </c>
      <c r="AP188" s="169">
        <f>100*(J188+P188+V188)/'S1'!$I$19</f>
        <v>91.66666667</v>
      </c>
    </row>
    <row r="189" ht="15.75" customHeight="1">
      <c r="A189" s="135">
        <v>177.0</v>
      </c>
      <c r="B189" s="174">
        <v>9.21320104304E11</v>
      </c>
      <c r="C189" s="170" t="s">
        <v>15</v>
      </c>
      <c r="D189" s="172" t="s">
        <v>487</v>
      </c>
      <c r="E189" s="167">
        <v>16.0</v>
      </c>
      <c r="F189" s="167">
        <v>16.0</v>
      </c>
      <c r="G189" s="167"/>
      <c r="H189" s="167"/>
      <c r="I189" s="167"/>
      <c r="J189" s="167"/>
      <c r="K189" s="167"/>
      <c r="L189" s="167"/>
      <c r="M189" s="167">
        <v>27.0</v>
      </c>
      <c r="N189" s="167"/>
      <c r="O189" s="167"/>
      <c r="P189" s="167"/>
      <c r="Q189" s="167"/>
      <c r="R189" s="167"/>
      <c r="S189" s="92"/>
      <c r="T189" s="92">
        <v>16.0</v>
      </c>
      <c r="U189" s="92">
        <v>12.0</v>
      </c>
      <c r="V189" s="167">
        <v>12.0</v>
      </c>
      <c r="W189" s="92"/>
      <c r="X189" s="92"/>
      <c r="Y189" s="92"/>
      <c r="Z189" s="167"/>
      <c r="AA189" s="167"/>
      <c r="AB189" s="167"/>
      <c r="AC189" s="167"/>
      <c r="AD189" s="167"/>
      <c r="AE189" s="165"/>
      <c r="AF189" s="92"/>
      <c r="AG189" s="92"/>
      <c r="AH189" s="167"/>
      <c r="AI189" s="175" t="s">
        <v>313</v>
      </c>
      <c r="AJ189" s="168">
        <v>100.0</v>
      </c>
      <c r="AK189" s="169">
        <f>100*(E189+K189+Q189)/'S1'!$I$14</f>
        <v>100</v>
      </c>
      <c r="AL189" s="169">
        <f>100*(F189+L189+R189)/'S1'!$I$15</f>
        <v>100</v>
      </c>
      <c r="AM189" s="169">
        <f>100*(G189+M189+S189)/'S1'!$I$16</f>
        <v>96.42857143</v>
      </c>
      <c r="AN189" s="169">
        <f>100*(H189+N189+T189)/'S1'!$I$17</f>
        <v>100</v>
      </c>
      <c r="AO189" s="169">
        <f>100*(I189+O189+U189)/'S1'!$I$18</f>
        <v>100</v>
      </c>
      <c r="AP189" s="169">
        <f>100*(J189+P189+V189)/'S1'!$I$19</f>
        <v>100</v>
      </c>
    </row>
    <row r="190" ht="15.75" customHeight="1">
      <c r="A190" s="135">
        <v>178.0</v>
      </c>
      <c r="B190" s="174">
        <v>9.21320104305E11</v>
      </c>
      <c r="C190" s="170" t="s">
        <v>15</v>
      </c>
      <c r="D190" s="172" t="s">
        <v>488</v>
      </c>
      <c r="E190" s="167">
        <v>14.0</v>
      </c>
      <c r="F190" s="167">
        <v>14.0</v>
      </c>
      <c r="G190" s="167"/>
      <c r="H190" s="167"/>
      <c r="I190" s="167"/>
      <c r="J190" s="167"/>
      <c r="K190" s="167"/>
      <c r="L190" s="167"/>
      <c r="M190" s="167">
        <v>24.0</v>
      </c>
      <c r="N190" s="167"/>
      <c r="O190" s="167"/>
      <c r="P190" s="167"/>
      <c r="Q190" s="167"/>
      <c r="R190" s="167"/>
      <c r="S190" s="92"/>
      <c r="T190" s="92">
        <v>14.0</v>
      </c>
      <c r="U190" s="92">
        <v>10.0</v>
      </c>
      <c r="V190" s="167">
        <v>10.0</v>
      </c>
      <c r="W190" s="92"/>
      <c r="X190" s="92"/>
      <c r="Y190" s="92"/>
      <c r="Z190" s="167"/>
      <c r="AA190" s="167"/>
      <c r="AB190" s="167"/>
      <c r="AC190" s="167"/>
      <c r="AD190" s="167"/>
      <c r="AE190" s="165"/>
      <c r="AF190" s="92"/>
      <c r="AG190" s="92"/>
      <c r="AH190" s="167"/>
      <c r="AI190" s="175" t="s">
        <v>311</v>
      </c>
      <c r="AJ190" s="168">
        <v>90.0</v>
      </c>
      <c r="AK190" s="169">
        <f>100*(E190+K190+Q190)/'S1'!$I$14</f>
        <v>87.5</v>
      </c>
      <c r="AL190" s="169">
        <f>100*(F190+L190+R190)/'S1'!$I$15</f>
        <v>87.5</v>
      </c>
      <c r="AM190" s="169">
        <f>100*(G190+M190+S190)/'S1'!$I$16</f>
        <v>85.71428571</v>
      </c>
      <c r="AN190" s="169">
        <f>100*(H190+N190+T190)/'S1'!$I$17</f>
        <v>87.5</v>
      </c>
      <c r="AO190" s="169">
        <f>100*(I190+O190+U190)/'S1'!$I$18</f>
        <v>83.33333333</v>
      </c>
      <c r="AP190" s="169">
        <f>100*(J190+P190+V190)/'S1'!$I$19</f>
        <v>83.33333333</v>
      </c>
    </row>
    <row r="191" ht="15.75" customHeight="1">
      <c r="A191" s="135">
        <v>179.0</v>
      </c>
      <c r="B191" s="178">
        <v>9.21320104311E11</v>
      </c>
      <c r="C191" s="170" t="s">
        <v>15</v>
      </c>
      <c r="D191" s="172" t="s">
        <v>489</v>
      </c>
      <c r="E191" s="167">
        <v>15.0</v>
      </c>
      <c r="F191" s="167">
        <v>15.0</v>
      </c>
      <c r="G191" s="167"/>
      <c r="H191" s="167"/>
      <c r="I191" s="167"/>
      <c r="J191" s="167"/>
      <c r="K191" s="167"/>
      <c r="L191" s="167"/>
      <c r="M191" s="167">
        <v>27.0</v>
      </c>
      <c r="N191" s="167"/>
      <c r="O191" s="167"/>
      <c r="P191" s="167"/>
      <c r="Q191" s="167"/>
      <c r="R191" s="167"/>
      <c r="S191" s="92"/>
      <c r="T191" s="92">
        <v>15.0</v>
      </c>
      <c r="U191" s="92">
        <v>11.0</v>
      </c>
      <c r="V191" s="167">
        <v>11.0</v>
      </c>
      <c r="W191" s="165"/>
      <c r="X191" s="165"/>
      <c r="Y191" s="92"/>
      <c r="Z191" s="167"/>
      <c r="AA191" s="167"/>
      <c r="AB191" s="167"/>
      <c r="AC191" s="167"/>
      <c r="AD191" s="167"/>
      <c r="AE191" s="165"/>
      <c r="AF191" s="92"/>
      <c r="AG191" s="92"/>
      <c r="AH191" s="167"/>
      <c r="AI191" s="175" t="s">
        <v>311</v>
      </c>
      <c r="AJ191" s="168">
        <v>90.0</v>
      </c>
      <c r="AK191" s="169">
        <f>100*(E191+K191+Q191)/'S1'!$I$14</f>
        <v>93.75</v>
      </c>
      <c r="AL191" s="169">
        <f>100*(F191+L191+R191)/'S1'!$I$15</f>
        <v>93.75</v>
      </c>
      <c r="AM191" s="169">
        <f>100*(G191+M191+S191)/'S1'!$I$16</f>
        <v>96.42857143</v>
      </c>
      <c r="AN191" s="169">
        <f>100*(H191+N191+T191)/'S1'!$I$17</f>
        <v>93.75</v>
      </c>
      <c r="AO191" s="169">
        <f>100*(I191+O191+U191)/'S1'!$I$18</f>
        <v>91.66666667</v>
      </c>
      <c r="AP191" s="169">
        <f>100*(J191+P191+V191)/'S1'!$I$19</f>
        <v>91.66666667</v>
      </c>
    </row>
    <row r="192" ht="15.75" customHeight="1">
      <c r="A192" s="135">
        <v>180.0</v>
      </c>
      <c r="B192" s="174">
        <v>9.21320104312E11</v>
      </c>
      <c r="C192" s="170" t="s">
        <v>15</v>
      </c>
      <c r="D192" s="172" t="s">
        <v>490</v>
      </c>
      <c r="E192" s="167">
        <v>15.0</v>
      </c>
      <c r="F192" s="167">
        <v>15.0</v>
      </c>
      <c r="G192" s="167"/>
      <c r="H192" s="167"/>
      <c r="I192" s="167"/>
      <c r="J192" s="167"/>
      <c r="K192" s="167"/>
      <c r="L192" s="167"/>
      <c r="M192" s="167">
        <v>27.0</v>
      </c>
      <c r="N192" s="167"/>
      <c r="O192" s="167"/>
      <c r="P192" s="167"/>
      <c r="Q192" s="167"/>
      <c r="R192" s="167"/>
      <c r="S192" s="92"/>
      <c r="T192" s="92">
        <v>15.0</v>
      </c>
      <c r="U192" s="92">
        <v>12.0</v>
      </c>
      <c r="V192" s="167">
        <v>12.0</v>
      </c>
      <c r="W192" s="92"/>
      <c r="X192" s="92"/>
      <c r="Y192" s="92"/>
      <c r="Z192" s="167"/>
      <c r="AA192" s="167"/>
      <c r="AB192" s="167"/>
      <c r="AC192" s="167"/>
      <c r="AD192" s="167"/>
      <c r="AE192" s="165"/>
      <c r="AF192" s="92"/>
      <c r="AG192" s="92"/>
      <c r="AH192" s="167"/>
      <c r="AI192" s="175" t="s">
        <v>311</v>
      </c>
      <c r="AJ192" s="168">
        <v>90.0</v>
      </c>
      <c r="AK192" s="169">
        <f>100*(E192+K192+Q192)/'S1'!$I$14</f>
        <v>93.75</v>
      </c>
      <c r="AL192" s="169">
        <f>100*(F192+L192+R192)/'S1'!$I$15</f>
        <v>93.75</v>
      </c>
      <c r="AM192" s="169">
        <f>100*(G192+M192+S192)/'S1'!$I$16</f>
        <v>96.42857143</v>
      </c>
      <c r="AN192" s="169">
        <f>100*(H192+N192+T192)/'S1'!$I$17</f>
        <v>93.75</v>
      </c>
      <c r="AO192" s="169">
        <f>100*(I192+O192+U192)/'S1'!$I$18</f>
        <v>100</v>
      </c>
      <c r="AP192" s="169">
        <f>100*(J192+P192+V192)/'S1'!$I$19</f>
        <v>100</v>
      </c>
    </row>
    <row r="193" ht="15.75" customHeight="1">
      <c r="A193" s="135">
        <v>181.0</v>
      </c>
      <c r="B193" s="174">
        <v>9.21320104178E11</v>
      </c>
      <c r="C193" s="170" t="s">
        <v>17</v>
      </c>
      <c r="D193" s="172" t="s">
        <v>491</v>
      </c>
      <c r="E193" s="167">
        <v>15.0</v>
      </c>
      <c r="F193" s="167">
        <v>15.0</v>
      </c>
      <c r="G193" s="167"/>
      <c r="H193" s="167"/>
      <c r="I193" s="167"/>
      <c r="J193" s="167"/>
      <c r="K193" s="167"/>
      <c r="L193" s="167"/>
      <c r="M193" s="167">
        <v>27.0</v>
      </c>
      <c r="N193" s="167"/>
      <c r="O193" s="167"/>
      <c r="P193" s="167"/>
      <c r="Q193" s="167"/>
      <c r="R193" s="167"/>
      <c r="S193" s="92"/>
      <c r="T193" s="92">
        <v>16.0</v>
      </c>
      <c r="U193" s="92">
        <v>11.0</v>
      </c>
      <c r="V193" s="167">
        <v>11.0</v>
      </c>
      <c r="W193" s="92"/>
      <c r="X193" s="92"/>
      <c r="Y193" s="92"/>
      <c r="Z193" s="167"/>
      <c r="AA193" s="167"/>
      <c r="AB193" s="167"/>
      <c r="AC193" s="167"/>
      <c r="AD193" s="167"/>
      <c r="AE193" s="165"/>
      <c r="AF193" s="92"/>
      <c r="AG193" s="92"/>
      <c r="AH193" s="167"/>
      <c r="AI193" s="175" t="s">
        <v>311</v>
      </c>
      <c r="AJ193" s="168">
        <v>90.0</v>
      </c>
      <c r="AK193" s="169">
        <f>100*(E193+K193+Q193)/'S1'!$I$14</f>
        <v>93.75</v>
      </c>
      <c r="AL193" s="169">
        <f>100*(F193+L193+R193)/'S1'!$I$15</f>
        <v>93.75</v>
      </c>
      <c r="AM193" s="169">
        <f>100*(G193+M193+S193)/'S1'!$I$16</f>
        <v>96.42857143</v>
      </c>
      <c r="AN193" s="169">
        <f>100*(H193+N193+T193)/'S1'!$I$17</f>
        <v>100</v>
      </c>
      <c r="AO193" s="169">
        <f>100*(I193+O193+U193)/'S1'!$I$18</f>
        <v>91.66666667</v>
      </c>
      <c r="AP193" s="169">
        <f>100*(J193+P193+V193)/'S1'!$I$19</f>
        <v>91.66666667</v>
      </c>
    </row>
    <row r="194" ht="15.75" customHeight="1">
      <c r="A194" s="135">
        <v>182.0</v>
      </c>
      <c r="B194" s="174">
        <v>9.21320104179E11</v>
      </c>
      <c r="C194" s="170" t="s">
        <v>17</v>
      </c>
      <c r="D194" s="172" t="s">
        <v>492</v>
      </c>
      <c r="E194" s="167">
        <v>15.0</v>
      </c>
      <c r="F194" s="167">
        <v>15.0</v>
      </c>
      <c r="G194" s="167"/>
      <c r="H194" s="167"/>
      <c r="I194" s="167"/>
      <c r="J194" s="167"/>
      <c r="K194" s="167"/>
      <c r="L194" s="167"/>
      <c r="M194" s="167">
        <v>27.0</v>
      </c>
      <c r="N194" s="167"/>
      <c r="O194" s="167"/>
      <c r="P194" s="167"/>
      <c r="Q194" s="167"/>
      <c r="R194" s="167"/>
      <c r="S194" s="92"/>
      <c r="T194" s="92">
        <v>16.0</v>
      </c>
      <c r="U194" s="92">
        <v>11.0</v>
      </c>
      <c r="V194" s="167">
        <v>11.0</v>
      </c>
      <c r="W194" s="92"/>
      <c r="X194" s="92"/>
      <c r="Y194" s="92"/>
      <c r="Z194" s="167"/>
      <c r="AA194" s="167"/>
      <c r="AB194" s="167"/>
      <c r="AC194" s="167"/>
      <c r="AD194" s="167"/>
      <c r="AE194" s="165"/>
      <c r="AF194" s="92"/>
      <c r="AG194" s="92"/>
      <c r="AH194" s="167"/>
      <c r="AI194" s="184" t="s">
        <v>311</v>
      </c>
      <c r="AJ194" s="168">
        <v>90.0</v>
      </c>
      <c r="AK194" s="169">
        <f>100*(E194+K194+Q194)/'S1'!$I$14</f>
        <v>93.75</v>
      </c>
      <c r="AL194" s="169">
        <f>100*(F194+L194+R194)/'S1'!$I$15</f>
        <v>93.75</v>
      </c>
      <c r="AM194" s="169">
        <f>100*(G194+M194+S194)/'S1'!$I$16</f>
        <v>96.42857143</v>
      </c>
      <c r="AN194" s="169">
        <f>100*(H194+N194+T194)/'S1'!$I$17</f>
        <v>100</v>
      </c>
      <c r="AO194" s="169">
        <f>100*(I194+O194+U194)/'S1'!$I$18</f>
        <v>91.66666667</v>
      </c>
      <c r="AP194" s="169">
        <f>100*(J194+P194+V194)/'S1'!$I$19</f>
        <v>91.66666667</v>
      </c>
    </row>
    <row r="195" ht="15.75" customHeight="1">
      <c r="A195" s="135">
        <v>183.0</v>
      </c>
      <c r="B195" s="170">
        <v>9.2132010418E11</v>
      </c>
      <c r="C195" s="170" t="s">
        <v>17</v>
      </c>
      <c r="D195" s="172" t="s">
        <v>493</v>
      </c>
      <c r="E195" s="92">
        <v>15.0</v>
      </c>
      <c r="F195" s="167">
        <v>15.0</v>
      </c>
      <c r="G195" s="167"/>
      <c r="H195" s="167"/>
      <c r="I195" s="167"/>
      <c r="J195" s="167"/>
      <c r="K195" s="167"/>
      <c r="L195" s="92"/>
      <c r="M195" s="167">
        <v>27.0</v>
      </c>
      <c r="N195" s="167"/>
      <c r="O195" s="167"/>
      <c r="P195" s="167"/>
      <c r="Q195" s="167"/>
      <c r="R195" s="167"/>
      <c r="S195" s="92"/>
      <c r="T195" s="92">
        <v>16.0</v>
      </c>
      <c r="U195" s="92">
        <v>11.0</v>
      </c>
      <c r="V195" s="167">
        <v>11.0</v>
      </c>
      <c r="W195" s="92"/>
      <c r="X195" s="92"/>
      <c r="Y195" s="92"/>
      <c r="Z195" s="167"/>
      <c r="AA195" s="167"/>
      <c r="AB195" s="167"/>
      <c r="AC195" s="167"/>
      <c r="AD195" s="167"/>
      <c r="AE195" s="165"/>
      <c r="AF195" s="92"/>
      <c r="AG195" s="92"/>
      <c r="AH195" s="167"/>
      <c r="AI195" s="175" t="s">
        <v>311</v>
      </c>
      <c r="AJ195" s="168">
        <v>90.0</v>
      </c>
      <c r="AK195" s="169">
        <f>100*(E195+K195+Q195)/'S1'!$I$14</f>
        <v>93.75</v>
      </c>
      <c r="AL195" s="169">
        <f>100*(F195+L195+R195)/'S1'!$I$15</f>
        <v>93.75</v>
      </c>
      <c r="AM195" s="169">
        <f>100*(G195+M195+S195)/'S1'!$I$16</f>
        <v>96.42857143</v>
      </c>
      <c r="AN195" s="169">
        <f>100*(H195+N195+T195)/'S1'!$I$17</f>
        <v>100</v>
      </c>
      <c r="AO195" s="169">
        <f>100*(I195+O195+U195)/'S1'!$I$18</f>
        <v>91.66666667</v>
      </c>
      <c r="AP195" s="169">
        <f>100*(J195+P195+V195)/'S1'!$I$19</f>
        <v>91.66666667</v>
      </c>
    </row>
    <row r="196" ht="15.75" customHeight="1">
      <c r="A196" s="135">
        <v>184.0</v>
      </c>
      <c r="B196" s="170">
        <v>9.21320104181E11</v>
      </c>
      <c r="C196" s="170" t="s">
        <v>17</v>
      </c>
      <c r="D196" s="172" t="s">
        <v>494</v>
      </c>
      <c r="E196" s="92">
        <v>14.0</v>
      </c>
      <c r="F196" s="167">
        <v>14.0</v>
      </c>
      <c r="G196" s="167"/>
      <c r="H196" s="167"/>
      <c r="I196" s="167"/>
      <c r="J196" s="167"/>
      <c r="K196" s="167"/>
      <c r="L196" s="92"/>
      <c r="M196" s="167">
        <v>27.0</v>
      </c>
      <c r="N196" s="167"/>
      <c r="O196" s="167"/>
      <c r="P196" s="167"/>
      <c r="Q196" s="167"/>
      <c r="R196" s="167"/>
      <c r="S196" s="92"/>
      <c r="T196" s="92">
        <v>16.0</v>
      </c>
      <c r="U196" s="92">
        <v>11.0</v>
      </c>
      <c r="V196" s="167">
        <v>11.0</v>
      </c>
      <c r="W196" s="92"/>
      <c r="X196" s="92"/>
      <c r="Y196" s="92"/>
      <c r="Z196" s="167"/>
      <c r="AA196" s="167"/>
      <c r="AB196" s="167"/>
      <c r="AC196" s="167"/>
      <c r="AD196" s="167"/>
      <c r="AE196" s="165"/>
      <c r="AF196" s="92"/>
      <c r="AG196" s="92"/>
      <c r="AH196" s="167"/>
      <c r="AI196" s="175" t="s">
        <v>11</v>
      </c>
      <c r="AJ196" s="168">
        <v>80.0</v>
      </c>
      <c r="AK196" s="169">
        <f>100*(E196+K196+Q196)/'S1'!$I$14</f>
        <v>87.5</v>
      </c>
      <c r="AL196" s="169">
        <f>100*(F196+L196+R196)/'S1'!$I$15</f>
        <v>87.5</v>
      </c>
      <c r="AM196" s="169">
        <f>100*(G196+M196+S196)/'S1'!$I$16</f>
        <v>96.42857143</v>
      </c>
      <c r="AN196" s="169">
        <f>100*(H196+N196+T196)/'S1'!$I$17</f>
        <v>100</v>
      </c>
      <c r="AO196" s="169">
        <f>100*(I196+O196+U196)/'S1'!$I$18</f>
        <v>91.66666667</v>
      </c>
      <c r="AP196" s="169">
        <f>100*(J196+P196+V196)/'S1'!$I$19</f>
        <v>91.66666667</v>
      </c>
    </row>
    <row r="197" ht="15.75" customHeight="1">
      <c r="A197" s="135">
        <v>185.0</v>
      </c>
      <c r="B197" s="170">
        <v>9.21320104182E11</v>
      </c>
      <c r="C197" s="170" t="s">
        <v>17</v>
      </c>
      <c r="D197" s="172" t="s">
        <v>495</v>
      </c>
      <c r="E197" s="92">
        <v>15.0</v>
      </c>
      <c r="F197" s="167">
        <v>15.0</v>
      </c>
      <c r="G197" s="167"/>
      <c r="H197" s="167"/>
      <c r="I197" s="167"/>
      <c r="J197" s="167"/>
      <c r="K197" s="167"/>
      <c r="L197" s="92"/>
      <c r="M197" s="167">
        <v>27.0</v>
      </c>
      <c r="N197" s="167"/>
      <c r="O197" s="167"/>
      <c r="P197" s="167"/>
      <c r="Q197" s="167"/>
      <c r="R197" s="167"/>
      <c r="S197" s="92"/>
      <c r="T197" s="92">
        <v>16.0</v>
      </c>
      <c r="U197" s="92">
        <v>11.0</v>
      </c>
      <c r="V197" s="167">
        <v>11.0</v>
      </c>
      <c r="W197" s="92"/>
      <c r="X197" s="92"/>
      <c r="Y197" s="92"/>
      <c r="Z197" s="167"/>
      <c r="AA197" s="167"/>
      <c r="AB197" s="167"/>
      <c r="AC197" s="167"/>
      <c r="AD197" s="167"/>
      <c r="AE197" s="165"/>
      <c r="AF197" s="92"/>
      <c r="AG197" s="92"/>
      <c r="AH197" s="167"/>
      <c r="AI197" s="175" t="s">
        <v>311</v>
      </c>
      <c r="AJ197" s="168">
        <v>90.0</v>
      </c>
      <c r="AK197" s="169">
        <f>100*(E197+K197+Q197)/'S1'!$I$14</f>
        <v>93.75</v>
      </c>
      <c r="AL197" s="169">
        <f>100*(F197+L197+R197)/'S1'!$I$15</f>
        <v>93.75</v>
      </c>
      <c r="AM197" s="169">
        <f>100*(G197+M197+S197)/'S1'!$I$16</f>
        <v>96.42857143</v>
      </c>
      <c r="AN197" s="169">
        <f>100*(H197+N197+T197)/'S1'!$I$17</f>
        <v>100</v>
      </c>
      <c r="AO197" s="169">
        <f>100*(I197+O197+U197)/'S1'!$I$18</f>
        <v>91.66666667</v>
      </c>
      <c r="AP197" s="169">
        <f>100*(J197+P197+V197)/'S1'!$I$19</f>
        <v>91.66666667</v>
      </c>
    </row>
    <row r="198" ht="15.75" customHeight="1">
      <c r="A198" s="135">
        <v>186.0</v>
      </c>
      <c r="B198" s="170">
        <v>9.21320104183E11</v>
      </c>
      <c r="C198" s="170" t="s">
        <v>17</v>
      </c>
      <c r="D198" s="172" t="s">
        <v>496</v>
      </c>
      <c r="E198" s="92">
        <v>15.0</v>
      </c>
      <c r="F198" s="167">
        <v>15.0</v>
      </c>
      <c r="G198" s="167"/>
      <c r="H198" s="167"/>
      <c r="I198" s="167"/>
      <c r="J198" s="167"/>
      <c r="K198" s="167"/>
      <c r="L198" s="92"/>
      <c r="M198" s="167">
        <v>27.0</v>
      </c>
      <c r="N198" s="167"/>
      <c r="O198" s="167"/>
      <c r="P198" s="167"/>
      <c r="Q198" s="167"/>
      <c r="R198" s="167"/>
      <c r="S198" s="92"/>
      <c r="T198" s="92">
        <v>16.0</v>
      </c>
      <c r="U198" s="92">
        <v>11.0</v>
      </c>
      <c r="V198" s="167">
        <v>11.0</v>
      </c>
      <c r="W198" s="165"/>
      <c r="X198" s="165"/>
      <c r="Y198" s="92"/>
      <c r="Z198" s="167"/>
      <c r="AA198" s="167"/>
      <c r="AB198" s="167"/>
      <c r="AC198" s="167"/>
      <c r="AD198" s="167"/>
      <c r="AE198" s="165"/>
      <c r="AF198" s="92"/>
      <c r="AG198" s="92"/>
      <c r="AH198" s="167"/>
      <c r="AI198" s="175" t="s">
        <v>313</v>
      </c>
      <c r="AJ198" s="168">
        <v>100.0</v>
      </c>
      <c r="AK198" s="169">
        <f>100*(E198+K198+Q198)/'S1'!$I$14</f>
        <v>93.75</v>
      </c>
      <c r="AL198" s="169">
        <f>100*(F198+L198+R198)/'S1'!$I$15</f>
        <v>93.75</v>
      </c>
      <c r="AM198" s="169">
        <f>100*(G198+M198+S198)/'S1'!$I$16</f>
        <v>96.42857143</v>
      </c>
      <c r="AN198" s="169">
        <f>100*(H198+N198+T198)/'S1'!$I$17</f>
        <v>100</v>
      </c>
      <c r="AO198" s="169">
        <f>100*(I198+O198+U198)/'S1'!$I$18</f>
        <v>91.66666667</v>
      </c>
      <c r="AP198" s="169">
        <f>100*(J198+P198+V198)/'S1'!$I$19</f>
        <v>91.66666667</v>
      </c>
    </row>
    <row r="199" ht="15.75" customHeight="1">
      <c r="A199" s="135">
        <v>187.0</v>
      </c>
      <c r="B199" s="170">
        <v>9.21320104184E11</v>
      </c>
      <c r="C199" s="170" t="s">
        <v>17</v>
      </c>
      <c r="D199" s="172" t="s">
        <v>497</v>
      </c>
      <c r="E199" s="92">
        <v>15.0</v>
      </c>
      <c r="F199" s="167">
        <v>15.0</v>
      </c>
      <c r="G199" s="167"/>
      <c r="H199" s="167"/>
      <c r="I199" s="167"/>
      <c r="J199" s="167"/>
      <c r="K199" s="167"/>
      <c r="L199" s="92"/>
      <c r="M199" s="167">
        <v>27.0</v>
      </c>
      <c r="N199" s="167"/>
      <c r="O199" s="167"/>
      <c r="P199" s="167"/>
      <c r="Q199" s="167"/>
      <c r="R199" s="167"/>
      <c r="S199" s="92"/>
      <c r="T199" s="92">
        <v>16.0</v>
      </c>
      <c r="U199" s="92">
        <v>11.0</v>
      </c>
      <c r="V199" s="167">
        <v>11.0</v>
      </c>
      <c r="W199" s="92"/>
      <c r="X199" s="92"/>
      <c r="Y199" s="92"/>
      <c r="Z199" s="167"/>
      <c r="AA199" s="167"/>
      <c r="AB199" s="167"/>
      <c r="AC199" s="167"/>
      <c r="AD199" s="167"/>
      <c r="AE199" s="165"/>
      <c r="AF199" s="92"/>
      <c r="AG199" s="92"/>
      <c r="AH199" s="167"/>
      <c r="AI199" s="175" t="s">
        <v>313</v>
      </c>
      <c r="AJ199" s="168">
        <v>100.0</v>
      </c>
      <c r="AK199" s="169">
        <f>100*(E199+K199+Q199)/'S1'!$I$14</f>
        <v>93.75</v>
      </c>
      <c r="AL199" s="169">
        <f>100*(F199+L199+R199)/'S1'!$I$15</f>
        <v>93.75</v>
      </c>
      <c r="AM199" s="169">
        <f>100*(G199+M199+S199)/'S1'!$I$16</f>
        <v>96.42857143</v>
      </c>
      <c r="AN199" s="169">
        <f>100*(H199+N199+T199)/'S1'!$I$17</f>
        <v>100</v>
      </c>
      <c r="AO199" s="169">
        <f>100*(I199+O199+U199)/'S1'!$I$18</f>
        <v>91.66666667</v>
      </c>
      <c r="AP199" s="169">
        <f>100*(J199+P199+V199)/'S1'!$I$19</f>
        <v>91.66666667</v>
      </c>
    </row>
    <row r="200" ht="15.75" customHeight="1">
      <c r="A200" s="135">
        <v>188.0</v>
      </c>
      <c r="B200" s="170">
        <v>9.21320104185E11</v>
      </c>
      <c r="C200" s="170" t="s">
        <v>17</v>
      </c>
      <c r="D200" s="172" t="s">
        <v>498</v>
      </c>
      <c r="E200" s="92">
        <v>15.0</v>
      </c>
      <c r="F200" s="167">
        <v>15.0</v>
      </c>
      <c r="G200" s="167"/>
      <c r="H200" s="167"/>
      <c r="I200" s="167"/>
      <c r="J200" s="167"/>
      <c r="K200" s="167"/>
      <c r="L200" s="92"/>
      <c r="M200" s="167">
        <v>27.0</v>
      </c>
      <c r="N200" s="167"/>
      <c r="O200" s="167"/>
      <c r="P200" s="167"/>
      <c r="Q200" s="167"/>
      <c r="R200" s="167"/>
      <c r="S200" s="92"/>
      <c r="T200" s="92">
        <v>16.0</v>
      </c>
      <c r="U200" s="92">
        <v>11.0</v>
      </c>
      <c r="V200" s="167">
        <v>11.0</v>
      </c>
      <c r="W200" s="92"/>
      <c r="X200" s="92"/>
      <c r="Y200" s="165"/>
      <c r="Z200" s="167"/>
      <c r="AA200" s="167"/>
      <c r="AB200" s="167"/>
      <c r="AC200" s="167"/>
      <c r="AD200" s="167"/>
      <c r="AE200" s="165"/>
      <c r="AF200" s="92"/>
      <c r="AG200" s="92"/>
      <c r="AH200" s="167"/>
      <c r="AI200" s="185" t="s">
        <v>311</v>
      </c>
      <c r="AJ200" s="168">
        <v>90.0</v>
      </c>
      <c r="AK200" s="169">
        <f>100*(E200+K200+Q200)/'S1'!$I$14</f>
        <v>93.75</v>
      </c>
      <c r="AL200" s="169">
        <f>100*(F200+L200+R200)/'S1'!$I$15</f>
        <v>93.75</v>
      </c>
      <c r="AM200" s="169">
        <f>100*(G200+M200+S200)/'S1'!$I$16</f>
        <v>96.42857143</v>
      </c>
      <c r="AN200" s="169">
        <f>100*(H200+N200+T200)/'S1'!$I$17</f>
        <v>100</v>
      </c>
      <c r="AO200" s="169">
        <f>100*(I200+O200+U200)/'S1'!$I$18</f>
        <v>91.66666667</v>
      </c>
      <c r="AP200" s="169">
        <f>100*(J200+P200+V200)/'S1'!$I$19</f>
        <v>91.66666667</v>
      </c>
    </row>
    <row r="201" ht="15.75" customHeight="1">
      <c r="A201" s="135">
        <v>189.0</v>
      </c>
      <c r="B201" s="170">
        <v>9.21320104186E11</v>
      </c>
      <c r="C201" s="170" t="s">
        <v>17</v>
      </c>
      <c r="D201" s="172" t="s">
        <v>499</v>
      </c>
      <c r="E201" s="92">
        <v>14.0</v>
      </c>
      <c r="F201" s="167">
        <v>14.0</v>
      </c>
      <c r="G201" s="167"/>
      <c r="H201" s="167"/>
      <c r="I201" s="167"/>
      <c r="J201" s="167"/>
      <c r="K201" s="167"/>
      <c r="L201" s="92"/>
      <c r="M201" s="167">
        <v>27.0</v>
      </c>
      <c r="N201" s="167"/>
      <c r="O201" s="167"/>
      <c r="P201" s="167"/>
      <c r="Q201" s="167"/>
      <c r="R201" s="167"/>
      <c r="S201" s="92"/>
      <c r="T201" s="92">
        <v>16.0</v>
      </c>
      <c r="U201" s="92">
        <v>11.0</v>
      </c>
      <c r="V201" s="167">
        <v>11.0</v>
      </c>
      <c r="W201" s="92"/>
      <c r="X201" s="92"/>
      <c r="Y201" s="92"/>
      <c r="Z201" s="167"/>
      <c r="AA201" s="167"/>
      <c r="AB201" s="167"/>
      <c r="AC201" s="167"/>
      <c r="AD201" s="167"/>
      <c r="AE201" s="165"/>
      <c r="AF201" s="92"/>
      <c r="AG201" s="92"/>
      <c r="AH201" s="167"/>
      <c r="AI201" s="175" t="s">
        <v>313</v>
      </c>
      <c r="AJ201" s="168">
        <v>100.0</v>
      </c>
      <c r="AK201" s="169">
        <f>100*(E201+K201+Q201)/'S1'!$I$14</f>
        <v>87.5</v>
      </c>
      <c r="AL201" s="169">
        <f>100*(F201+L201+R201)/'S1'!$I$15</f>
        <v>87.5</v>
      </c>
      <c r="AM201" s="169">
        <f>100*(G201+M201+S201)/'S1'!$I$16</f>
        <v>96.42857143</v>
      </c>
      <c r="AN201" s="169">
        <f>100*(H201+N201+T201)/'S1'!$I$17</f>
        <v>100</v>
      </c>
      <c r="AO201" s="169">
        <f>100*(I201+O201+U201)/'S1'!$I$18</f>
        <v>91.66666667</v>
      </c>
      <c r="AP201" s="169">
        <f>100*(J201+P201+V201)/'S1'!$I$19</f>
        <v>91.66666667</v>
      </c>
    </row>
    <row r="202" ht="15.75" customHeight="1">
      <c r="A202" s="135">
        <v>190.0</v>
      </c>
      <c r="B202" s="170">
        <v>9.21320104187E11</v>
      </c>
      <c r="C202" s="170" t="s">
        <v>17</v>
      </c>
      <c r="D202" s="172" t="s">
        <v>500</v>
      </c>
      <c r="E202" s="92">
        <v>15.0</v>
      </c>
      <c r="F202" s="167">
        <v>15.0</v>
      </c>
      <c r="G202" s="167"/>
      <c r="H202" s="167"/>
      <c r="I202" s="167"/>
      <c r="J202" s="167"/>
      <c r="K202" s="167"/>
      <c r="L202" s="92"/>
      <c r="M202" s="167">
        <v>27.0</v>
      </c>
      <c r="N202" s="167"/>
      <c r="O202" s="167"/>
      <c r="P202" s="167"/>
      <c r="Q202" s="167"/>
      <c r="R202" s="167"/>
      <c r="S202" s="92"/>
      <c r="T202" s="92">
        <v>16.0</v>
      </c>
      <c r="U202" s="92">
        <v>11.0</v>
      </c>
      <c r="V202" s="167">
        <v>11.0</v>
      </c>
      <c r="W202" s="92"/>
      <c r="X202" s="92"/>
      <c r="Y202" s="92"/>
      <c r="Z202" s="167"/>
      <c r="AA202" s="167"/>
      <c r="AB202" s="167"/>
      <c r="AC202" s="167"/>
      <c r="AD202" s="167"/>
      <c r="AE202" s="165"/>
      <c r="AF202" s="92"/>
      <c r="AG202" s="92"/>
      <c r="AH202" s="167"/>
      <c r="AI202" s="175" t="s">
        <v>313</v>
      </c>
      <c r="AJ202" s="168">
        <v>100.0</v>
      </c>
      <c r="AK202" s="169">
        <f>100*(E202+K202+Q202)/'S1'!$I$14</f>
        <v>93.75</v>
      </c>
      <c r="AL202" s="169">
        <f>100*(F202+L202+R202)/'S1'!$I$15</f>
        <v>93.75</v>
      </c>
      <c r="AM202" s="169">
        <f>100*(G202+M202+S202)/'S1'!$I$16</f>
        <v>96.42857143</v>
      </c>
      <c r="AN202" s="169">
        <f>100*(H202+N202+T202)/'S1'!$I$17</f>
        <v>100</v>
      </c>
      <c r="AO202" s="169">
        <f>100*(I202+O202+U202)/'S1'!$I$18</f>
        <v>91.66666667</v>
      </c>
      <c r="AP202" s="169">
        <f>100*(J202+P202+V202)/'S1'!$I$19</f>
        <v>91.66666667</v>
      </c>
    </row>
    <row r="203" ht="15.75" customHeight="1">
      <c r="A203" s="135">
        <v>191.0</v>
      </c>
      <c r="B203" s="170">
        <v>9.21320104188E11</v>
      </c>
      <c r="C203" s="170" t="s">
        <v>17</v>
      </c>
      <c r="D203" s="172" t="s">
        <v>501</v>
      </c>
      <c r="E203" s="92">
        <v>14.0</v>
      </c>
      <c r="F203" s="167">
        <v>15.0</v>
      </c>
      <c r="G203" s="167"/>
      <c r="H203" s="167"/>
      <c r="I203" s="167"/>
      <c r="J203" s="167"/>
      <c r="K203" s="167"/>
      <c r="L203" s="92"/>
      <c r="M203" s="167">
        <v>27.0</v>
      </c>
      <c r="N203" s="167"/>
      <c r="O203" s="167"/>
      <c r="P203" s="167"/>
      <c r="Q203" s="167"/>
      <c r="R203" s="167"/>
      <c r="S203" s="92"/>
      <c r="T203" s="92">
        <v>16.0</v>
      </c>
      <c r="U203" s="92">
        <v>11.0</v>
      </c>
      <c r="V203" s="167">
        <v>11.0</v>
      </c>
      <c r="W203" s="165"/>
      <c r="X203" s="165"/>
      <c r="Y203" s="92"/>
      <c r="Z203" s="167"/>
      <c r="AA203" s="167"/>
      <c r="AB203" s="167"/>
      <c r="AC203" s="167"/>
      <c r="AD203" s="167"/>
      <c r="AE203" s="165"/>
      <c r="AF203" s="92"/>
      <c r="AG203" s="92"/>
      <c r="AH203" s="167"/>
      <c r="AI203" s="175" t="s">
        <v>313</v>
      </c>
      <c r="AJ203" s="168">
        <v>100.0</v>
      </c>
      <c r="AK203" s="169">
        <f>100*(E203+K203+Q203)/'S1'!$I$14</f>
        <v>87.5</v>
      </c>
      <c r="AL203" s="169">
        <f>100*(F203+L203+R203)/'S1'!$I$15</f>
        <v>93.75</v>
      </c>
      <c r="AM203" s="169">
        <f>100*(G203+M203+S203)/'S1'!$I$16</f>
        <v>96.42857143</v>
      </c>
      <c r="AN203" s="169">
        <f>100*(H203+N203+T203)/'S1'!$I$17</f>
        <v>100</v>
      </c>
      <c r="AO203" s="169">
        <f>100*(I203+O203+U203)/'S1'!$I$18</f>
        <v>91.66666667</v>
      </c>
      <c r="AP203" s="169">
        <f>100*(J203+P203+V203)/'S1'!$I$19</f>
        <v>91.66666667</v>
      </c>
    </row>
    <row r="204" ht="15.75" customHeight="1">
      <c r="A204" s="135">
        <v>192.0</v>
      </c>
      <c r="B204" s="170">
        <v>9.21320104189E11</v>
      </c>
      <c r="C204" s="170" t="s">
        <v>17</v>
      </c>
      <c r="D204" s="172" t="s">
        <v>502</v>
      </c>
      <c r="E204" s="92">
        <v>15.0</v>
      </c>
      <c r="F204" s="167">
        <v>15.0</v>
      </c>
      <c r="G204" s="167"/>
      <c r="H204" s="167"/>
      <c r="I204" s="167"/>
      <c r="J204" s="167"/>
      <c r="K204" s="167"/>
      <c r="L204" s="92"/>
      <c r="M204" s="167">
        <v>27.0</v>
      </c>
      <c r="N204" s="167"/>
      <c r="O204" s="167"/>
      <c r="P204" s="167"/>
      <c r="Q204" s="167"/>
      <c r="R204" s="167"/>
      <c r="S204" s="92"/>
      <c r="T204" s="92">
        <v>16.0</v>
      </c>
      <c r="U204" s="92">
        <v>11.0</v>
      </c>
      <c r="V204" s="167">
        <v>11.0</v>
      </c>
      <c r="W204" s="92"/>
      <c r="X204" s="92"/>
      <c r="Y204" s="92"/>
      <c r="Z204" s="167"/>
      <c r="AA204" s="167"/>
      <c r="AB204" s="167"/>
      <c r="AC204" s="167"/>
      <c r="AD204" s="167"/>
      <c r="AE204" s="165"/>
      <c r="AF204" s="92"/>
      <c r="AG204" s="92"/>
      <c r="AH204" s="167"/>
      <c r="AI204" s="175" t="s">
        <v>313</v>
      </c>
      <c r="AJ204" s="168">
        <v>100.0</v>
      </c>
      <c r="AK204" s="169">
        <f>100*(E204+K204+Q204)/'S1'!$I$14</f>
        <v>93.75</v>
      </c>
      <c r="AL204" s="169">
        <f>100*(F204+L204+R204)/'S1'!$I$15</f>
        <v>93.75</v>
      </c>
      <c r="AM204" s="169">
        <f>100*(G204+M204+S204)/'S1'!$I$16</f>
        <v>96.42857143</v>
      </c>
      <c r="AN204" s="169">
        <f>100*(H204+N204+T204)/'S1'!$I$17</f>
        <v>100</v>
      </c>
      <c r="AO204" s="169">
        <f>100*(I204+O204+U204)/'S1'!$I$18</f>
        <v>91.66666667</v>
      </c>
      <c r="AP204" s="169">
        <f>100*(J204+P204+V204)/'S1'!$I$19</f>
        <v>91.66666667</v>
      </c>
    </row>
    <row r="205" ht="15.75" customHeight="1">
      <c r="A205" s="135">
        <v>193.0</v>
      </c>
      <c r="B205" s="170">
        <v>9.2132010419E11</v>
      </c>
      <c r="C205" s="170" t="s">
        <v>17</v>
      </c>
      <c r="D205" s="172" t="s">
        <v>503</v>
      </c>
      <c r="E205" s="92">
        <v>15.0</v>
      </c>
      <c r="F205" s="167">
        <v>15.0</v>
      </c>
      <c r="G205" s="167"/>
      <c r="H205" s="167"/>
      <c r="I205" s="167"/>
      <c r="J205" s="167"/>
      <c r="K205" s="167"/>
      <c r="L205" s="92"/>
      <c r="M205" s="167">
        <v>27.0</v>
      </c>
      <c r="N205" s="167"/>
      <c r="O205" s="167"/>
      <c r="P205" s="167"/>
      <c r="Q205" s="167"/>
      <c r="R205" s="167"/>
      <c r="S205" s="92"/>
      <c r="T205" s="92">
        <v>16.0</v>
      </c>
      <c r="U205" s="92">
        <v>11.0</v>
      </c>
      <c r="V205" s="167">
        <v>11.0</v>
      </c>
      <c r="W205" s="92"/>
      <c r="X205" s="92"/>
      <c r="Y205" s="92"/>
      <c r="Z205" s="167"/>
      <c r="AA205" s="167"/>
      <c r="AB205" s="167"/>
      <c r="AC205" s="167"/>
      <c r="AD205" s="167"/>
      <c r="AE205" s="165"/>
      <c r="AF205" s="92"/>
      <c r="AG205" s="92"/>
      <c r="AH205" s="167"/>
      <c r="AI205" s="175" t="s">
        <v>313</v>
      </c>
      <c r="AJ205" s="168">
        <v>100.0</v>
      </c>
      <c r="AK205" s="169">
        <f>100*(E205+K205+Q205)/'S1'!$I$14</f>
        <v>93.75</v>
      </c>
      <c r="AL205" s="169">
        <f>100*(F205+L205+R205)/'S1'!$I$15</f>
        <v>93.75</v>
      </c>
      <c r="AM205" s="169">
        <f>100*(G205+M205+S205)/'S1'!$I$16</f>
        <v>96.42857143</v>
      </c>
      <c r="AN205" s="169">
        <f>100*(H205+N205+T205)/'S1'!$I$17</f>
        <v>100</v>
      </c>
      <c r="AO205" s="169">
        <f>100*(I205+O205+U205)/'S1'!$I$18</f>
        <v>91.66666667</v>
      </c>
      <c r="AP205" s="169">
        <f>100*(J205+P205+V205)/'S1'!$I$19</f>
        <v>91.66666667</v>
      </c>
    </row>
    <row r="206" ht="15.75" customHeight="1">
      <c r="A206" s="135">
        <v>194.0</v>
      </c>
      <c r="B206" s="170">
        <v>9.21320104191E11</v>
      </c>
      <c r="C206" s="170" t="s">
        <v>17</v>
      </c>
      <c r="D206" s="172" t="s">
        <v>504</v>
      </c>
      <c r="E206" s="92">
        <v>15.0</v>
      </c>
      <c r="F206" s="167">
        <v>15.0</v>
      </c>
      <c r="G206" s="167"/>
      <c r="H206" s="167"/>
      <c r="I206" s="167"/>
      <c r="J206" s="167"/>
      <c r="K206" s="167"/>
      <c r="L206" s="92"/>
      <c r="M206" s="167">
        <v>27.0</v>
      </c>
      <c r="N206" s="167"/>
      <c r="O206" s="167"/>
      <c r="P206" s="167"/>
      <c r="Q206" s="167"/>
      <c r="R206" s="167"/>
      <c r="S206" s="92"/>
      <c r="T206" s="92">
        <v>16.0</v>
      </c>
      <c r="U206" s="92">
        <v>11.0</v>
      </c>
      <c r="V206" s="167">
        <v>11.0</v>
      </c>
      <c r="W206" s="92"/>
      <c r="X206" s="92"/>
      <c r="Y206" s="92"/>
      <c r="Z206" s="167"/>
      <c r="AA206" s="167"/>
      <c r="AB206" s="167"/>
      <c r="AC206" s="167"/>
      <c r="AD206" s="167"/>
      <c r="AE206" s="165"/>
      <c r="AF206" s="92"/>
      <c r="AG206" s="92"/>
      <c r="AH206" s="167"/>
      <c r="AI206" s="175" t="s">
        <v>313</v>
      </c>
      <c r="AJ206" s="168">
        <v>100.0</v>
      </c>
      <c r="AK206" s="169">
        <f>100*(E206+K206+Q206)/'S1'!$I$14</f>
        <v>93.75</v>
      </c>
      <c r="AL206" s="169">
        <f>100*(F206+L206+R206)/'S1'!$I$15</f>
        <v>93.75</v>
      </c>
      <c r="AM206" s="169">
        <f>100*(G206+M206+S206)/'S1'!$I$16</f>
        <v>96.42857143</v>
      </c>
      <c r="AN206" s="169">
        <f>100*(H206+N206+T206)/'S1'!$I$17</f>
        <v>100</v>
      </c>
      <c r="AO206" s="169">
        <f>100*(I206+O206+U206)/'S1'!$I$18</f>
        <v>91.66666667</v>
      </c>
      <c r="AP206" s="169">
        <f>100*(J206+P206+V206)/'S1'!$I$19</f>
        <v>91.66666667</v>
      </c>
    </row>
    <row r="207" ht="15.75" customHeight="1">
      <c r="A207" s="135">
        <v>195.0</v>
      </c>
      <c r="B207" s="170">
        <v>9.21320104192E11</v>
      </c>
      <c r="C207" s="170" t="s">
        <v>17</v>
      </c>
      <c r="D207" s="172" t="s">
        <v>505</v>
      </c>
      <c r="E207" s="92">
        <v>15.0</v>
      </c>
      <c r="F207" s="167">
        <v>15.0</v>
      </c>
      <c r="G207" s="167"/>
      <c r="H207" s="167"/>
      <c r="I207" s="167"/>
      <c r="J207" s="167"/>
      <c r="K207" s="167"/>
      <c r="L207" s="92"/>
      <c r="M207" s="167">
        <v>27.0</v>
      </c>
      <c r="N207" s="167"/>
      <c r="O207" s="167"/>
      <c r="P207" s="167"/>
      <c r="Q207" s="167"/>
      <c r="R207" s="167"/>
      <c r="S207" s="92"/>
      <c r="T207" s="92">
        <v>16.0</v>
      </c>
      <c r="U207" s="92">
        <v>11.0</v>
      </c>
      <c r="V207" s="167">
        <v>11.0</v>
      </c>
      <c r="W207" s="92"/>
      <c r="X207" s="92"/>
      <c r="Y207" s="165"/>
      <c r="Z207" s="167"/>
      <c r="AA207" s="167"/>
      <c r="AB207" s="167"/>
      <c r="AC207" s="167"/>
      <c r="AD207" s="167"/>
      <c r="AE207" s="165"/>
      <c r="AF207" s="92"/>
      <c r="AG207" s="92"/>
      <c r="AH207" s="167"/>
      <c r="AI207" s="175" t="s">
        <v>313</v>
      </c>
      <c r="AJ207" s="168">
        <v>100.0</v>
      </c>
      <c r="AK207" s="169">
        <f>100*(E207+K207+Q207)/'S1'!$I$14</f>
        <v>93.75</v>
      </c>
      <c r="AL207" s="169">
        <f>100*(F207+L207+R207)/'S1'!$I$15</f>
        <v>93.75</v>
      </c>
      <c r="AM207" s="169">
        <f>100*(G207+M207+S207)/'S1'!$I$16</f>
        <v>96.42857143</v>
      </c>
      <c r="AN207" s="169">
        <f>100*(H207+N207+T207)/'S1'!$I$17</f>
        <v>100</v>
      </c>
      <c r="AO207" s="169">
        <f>100*(I207+O207+U207)/'S1'!$I$18</f>
        <v>91.66666667</v>
      </c>
      <c r="AP207" s="169">
        <f>100*(J207+P207+V207)/'S1'!$I$19</f>
        <v>91.66666667</v>
      </c>
    </row>
    <row r="208" ht="15.75" customHeight="1">
      <c r="A208" s="135">
        <v>196.0</v>
      </c>
      <c r="B208" s="170">
        <v>9.21320104193E11</v>
      </c>
      <c r="C208" s="170" t="s">
        <v>17</v>
      </c>
      <c r="D208" s="172" t="s">
        <v>506</v>
      </c>
      <c r="E208" s="92">
        <v>14.0</v>
      </c>
      <c r="F208" s="167">
        <v>15.0</v>
      </c>
      <c r="G208" s="167"/>
      <c r="H208" s="167"/>
      <c r="I208" s="167"/>
      <c r="J208" s="167"/>
      <c r="K208" s="167"/>
      <c r="L208" s="92"/>
      <c r="M208" s="167">
        <v>27.0</v>
      </c>
      <c r="N208" s="167"/>
      <c r="O208" s="167"/>
      <c r="P208" s="167"/>
      <c r="Q208" s="167"/>
      <c r="R208" s="167"/>
      <c r="S208" s="92"/>
      <c r="T208" s="92">
        <v>14.0</v>
      </c>
      <c r="U208" s="92">
        <v>11.0</v>
      </c>
      <c r="V208" s="167">
        <v>11.0</v>
      </c>
      <c r="W208" s="92"/>
      <c r="X208" s="92"/>
      <c r="Y208" s="92"/>
      <c r="Z208" s="167"/>
      <c r="AA208" s="167"/>
      <c r="AB208" s="167"/>
      <c r="AC208" s="167"/>
      <c r="AD208" s="167"/>
      <c r="AE208" s="165"/>
      <c r="AF208" s="92"/>
      <c r="AG208" s="92"/>
      <c r="AH208" s="167"/>
      <c r="AI208" s="175" t="s">
        <v>311</v>
      </c>
      <c r="AJ208" s="168">
        <v>90.0</v>
      </c>
      <c r="AK208" s="169">
        <f>100*(E208+K208+Q208)/'S1'!$I$14</f>
        <v>87.5</v>
      </c>
      <c r="AL208" s="169">
        <f>100*(F208+L208+R208)/'S1'!$I$15</f>
        <v>93.75</v>
      </c>
      <c r="AM208" s="169">
        <f>100*(G208+M208+S208)/'S1'!$I$16</f>
        <v>96.42857143</v>
      </c>
      <c r="AN208" s="169">
        <f>100*(H208+N208+T208)/'S1'!$I$17</f>
        <v>87.5</v>
      </c>
      <c r="AO208" s="169">
        <f>100*(I208+O208+U208)/'S1'!$I$18</f>
        <v>91.66666667</v>
      </c>
      <c r="AP208" s="169">
        <f>100*(J208+P208+V208)/'S1'!$I$19</f>
        <v>91.66666667</v>
      </c>
    </row>
    <row r="209" ht="15.75" customHeight="1">
      <c r="A209" s="135">
        <v>197.0</v>
      </c>
      <c r="B209" s="170">
        <v>9.21320104194E11</v>
      </c>
      <c r="C209" s="170" t="s">
        <v>17</v>
      </c>
      <c r="D209" s="172" t="s">
        <v>507</v>
      </c>
      <c r="E209" s="92">
        <v>11.0</v>
      </c>
      <c r="F209" s="167">
        <v>14.0</v>
      </c>
      <c r="G209" s="167"/>
      <c r="H209" s="167"/>
      <c r="I209" s="167"/>
      <c r="J209" s="167"/>
      <c r="K209" s="167"/>
      <c r="L209" s="92"/>
      <c r="M209" s="167">
        <v>27.0</v>
      </c>
      <c r="N209" s="167"/>
      <c r="O209" s="167"/>
      <c r="P209" s="167"/>
      <c r="Q209" s="167"/>
      <c r="R209" s="167"/>
      <c r="S209" s="92"/>
      <c r="T209" s="92">
        <v>14.0</v>
      </c>
      <c r="U209" s="92">
        <v>11.0</v>
      </c>
      <c r="V209" s="167">
        <v>11.0</v>
      </c>
      <c r="W209" s="92"/>
      <c r="X209" s="92"/>
      <c r="Y209" s="92"/>
      <c r="Z209" s="167"/>
      <c r="AA209" s="167"/>
      <c r="AB209" s="167"/>
      <c r="AC209" s="167"/>
      <c r="AD209" s="167"/>
      <c r="AE209" s="165"/>
      <c r="AF209" s="92"/>
      <c r="AG209" s="92"/>
      <c r="AH209" s="167"/>
      <c r="AI209" s="175" t="s">
        <v>46</v>
      </c>
      <c r="AJ209" s="168">
        <v>70.0</v>
      </c>
      <c r="AK209" s="169">
        <f>100*(E209+K209+Q209)/'S1'!$I$14</f>
        <v>68.75</v>
      </c>
      <c r="AL209" s="169">
        <f>100*(F209+L209+R209)/'S1'!$I$15</f>
        <v>87.5</v>
      </c>
      <c r="AM209" s="169">
        <f>100*(G209+M209+S209)/'S1'!$I$16</f>
        <v>96.42857143</v>
      </c>
      <c r="AN209" s="169">
        <f>100*(H209+N209+T209)/'S1'!$I$17</f>
        <v>87.5</v>
      </c>
      <c r="AO209" s="169">
        <f>100*(I209+O209+U209)/'S1'!$I$18</f>
        <v>91.66666667</v>
      </c>
      <c r="AP209" s="169">
        <f>100*(J209+P209+V209)/'S1'!$I$19</f>
        <v>91.66666667</v>
      </c>
    </row>
    <row r="210" ht="15.75" customHeight="1">
      <c r="A210" s="135">
        <v>198.0</v>
      </c>
      <c r="B210" s="170">
        <v>9.21320104195E11</v>
      </c>
      <c r="C210" s="170" t="s">
        <v>17</v>
      </c>
      <c r="D210" s="172" t="s">
        <v>508</v>
      </c>
      <c r="E210" s="92">
        <v>11.0</v>
      </c>
      <c r="F210" s="167">
        <v>14.0</v>
      </c>
      <c r="G210" s="167"/>
      <c r="H210" s="167"/>
      <c r="I210" s="167"/>
      <c r="J210" s="167"/>
      <c r="K210" s="167"/>
      <c r="L210" s="92"/>
      <c r="M210" s="167">
        <v>27.0</v>
      </c>
      <c r="N210" s="167"/>
      <c r="O210" s="167"/>
      <c r="P210" s="167"/>
      <c r="Q210" s="167"/>
      <c r="R210" s="167"/>
      <c r="S210" s="92"/>
      <c r="T210" s="92">
        <v>14.0</v>
      </c>
      <c r="U210" s="92">
        <v>11.0</v>
      </c>
      <c r="V210" s="167">
        <v>11.0</v>
      </c>
      <c r="W210" s="165"/>
      <c r="X210" s="165"/>
      <c r="Y210" s="92"/>
      <c r="Z210" s="167"/>
      <c r="AA210" s="167"/>
      <c r="AB210" s="167"/>
      <c r="AC210" s="167"/>
      <c r="AD210" s="167"/>
      <c r="AE210" s="165"/>
      <c r="AF210" s="92"/>
      <c r="AG210" s="92"/>
      <c r="AH210" s="167"/>
      <c r="AI210" s="175" t="s">
        <v>313</v>
      </c>
      <c r="AJ210" s="168">
        <v>100.0</v>
      </c>
      <c r="AK210" s="169">
        <f>100*(E210+K210+Q210)/'S1'!$I$14</f>
        <v>68.75</v>
      </c>
      <c r="AL210" s="169">
        <f>100*(F210+L210+R210)/'S1'!$I$15</f>
        <v>87.5</v>
      </c>
      <c r="AM210" s="169">
        <f>100*(G210+M210+S210)/'S1'!$I$16</f>
        <v>96.42857143</v>
      </c>
      <c r="AN210" s="169">
        <f>100*(H210+N210+T210)/'S1'!$I$17</f>
        <v>87.5</v>
      </c>
      <c r="AO210" s="169">
        <f>100*(I210+O210+U210)/'S1'!$I$18</f>
        <v>91.66666667</v>
      </c>
      <c r="AP210" s="169">
        <f>100*(J210+P210+V210)/'S1'!$I$19</f>
        <v>91.66666667</v>
      </c>
    </row>
    <row r="211" ht="15.75" customHeight="1">
      <c r="A211" s="135">
        <v>199.0</v>
      </c>
      <c r="B211" s="170">
        <v>9.21320104196E11</v>
      </c>
      <c r="C211" s="176" t="s">
        <v>17</v>
      </c>
      <c r="D211" s="171" t="s">
        <v>509</v>
      </c>
      <c r="E211" s="180">
        <v>14.0</v>
      </c>
      <c r="F211" s="179">
        <v>15.0</v>
      </c>
      <c r="G211" s="179"/>
      <c r="H211" s="179"/>
      <c r="I211" s="179"/>
      <c r="J211" s="179"/>
      <c r="K211" s="179"/>
      <c r="L211" s="180"/>
      <c r="M211" s="179">
        <v>27.0</v>
      </c>
      <c r="N211" s="179"/>
      <c r="O211" s="179"/>
      <c r="P211" s="179"/>
      <c r="Q211" s="179"/>
      <c r="R211" s="179"/>
      <c r="S211" s="180"/>
      <c r="T211" s="180">
        <v>14.0</v>
      </c>
      <c r="U211" s="180">
        <v>11.0</v>
      </c>
      <c r="V211" s="179">
        <v>11.0</v>
      </c>
      <c r="W211" s="180"/>
      <c r="X211" s="180"/>
      <c r="Y211" s="180"/>
      <c r="Z211" s="179"/>
      <c r="AA211" s="179"/>
      <c r="AB211" s="179"/>
      <c r="AC211" s="179"/>
      <c r="AD211" s="179"/>
      <c r="AE211" s="165"/>
      <c r="AF211" s="180"/>
      <c r="AG211" s="180"/>
      <c r="AH211" s="179"/>
      <c r="AI211" s="186" t="s">
        <v>313</v>
      </c>
      <c r="AJ211" s="168">
        <v>100.0</v>
      </c>
      <c r="AK211" s="169">
        <f>100*(E211+K211+Q211)/'S1'!$I$14</f>
        <v>87.5</v>
      </c>
      <c r="AL211" s="169">
        <f>100*(F211+L211+R211)/'S1'!$I$15</f>
        <v>93.75</v>
      </c>
      <c r="AM211" s="169">
        <f>100*(G211+M211+S211)/'S1'!$I$16</f>
        <v>96.42857143</v>
      </c>
      <c r="AN211" s="169">
        <f>100*(H211+N211+T211)/'S1'!$I$17</f>
        <v>87.5</v>
      </c>
      <c r="AO211" s="169">
        <f>100*(I211+O211+U211)/'S1'!$I$18</f>
        <v>91.66666667</v>
      </c>
      <c r="AP211" s="169">
        <f>100*(J211+P211+V211)/'S1'!$I$19</f>
        <v>91.66666667</v>
      </c>
    </row>
    <row r="212" ht="15.75" customHeight="1">
      <c r="A212" s="135">
        <v>200.0</v>
      </c>
      <c r="B212" s="170">
        <v>9.21320104197E11</v>
      </c>
      <c r="C212" s="170" t="s">
        <v>17</v>
      </c>
      <c r="D212" s="172" t="s">
        <v>510</v>
      </c>
      <c r="E212" s="164">
        <v>15.0</v>
      </c>
      <c r="F212" s="83">
        <v>15.0</v>
      </c>
      <c r="G212" s="167"/>
      <c r="H212" s="167"/>
      <c r="I212" s="167"/>
      <c r="J212" s="167"/>
      <c r="K212" s="167"/>
      <c r="L212" s="92"/>
      <c r="M212" s="83">
        <v>27.0</v>
      </c>
      <c r="N212" s="83"/>
      <c r="O212" s="83"/>
      <c r="P212" s="167"/>
      <c r="Q212" s="167"/>
      <c r="R212" s="167"/>
      <c r="S212" s="92"/>
      <c r="T212" s="92">
        <v>14.0</v>
      </c>
      <c r="U212" s="92">
        <v>11.0</v>
      </c>
      <c r="V212" s="167">
        <v>11.0</v>
      </c>
      <c r="W212" s="92"/>
      <c r="X212" s="92"/>
      <c r="Y212" s="92"/>
      <c r="Z212" s="167"/>
      <c r="AA212" s="167"/>
      <c r="AB212" s="167"/>
      <c r="AC212" s="167"/>
      <c r="AD212" s="167"/>
      <c r="AE212" s="165"/>
      <c r="AF212" s="92"/>
      <c r="AG212" s="92"/>
      <c r="AH212" s="167"/>
      <c r="AI212" s="175" t="s">
        <v>313</v>
      </c>
      <c r="AJ212" s="168">
        <v>100.0</v>
      </c>
      <c r="AK212" s="169">
        <f>100*(E212+K212+Q212)/'S1'!$I$14</f>
        <v>93.75</v>
      </c>
      <c r="AL212" s="169">
        <f>100*(F212+L212+R212)/'S1'!$I$15</f>
        <v>93.75</v>
      </c>
      <c r="AM212" s="169">
        <f>100*(G212+M212+S212)/'S1'!$I$16</f>
        <v>96.42857143</v>
      </c>
      <c r="AN212" s="169">
        <f>100*(H212+N212+T212)/'S1'!$I$17</f>
        <v>87.5</v>
      </c>
      <c r="AO212" s="169">
        <f>100*(I212+O212+U212)/'S1'!$I$18</f>
        <v>91.66666667</v>
      </c>
      <c r="AP212" s="169">
        <f>100*(J212+P212+V212)/'S1'!$I$19</f>
        <v>91.66666667</v>
      </c>
    </row>
    <row r="213" ht="15.75" customHeight="1">
      <c r="A213" s="135">
        <v>201.0</v>
      </c>
      <c r="B213" s="170">
        <v>9.21320104199E11</v>
      </c>
      <c r="C213" s="170" t="s">
        <v>17</v>
      </c>
      <c r="D213" s="172" t="s">
        <v>511</v>
      </c>
      <c r="E213" s="164">
        <v>14.0</v>
      </c>
      <c r="F213" s="83">
        <v>14.0</v>
      </c>
      <c r="G213" s="167"/>
      <c r="H213" s="167"/>
      <c r="I213" s="167"/>
      <c r="J213" s="167"/>
      <c r="K213" s="167"/>
      <c r="L213" s="92"/>
      <c r="M213" s="83">
        <v>27.0</v>
      </c>
      <c r="N213" s="83"/>
      <c r="O213" s="83"/>
      <c r="P213" s="167"/>
      <c r="Q213" s="167"/>
      <c r="R213" s="167"/>
      <c r="S213" s="92"/>
      <c r="T213" s="92">
        <v>14.0</v>
      </c>
      <c r="U213" s="92">
        <v>11.0</v>
      </c>
      <c r="V213" s="167">
        <v>11.0</v>
      </c>
      <c r="W213" s="92"/>
      <c r="X213" s="92"/>
      <c r="Y213" s="92"/>
      <c r="Z213" s="167"/>
      <c r="AA213" s="167"/>
      <c r="AB213" s="167"/>
      <c r="AC213" s="167"/>
      <c r="AD213" s="167"/>
      <c r="AE213" s="165"/>
      <c r="AF213" s="92"/>
      <c r="AG213" s="92"/>
      <c r="AH213" s="167"/>
      <c r="AI213" s="175" t="s">
        <v>311</v>
      </c>
      <c r="AJ213" s="168">
        <v>90.0</v>
      </c>
      <c r="AK213" s="169">
        <f>100*(E213+K213+Q213)/'S1'!$I$14</f>
        <v>87.5</v>
      </c>
      <c r="AL213" s="169">
        <f>100*(F213+L213+R213)/'S1'!$I$15</f>
        <v>87.5</v>
      </c>
      <c r="AM213" s="169">
        <f>100*(G213+M213+S213)/'S1'!$I$16</f>
        <v>96.42857143</v>
      </c>
      <c r="AN213" s="169">
        <f>100*(H213+N213+T213)/'S1'!$I$17</f>
        <v>87.5</v>
      </c>
      <c r="AO213" s="169">
        <f>100*(I213+O213+U213)/'S1'!$I$18</f>
        <v>91.66666667</v>
      </c>
      <c r="AP213" s="169">
        <f>100*(J213+P213+V213)/'S1'!$I$19</f>
        <v>91.66666667</v>
      </c>
    </row>
    <row r="214" ht="15.75" customHeight="1">
      <c r="A214" s="135">
        <v>202.0</v>
      </c>
      <c r="B214" s="170">
        <v>9.213201042E11</v>
      </c>
      <c r="C214" s="170" t="s">
        <v>17</v>
      </c>
      <c r="D214" s="172" t="s">
        <v>512</v>
      </c>
      <c r="E214" s="164">
        <v>15.0</v>
      </c>
      <c r="F214" s="83">
        <v>15.0</v>
      </c>
      <c r="G214" s="167"/>
      <c r="H214" s="167"/>
      <c r="I214" s="167"/>
      <c r="J214" s="167"/>
      <c r="K214" s="167"/>
      <c r="L214" s="92"/>
      <c r="M214" s="83">
        <v>27.0</v>
      </c>
      <c r="N214" s="83"/>
      <c r="O214" s="83"/>
      <c r="P214" s="167"/>
      <c r="Q214" s="167"/>
      <c r="R214" s="167"/>
      <c r="S214" s="92"/>
      <c r="T214" s="92">
        <v>14.0</v>
      </c>
      <c r="U214" s="92">
        <v>11.0</v>
      </c>
      <c r="V214" s="167">
        <v>11.0</v>
      </c>
      <c r="W214" s="92"/>
      <c r="X214" s="92"/>
      <c r="Y214" s="165"/>
      <c r="Z214" s="167"/>
      <c r="AA214" s="167"/>
      <c r="AB214" s="167"/>
      <c r="AC214" s="167"/>
      <c r="AD214" s="167"/>
      <c r="AE214" s="165"/>
      <c r="AF214" s="92"/>
      <c r="AG214" s="92"/>
      <c r="AH214" s="167"/>
      <c r="AI214" s="175" t="s">
        <v>313</v>
      </c>
      <c r="AJ214" s="168">
        <v>100.0</v>
      </c>
      <c r="AK214" s="169">
        <f>100*(E214+K214+Q214)/'S1'!$I$14</f>
        <v>93.75</v>
      </c>
      <c r="AL214" s="169">
        <f>100*(F214+L214+R214)/'S1'!$I$15</f>
        <v>93.75</v>
      </c>
      <c r="AM214" s="169">
        <f>100*(G214+M214+S214)/'S1'!$I$16</f>
        <v>96.42857143</v>
      </c>
      <c r="AN214" s="169">
        <f>100*(H214+N214+T214)/'S1'!$I$17</f>
        <v>87.5</v>
      </c>
      <c r="AO214" s="169">
        <f>100*(I214+O214+U214)/'S1'!$I$18</f>
        <v>91.66666667</v>
      </c>
      <c r="AP214" s="169">
        <f>100*(J214+P214+V214)/'S1'!$I$19</f>
        <v>91.66666667</v>
      </c>
    </row>
    <row r="215" ht="15.75" customHeight="1">
      <c r="A215" s="135">
        <v>203.0</v>
      </c>
      <c r="B215" s="170">
        <v>9.21320104201E11</v>
      </c>
      <c r="C215" s="170" t="s">
        <v>17</v>
      </c>
      <c r="D215" s="172" t="s">
        <v>513</v>
      </c>
      <c r="E215" s="164">
        <v>15.0</v>
      </c>
      <c r="F215" s="83">
        <v>15.0</v>
      </c>
      <c r="G215" s="167"/>
      <c r="H215" s="167"/>
      <c r="I215" s="167"/>
      <c r="J215" s="167"/>
      <c r="K215" s="167"/>
      <c r="L215" s="92"/>
      <c r="M215" s="83">
        <v>27.0</v>
      </c>
      <c r="N215" s="83"/>
      <c r="O215" s="83"/>
      <c r="P215" s="167"/>
      <c r="Q215" s="167"/>
      <c r="R215" s="167"/>
      <c r="S215" s="92"/>
      <c r="T215" s="92">
        <v>14.0</v>
      </c>
      <c r="U215" s="92">
        <v>11.0</v>
      </c>
      <c r="V215" s="167">
        <v>11.0</v>
      </c>
      <c r="W215" s="165"/>
      <c r="X215" s="165"/>
      <c r="Y215" s="92"/>
      <c r="Z215" s="167"/>
      <c r="AA215" s="167"/>
      <c r="AB215" s="167"/>
      <c r="AC215" s="167"/>
      <c r="AD215" s="167"/>
      <c r="AE215" s="165"/>
      <c r="AF215" s="92"/>
      <c r="AG215" s="92"/>
      <c r="AH215" s="167"/>
      <c r="AI215" s="175" t="s">
        <v>313</v>
      </c>
      <c r="AJ215" s="168">
        <v>100.0</v>
      </c>
      <c r="AK215" s="169">
        <f>100*(E215+K215+Q215)/'S1'!$I$14</f>
        <v>93.75</v>
      </c>
      <c r="AL215" s="169">
        <f>100*(F215+L215+R215)/'S1'!$I$15</f>
        <v>93.75</v>
      </c>
      <c r="AM215" s="169">
        <f>100*(G215+M215+S215)/'S1'!$I$16</f>
        <v>96.42857143</v>
      </c>
      <c r="AN215" s="169">
        <f>100*(H215+N215+T215)/'S1'!$I$17</f>
        <v>87.5</v>
      </c>
      <c r="AO215" s="169">
        <f>100*(I215+O215+U215)/'S1'!$I$18</f>
        <v>91.66666667</v>
      </c>
      <c r="AP215" s="169">
        <f>100*(J215+P215+V215)/'S1'!$I$19</f>
        <v>91.66666667</v>
      </c>
    </row>
    <row r="216" ht="15.75" customHeight="1">
      <c r="A216" s="135">
        <v>204.0</v>
      </c>
      <c r="B216" s="170">
        <v>9.21320104202E11</v>
      </c>
      <c r="C216" s="170" t="s">
        <v>17</v>
      </c>
      <c r="D216" s="172" t="s">
        <v>514</v>
      </c>
      <c r="E216" s="164">
        <v>15.0</v>
      </c>
      <c r="F216" s="83">
        <v>15.0</v>
      </c>
      <c r="G216" s="167"/>
      <c r="H216" s="167"/>
      <c r="I216" s="167"/>
      <c r="J216" s="167"/>
      <c r="K216" s="167"/>
      <c r="L216" s="92"/>
      <c r="M216" s="83">
        <v>27.0</v>
      </c>
      <c r="N216" s="83"/>
      <c r="O216" s="83"/>
      <c r="P216" s="167"/>
      <c r="Q216" s="167"/>
      <c r="R216" s="167"/>
      <c r="S216" s="92"/>
      <c r="T216" s="92">
        <v>14.0</v>
      </c>
      <c r="U216" s="92">
        <v>11.0</v>
      </c>
      <c r="V216" s="167">
        <v>11.0</v>
      </c>
      <c r="W216" s="92"/>
      <c r="X216" s="92"/>
      <c r="Y216" s="92"/>
      <c r="Z216" s="167"/>
      <c r="AA216" s="167"/>
      <c r="AB216" s="167"/>
      <c r="AC216" s="167"/>
      <c r="AD216" s="167"/>
      <c r="AE216" s="165"/>
      <c r="AF216" s="92"/>
      <c r="AG216" s="92"/>
      <c r="AH216" s="167"/>
      <c r="AI216" s="175" t="s">
        <v>313</v>
      </c>
      <c r="AJ216" s="168">
        <v>100.0</v>
      </c>
      <c r="AK216" s="169">
        <f>100*(E216+K216+Q216)/'S1'!$I$14</f>
        <v>93.75</v>
      </c>
      <c r="AL216" s="169">
        <f>100*(F216+L216+R216)/'S1'!$I$15</f>
        <v>93.75</v>
      </c>
      <c r="AM216" s="169">
        <f>100*(G216+M216+S216)/'S1'!$I$16</f>
        <v>96.42857143</v>
      </c>
      <c r="AN216" s="169">
        <f>100*(H216+N216+T216)/'S1'!$I$17</f>
        <v>87.5</v>
      </c>
      <c r="AO216" s="169">
        <f>100*(I216+O216+U216)/'S1'!$I$18</f>
        <v>91.66666667</v>
      </c>
      <c r="AP216" s="169">
        <f>100*(J216+P216+V216)/'S1'!$I$19</f>
        <v>91.66666667</v>
      </c>
    </row>
    <row r="217" ht="15.75" customHeight="1">
      <c r="A217" s="135">
        <v>205.0</v>
      </c>
      <c r="B217" s="170">
        <v>9.21320104203E11</v>
      </c>
      <c r="C217" s="170" t="s">
        <v>17</v>
      </c>
      <c r="D217" s="172" t="s">
        <v>515</v>
      </c>
      <c r="E217" s="164">
        <v>15.0</v>
      </c>
      <c r="F217" s="83">
        <v>15.0</v>
      </c>
      <c r="G217" s="167"/>
      <c r="H217" s="167"/>
      <c r="I217" s="167"/>
      <c r="J217" s="167"/>
      <c r="K217" s="167"/>
      <c r="L217" s="92"/>
      <c r="M217" s="83">
        <v>27.0</v>
      </c>
      <c r="N217" s="83"/>
      <c r="O217" s="83"/>
      <c r="P217" s="167"/>
      <c r="Q217" s="167"/>
      <c r="R217" s="167"/>
      <c r="S217" s="92"/>
      <c r="T217" s="92">
        <v>14.0</v>
      </c>
      <c r="U217" s="92">
        <v>11.0</v>
      </c>
      <c r="V217" s="167">
        <v>11.0</v>
      </c>
      <c r="W217" s="92"/>
      <c r="X217" s="92"/>
      <c r="Y217" s="92"/>
      <c r="Z217" s="167"/>
      <c r="AA217" s="167"/>
      <c r="AB217" s="167"/>
      <c r="AC217" s="167"/>
      <c r="AD217" s="167"/>
      <c r="AE217" s="165"/>
      <c r="AF217" s="92"/>
      <c r="AG217" s="92"/>
      <c r="AH217" s="167"/>
      <c r="AI217" s="175" t="s">
        <v>11</v>
      </c>
      <c r="AJ217" s="168">
        <v>80.0</v>
      </c>
      <c r="AK217" s="169">
        <f>100*(E217+K217+Q217)/'S1'!$I$14</f>
        <v>93.75</v>
      </c>
      <c r="AL217" s="169">
        <f>100*(F217+L217+R217)/'S1'!$I$15</f>
        <v>93.75</v>
      </c>
      <c r="AM217" s="169">
        <f>100*(G217+M217+S217)/'S1'!$I$16</f>
        <v>96.42857143</v>
      </c>
      <c r="AN217" s="169">
        <f>100*(H217+N217+T217)/'S1'!$I$17</f>
        <v>87.5</v>
      </c>
      <c r="AO217" s="169">
        <f>100*(I217+O217+U217)/'S1'!$I$18</f>
        <v>91.66666667</v>
      </c>
      <c r="AP217" s="169">
        <f>100*(J217+P217+V217)/'S1'!$I$19</f>
        <v>91.66666667</v>
      </c>
    </row>
    <row r="218" ht="15.75" customHeight="1">
      <c r="A218" s="135">
        <v>206.0</v>
      </c>
      <c r="B218" s="170">
        <v>9.21320104205E11</v>
      </c>
      <c r="C218" s="170" t="s">
        <v>17</v>
      </c>
      <c r="D218" s="172" t="s">
        <v>516</v>
      </c>
      <c r="E218" s="164">
        <v>15.0</v>
      </c>
      <c r="F218" s="83">
        <v>15.0</v>
      </c>
      <c r="G218" s="167"/>
      <c r="H218" s="167"/>
      <c r="I218" s="167"/>
      <c r="J218" s="167"/>
      <c r="K218" s="167"/>
      <c r="L218" s="92"/>
      <c r="M218" s="83">
        <v>27.0</v>
      </c>
      <c r="N218" s="83"/>
      <c r="O218" s="83"/>
      <c r="P218" s="167"/>
      <c r="Q218" s="167"/>
      <c r="R218" s="167"/>
      <c r="S218" s="92"/>
      <c r="T218" s="92">
        <v>16.0</v>
      </c>
      <c r="U218" s="92">
        <v>11.0</v>
      </c>
      <c r="V218" s="167">
        <v>11.0</v>
      </c>
      <c r="W218" s="92"/>
      <c r="X218" s="92"/>
      <c r="Y218" s="92"/>
      <c r="Z218" s="167"/>
      <c r="AA218" s="167"/>
      <c r="AB218" s="167"/>
      <c r="AC218" s="167"/>
      <c r="AD218" s="167"/>
      <c r="AE218" s="165"/>
      <c r="AF218" s="92"/>
      <c r="AG218" s="92"/>
      <c r="AH218" s="167"/>
      <c r="AI218" s="175" t="s">
        <v>11</v>
      </c>
      <c r="AJ218" s="168">
        <v>80.0</v>
      </c>
      <c r="AK218" s="169">
        <f>100*(E218+K218+Q218)/'S1'!$I$14</f>
        <v>93.75</v>
      </c>
      <c r="AL218" s="169">
        <f>100*(F218+L218+R218)/'S1'!$I$15</f>
        <v>93.75</v>
      </c>
      <c r="AM218" s="169">
        <f>100*(G218+M218+S218)/'S1'!$I$16</f>
        <v>96.42857143</v>
      </c>
      <c r="AN218" s="169">
        <f>100*(H218+N218+T218)/'S1'!$I$17</f>
        <v>100</v>
      </c>
      <c r="AO218" s="169">
        <f>100*(I218+O218+U218)/'S1'!$I$18</f>
        <v>91.66666667</v>
      </c>
      <c r="AP218" s="169">
        <f>100*(J218+P218+V218)/'S1'!$I$19</f>
        <v>91.66666667</v>
      </c>
    </row>
    <row r="219" ht="15.75" customHeight="1">
      <c r="A219" s="135">
        <v>207.0</v>
      </c>
      <c r="B219" s="170">
        <v>9.21320104207E11</v>
      </c>
      <c r="C219" s="170" t="s">
        <v>17</v>
      </c>
      <c r="D219" s="172" t="s">
        <v>517</v>
      </c>
      <c r="E219" s="164">
        <v>15.0</v>
      </c>
      <c r="F219" s="83">
        <v>15.0</v>
      </c>
      <c r="G219" s="167"/>
      <c r="H219" s="167"/>
      <c r="I219" s="167"/>
      <c r="J219" s="167"/>
      <c r="K219" s="167"/>
      <c r="L219" s="92"/>
      <c r="M219" s="83">
        <v>27.0</v>
      </c>
      <c r="N219" s="83"/>
      <c r="O219" s="83"/>
      <c r="P219" s="167"/>
      <c r="Q219" s="167"/>
      <c r="R219" s="167"/>
      <c r="S219" s="92"/>
      <c r="T219" s="92">
        <v>16.0</v>
      </c>
      <c r="U219" s="92">
        <v>11.0</v>
      </c>
      <c r="V219" s="167">
        <v>11.0</v>
      </c>
      <c r="W219" s="92"/>
      <c r="X219" s="92"/>
      <c r="Y219" s="92"/>
      <c r="Z219" s="167"/>
      <c r="AA219" s="167"/>
      <c r="AB219" s="167"/>
      <c r="AC219" s="167"/>
      <c r="AD219" s="167"/>
      <c r="AE219" s="165"/>
      <c r="AF219" s="92"/>
      <c r="AG219" s="92"/>
      <c r="AH219" s="167"/>
      <c r="AI219" s="175" t="s">
        <v>313</v>
      </c>
      <c r="AJ219" s="168">
        <v>100.0</v>
      </c>
      <c r="AK219" s="169">
        <f>100*(E219+K219+Q219)/'S1'!$I$14</f>
        <v>93.75</v>
      </c>
      <c r="AL219" s="169">
        <f>100*(F219+L219+R219)/'S1'!$I$15</f>
        <v>93.75</v>
      </c>
      <c r="AM219" s="169">
        <f>100*(G219+M219+S219)/'S1'!$I$16</f>
        <v>96.42857143</v>
      </c>
      <c r="AN219" s="169">
        <f>100*(H219+N219+T219)/'S1'!$I$17</f>
        <v>100</v>
      </c>
      <c r="AO219" s="169">
        <f>100*(I219+O219+U219)/'S1'!$I$18</f>
        <v>91.66666667</v>
      </c>
      <c r="AP219" s="169">
        <f>100*(J219+P219+V219)/'S1'!$I$19</f>
        <v>91.66666667</v>
      </c>
    </row>
    <row r="220" ht="15.75" customHeight="1">
      <c r="A220" s="135">
        <v>208.0</v>
      </c>
      <c r="B220" s="170">
        <v>9.21320104208E11</v>
      </c>
      <c r="C220" s="170" t="s">
        <v>17</v>
      </c>
      <c r="D220" s="172" t="s">
        <v>518</v>
      </c>
      <c r="E220" s="164">
        <v>15.0</v>
      </c>
      <c r="F220" s="83">
        <v>15.0</v>
      </c>
      <c r="G220" s="167"/>
      <c r="H220" s="167"/>
      <c r="I220" s="167"/>
      <c r="J220" s="167"/>
      <c r="K220" s="167"/>
      <c r="L220" s="92"/>
      <c r="M220" s="83">
        <v>27.0</v>
      </c>
      <c r="N220" s="83"/>
      <c r="O220" s="83"/>
      <c r="P220" s="167"/>
      <c r="Q220" s="167"/>
      <c r="R220" s="167"/>
      <c r="S220" s="92"/>
      <c r="T220" s="92">
        <v>16.0</v>
      </c>
      <c r="U220" s="92">
        <v>11.0</v>
      </c>
      <c r="V220" s="167">
        <v>11.0</v>
      </c>
      <c r="W220" s="92"/>
      <c r="X220" s="92"/>
      <c r="Y220" s="92"/>
      <c r="Z220" s="167"/>
      <c r="AA220" s="167"/>
      <c r="AB220" s="167"/>
      <c r="AC220" s="167"/>
      <c r="AD220" s="167"/>
      <c r="AE220" s="165"/>
      <c r="AF220" s="92"/>
      <c r="AG220" s="92"/>
      <c r="AH220" s="167"/>
      <c r="AI220" s="175" t="s">
        <v>313</v>
      </c>
      <c r="AJ220" s="168">
        <v>100.0</v>
      </c>
      <c r="AK220" s="169">
        <f>100*(E220+K220+Q220)/'S1'!$I$14</f>
        <v>93.75</v>
      </c>
      <c r="AL220" s="169">
        <f>100*(F220+L220+R220)/'S1'!$I$15</f>
        <v>93.75</v>
      </c>
      <c r="AM220" s="169">
        <f>100*(G220+M220+S220)/'S1'!$I$16</f>
        <v>96.42857143</v>
      </c>
      <c r="AN220" s="169">
        <f>100*(H220+N220+T220)/'S1'!$I$17</f>
        <v>100</v>
      </c>
      <c r="AO220" s="169">
        <f>100*(I220+O220+U220)/'S1'!$I$18</f>
        <v>91.66666667</v>
      </c>
      <c r="AP220" s="169">
        <f>100*(J220+P220+V220)/'S1'!$I$19</f>
        <v>91.66666667</v>
      </c>
    </row>
    <row r="221" ht="15.75" customHeight="1">
      <c r="A221" s="135">
        <v>209.0</v>
      </c>
      <c r="B221" s="170">
        <v>9.21320104209E11</v>
      </c>
      <c r="C221" s="170" t="s">
        <v>17</v>
      </c>
      <c r="D221" s="172" t="s">
        <v>519</v>
      </c>
      <c r="E221" s="164">
        <v>15.0</v>
      </c>
      <c r="F221" s="83">
        <v>15.0</v>
      </c>
      <c r="G221" s="167"/>
      <c r="H221" s="167"/>
      <c r="I221" s="167"/>
      <c r="J221" s="167"/>
      <c r="K221" s="167"/>
      <c r="L221" s="92"/>
      <c r="M221" s="83">
        <v>27.0</v>
      </c>
      <c r="N221" s="83"/>
      <c r="O221" s="83"/>
      <c r="P221" s="167"/>
      <c r="Q221" s="167"/>
      <c r="R221" s="167"/>
      <c r="S221" s="92"/>
      <c r="T221" s="92">
        <v>16.0</v>
      </c>
      <c r="U221" s="92">
        <v>11.0</v>
      </c>
      <c r="V221" s="167">
        <v>11.0</v>
      </c>
      <c r="W221" s="92"/>
      <c r="X221" s="92"/>
      <c r="Y221" s="165"/>
      <c r="Z221" s="167"/>
      <c r="AA221" s="167"/>
      <c r="AB221" s="167"/>
      <c r="AC221" s="167"/>
      <c r="AD221" s="167"/>
      <c r="AE221" s="165"/>
      <c r="AF221" s="92"/>
      <c r="AG221" s="92"/>
      <c r="AH221" s="167"/>
      <c r="AI221" s="175" t="s">
        <v>311</v>
      </c>
      <c r="AJ221" s="168">
        <v>90.0</v>
      </c>
      <c r="AK221" s="169">
        <f>100*(E221+K221+Q221)/'S1'!$I$14</f>
        <v>93.75</v>
      </c>
      <c r="AL221" s="169">
        <f>100*(F221+L221+R221)/'S1'!$I$15</f>
        <v>93.75</v>
      </c>
      <c r="AM221" s="169">
        <f>100*(G221+M221+S221)/'S1'!$I$16</f>
        <v>96.42857143</v>
      </c>
      <c r="AN221" s="169">
        <f>100*(H221+N221+T221)/'S1'!$I$17</f>
        <v>100</v>
      </c>
      <c r="AO221" s="169">
        <f>100*(I221+O221+U221)/'S1'!$I$18</f>
        <v>91.66666667</v>
      </c>
      <c r="AP221" s="169">
        <f>100*(J221+P221+V221)/'S1'!$I$19</f>
        <v>91.66666667</v>
      </c>
    </row>
    <row r="222" ht="15.75" customHeight="1">
      <c r="A222" s="135">
        <v>210.0</v>
      </c>
      <c r="B222" s="170">
        <v>9.2132010421E11</v>
      </c>
      <c r="C222" s="170" t="s">
        <v>17</v>
      </c>
      <c r="D222" s="172" t="s">
        <v>520</v>
      </c>
      <c r="E222" s="164">
        <v>15.0</v>
      </c>
      <c r="F222" s="83">
        <v>15.0</v>
      </c>
      <c r="G222" s="167"/>
      <c r="H222" s="167"/>
      <c r="I222" s="167"/>
      <c r="J222" s="167"/>
      <c r="K222" s="167"/>
      <c r="L222" s="92"/>
      <c r="M222" s="83">
        <v>27.0</v>
      </c>
      <c r="N222" s="83"/>
      <c r="O222" s="83"/>
      <c r="P222" s="167"/>
      <c r="Q222" s="167"/>
      <c r="R222" s="167"/>
      <c r="S222" s="92"/>
      <c r="T222" s="92">
        <v>16.0</v>
      </c>
      <c r="U222" s="92">
        <v>11.0</v>
      </c>
      <c r="V222" s="167">
        <v>11.0</v>
      </c>
      <c r="W222" s="165"/>
      <c r="X222" s="165"/>
      <c r="Y222" s="92"/>
      <c r="Z222" s="167"/>
      <c r="AA222" s="167"/>
      <c r="AB222" s="167"/>
      <c r="AC222" s="167"/>
      <c r="AD222" s="167"/>
      <c r="AE222" s="165"/>
      <c r="AF222" s="92"/>
      <c r="AG222" s="92"/>
      <c r="AH222" s="167"/>
      <c r="AI222" s="175" t="s">
        <v>313</v>
      </c>
      <c r="AJ222" s="168">
        <v>100.0</v>
      </c>
      <c r="AK222" s="169">
        <f>100*(E222+K222+Q222)/'S1'!$I$14</f>
        <v>93.75</v>
      </c>
      <c r="AL222" s="169">
        <f>100*(F222+L222+R222)/'S1'!$I$15</f>
        <v>93.75</v>
      </c>
      <c r="AM222" s="169">
        <f>100*(G222+M222+S222)/'S1'!$I$16</f>
        <v>96.42857143</v>
      </c>
      <c r="AN222" s="169">
        <f>100*(H222+N222+T222)/'S1'!$I$17</f>
        <v>100</v>
      </c>
      <c r="AO222" s="169">
        <f>100*(I222+O222+U222)/'S1'!$I$18</f>
        <v>91.66666667</v>
      </c>
      <c r="AP222" s="169">
        <f>100*(J222+P222+V222)/'S1'!$I$19</f>
        <v>91.66666667</v>
      </c>
    </row>
    <row r="223" ht="15.75" customHeight="1">
      <c r="A223" s="135">
        <v>211.0</v>
      </c>
      <c r="B223" s="170">
        <v>9.21320104211E11</v>
      </c>
      <c r="C223" s="170" t="s">
        <v>17</v>
      </c>
      <c r="D223" s="172" t="s">
        <v>521</v>
      </c>
      <c r="E223" s="164">
        <v>15.0</v>
      </c>
      <c r="F223" s="83">
        <v>15.0</v>
      </c>
      <c r="G223" s="167"/>
      <c r="H223" s="167"/>
      <c r="I223" s="167"/>
      <c r="J223" s="167"/>
      <c r="K223" s="167"/>
      <c r="L223" s="92"/>
      <c r="M223" s="83">
        <v>27.0</v>
      </c>
      <c r="N223" s="83"/>
      <c r="O223" s="83"/>
      <c r="P223" s="167"/>
      <c r="Q223" s="167"/>
      <c r="R223" s="167"/>
      <c r="S223" s="92"/>
      <c r="T223" s="92">
        <v>16.0</v>
      </c>
      <c r="U223" s="92">
        <v>11.0</v>
      </c>
      <c r="V223" s="167">
        <v>11.0</v>
      </c>
      <c r="W223" s="92"/>
      <c r="X223" s="92"/>
      <c r="Y223" s="92"/>
      <c r="Z223" s="167"/>
      <c r="AA223" s="167"/>
      <c r="AB223" s="167"/>
      <c r="AC223" s="167"/>
      <c r="AD223" s="167"/>
      <c r="AE223" s="165"/>
      <c r="AF223" s="92"/>
      <c r="AG223" s="92"/>
      <c r="AH223" s="167"/>
      <c r="AI223" s="175" t="s">
        <v>311</v>
      </c>
      <c r="AJ223" s="168">
        <v>90.0</v>
      </c>
      <c r="AK223" s="169">
        <f>100*(E223+K223+Q223)/'S1'!$I$14</f>
        <v>93.75</v>
      </c>
      <c r="AL223" s="169">
        <f>100*(F223+L223+R223)/'S1'!$I$15</f>
        <v>93.75</v>
      </c>
      <c r="AM223" s="169">
        <f>100*(G223+M223+S223)/'S1'!$I$16</f>
        <v>96.42857143</v>
      </c>
      <c r="AN223" s="169">
        <f>100*(H223+N223+T223)/'S1'!$I$17</f>
        <v>100</v>
      </c>
      <c r="AO223" s="169">
        <f>100*(I223+O223+U223)/'S1'!$I$18</f>
        <v>91.66666667</v>
      </c>
      <c r="AP223" s="169">
        <f>100*(J223+P223+V223)/'S1'!$I$19</f>
        <v>91.66666667</v>
      </c>
    </row>
    <row r="224" ht="15.75" customHeight="1">
      <c r="A224" s="135">
        <v>212.0</v>
      </c>
      <c r="B224" s="170">
        <v>9.21320104212E11</v>
      </c>
      <c r="C224" s="170" t="s">
        <v>17</v>
      </c>
      <c r="D224" s="172" t="s">
        <v>522</v>
      </c>
      <c r="E224" s="164">
        <v>15.0</v>
      </c>
      <c r="F224" s="83">
        <v>15.0</v>
      </c>
      <c r="G224" s="167"/>
      <c r="H224" s="167"/>
      <c r="I224" s="167"/>
      <c r="J224" s="167"/>
      <c r="K224" s="167"/>
      <c r="L224" s="92"/>
      <c r="M224" s="83">
        <v>27.0</v>
      </c>
      <c r="N224" s="83"/>
      <c r="O224" s="83"/>
      <c r="P224" s="167"/>
      <c r="Q224" s="167"/>
      <c r="R224" s="167"/>
      <c r="S224" s="92"/>
      <c r="T224" s="92">
        <v>16.0</v>
      </c>
      <c r="U224" s="92">
        <v>11.0</v>
      </c>
      <c r="V224" s="167">
        <v>11.0</v>
      </c>
      <c r="W224" s="92"/>
      <c r="X224" s="92"/>
      <c r="Y224" s="92"/>
      <c r="Z224" s="167"/>
      <c r="AA224" s="167"/>
      <c r="AB224" s="167"/>
      <c r="AC224" s="167"/>
      <c r="AD224" s="167"/>
      <c r="AE224" s="165"/>
      <c r="AF224" s="92"/>
      <c r="AG224" s="92"/>
      <c r="AH224" s="167"/>
      <c r="AI224" s="175" t="s">
        <v>313</v>
      </c>
      <c r="AJ224" s="168">
        <v>100.0</v>
      </c>
      <c r="AK224" s="169">
        <f>100*(E224+K224+Q224)/'S1'!$I$14</f>
        <v>93.75</v>
      </c>
      <c r="AL224" s="169">
        <f>100*(F224+L224+R224)/'S1'!$I$15</f>
        <v>93.75</v>
      </c>
      <c r="AM224" s="169">
        <f>100*(G224+M224+S224)/'S1'!$I$16</f>
        <v>96.42857143</v>
      </c>
      <c r="AN224" s="169">
        <f>100*(H224+N224+T224)/'S1'!$I$17</f>
        <v>100</v>
      </c>
      <c r="AO224" s="169">
        <f>100*(I224+O224+U224)/'S1'!$I$18</f>
        <v>91.66666667</v>
      </c>
      <c r="AP224" s="169">
        <f>100*(J224+P224+V224)/'S1'!$I$19</f>
        <v>91.66666667</v>
      </c>
    </row>
    <row r="225" ht="15.75" customHeight="1">
      <c r="A225" s="135">
        <v>213.0</v>
      </c>
      <c r="B225" s="170">
        <v>9.21320104213E11</v>
      </c>
      <c r="C225" s="170" t="s">
        <v>17</v>
      </c>
      <c r="D225" s="172" t="s">
        <v>523</v>
      </c>
      <c r="E225" s="164">
        <v>15.0</v>
      </c>
      <c r="F225" s="83">
        <v>15.0</v>
      </c>
      <c r="G225" s="167"/>
      <c r="H225" s="167"/>
      <c r="I225" s="167"/>
      <c r="J225" s="167"/>
      <c r="K225" s="167"/>
      <c r="L225" s="92"/>
      <c r="M225" s="83">
        <v>27.0</v>
      </c>
      <c r="N225" s="83"/>
      <c r="O225" s="83"/>
      <c r="P225" s="167"/>
      <c r="Q225" s="167"/>
      <c r="R225" s="167"/>
      <c r="S225" s="92"/>
      <c r="T225" s="92">
        <v>16.0</v>
      </c>
      <c r="U225" s="92">
        <v>11.0</v>
      </c>
      <c r="V225" s="167">
        <v>11.0</v>
      </c>
      <c r="W225" s="92"/>
      <c r="X225" s="92"/>
      <c r="Y225" s="92"/>
      <c r="Z225" s="167"/>
      <c r="AA225" s="167"/>
      <c r="AB225" s="167"/>
      <c r="AC225" s="167"/>
      <c r="AD225" s="167"/>
      <c r="AE225" s="165"/>
      <c r="AF225" s="92"/>
      <c r="AG225" s="92"/>
      <c r="AH225" s="167"/>
      <c r="AI225" s="175" t="s">
        <v>313</v>
      </c>
      <c r="AJ225" s="168">
        <v>100.0</v>
      </c>
      <c r="AK225" s="169">
        <f>100*(E225+K225+Q225)/'S1'!$I$14</f>
        <v>93.75</v>
      </c>
      <c r="AL225" s="169">
        <f>100*(F225+L225+R225)/'S1'!$I$15</f>
        <v>93.75</v>
      </c>
      <c r="AM225" s="169">
        <f>100*(G225+M225+S225)/'S1'!$I$16</f>
        <v>96.42857143</v>
      </c>
      <c r="AN225" s="169">
        <f>100*(H225+N225+T225)/'S1'!$I$17</f>
        <v>100</v>
      </c>
      <c r="AO225" s="169">
        <f>100*(I225+O225+U225)/'S1'!$I$18</f>
        <v>91.66666667</v>
      </c>
      <c r="AP225" s="169">
        <f>100*(J225+P225+V225)/'S1'!$I$19</f>
        <v>91.66666667</v>
      </c>
    </row>
    <row r="226" ht="15.75" customHeight="1">
      <c r="A226" s="135">
        <v>214.0</v>
      </c>
      <c r="B226" s="170">
        <v>9.21320104214E11</v>
      </c>
      <c r="C226" s="170" t="s">
        <v>17</v>
      </c>
      <c r="D226" s="172" t="s">
        <v>524</v>
      </c>
      <c r="E226" s="164">
        <v>15.0</v>
      </c>
      <c r="F226" s="83">
        <v>15.0</v>
      </c>
      <c r="G226" s="167"/>
      <c r="H226" s="167"/>
      <c r="I226" s="167"/>
      <c r="J226" s="167"/>
      <c r="K226" s="167"/>
      <c r="L226" s="92"/>
      <c r="M226" s="83">
        <v>27.0</v>
      </c>
      <c r="N226" s="83"/>
      <c r="O226" s="83"/>
      <c r="P226" s="167"/>
      <c r="Q226" s="167"/>
      <c r="R226" s="167"/>
      <c r="S226" s="92"/>
      <c r="T226" s="92">
        <v>16.0</v>
      </c>
      <c r="U226" s="92">
        <v>11.0</v>
      </c>
      <c r="V226" s="167">
        <v>11.0</v>
      </c>
      <c r="W226" s="92"/>
      <c r="X226" s="92"/>
      <c r="Y226" s="92"/>
      <c r="Z226" s="167"/>
      <c r="AA226" s="167"/>
      <c r="AB226" s="167"/>
      <c r="AC226" s="167"/>
      <c r="AD226" s="167"/>
      <c r="AE226" s="165"/>
      <c r="AF226" s="92"/>
      <c r="AG226" s="92"/>
      <c r="AH226" s="167"/>
      <c r="AI226" s="175" t="s">
        <v>313</v>
      </c>
      <c r="AJ226" s="168">
        <v>100.0</v>
      </c>
      <c r="AK226" s="169">
        <f>100*(E226+K226+Q226)/'S1'!$I$14</f>
        <v>93.75</v>
      </c>
      <c r="AL226" s="169">
        <f>100*(F226+L226+R226)/'S1'!$I$15</f>
        <v>93.75</v>
      </c>
      <c r="AM226" s="169">
        <f>100*(G226+M226+S226)/'S1'!$I$16</f>
        <v>96.42857143</v>
      </c>
      <c r="AN226" s="169">
        <f>100*(H226+N226+T226)/'S1'!$I$17</f>
        <v>100</v>
      </c>
      <c r="AO226" s="169">
        <f>100*(I226+O226+U226)/'S1'!$I$18</f>
        <v>91.66666667</v>
      </c>
      <c r="AP226" s="169">
        <f>100*(J226+P226+V226)/'S1'!$I$19</f>
        <v>91.66666667</v>
      </c>
    </row>
    <row r="227" ht="15.75" customHeight="1">
      <c r="A227" s="135">
        <v>215.0</v>
      </c>
      <c r="B227" s="170">
        <v>9.21320104215E11</v>
      </c>
      <c r="C227" s="170" t="s">
        <v>17</v>
      </c>
      <c r="D227" s="172" t="s">
        <v>525</v>
      </c>
      <c r="E227" s="164">
        <v>15.0</v>
      </c>
      <c r="F227" s="83">
        <v>15.0</v>
      </c>
      <c r="G227" s="167"/>
      <c r="H227" s="167"/>
      <c r="I227" s="167"/>
      <c r="J227" s="167"/>
      <c r="K227" s="167"/>
      <c r="L227" s="92"/>
      <c r="M227" s="83">
        <v>27.0</v>
      </c>
      <c r="N227" s="83"/>
      <c r="O227" s="83"/>
      <c r="P227" s="167"/>
      <c r="Q227" s="167"/>
      <c r="R227" s="167"/>
      <c r="S227" s="92"/>
      <c r="T227" s="92">
        <v>16.0</v>
      </c>
      <c r="U227" s="92">
        <v>11.0</v>
      </c>
      <c r="V227" s="167">
        <v>11.0</v>
      </c>
      <c r="W227" s="165"/>
      <c r="X227" s="165"/>
      <c r="Y227" s="92"/>
      <c r="Z227" s="167"/>
      <c r="AA227" s="167"/>
      <c r="AB227" s="167"/>
      <c r="AC227" s="167"/>
      <c r="AD227" s="167"/>
      <c r="AE227" s="165"/>
      <c r="AF227" s="92"/>
      <c r="AG227" s="92"/>
      <c r="AH227" s="167"/>
      <c r="AI227" s="175" t="s">
        <v>313</v>
      </c>
      <c r="AJ227" s="168">
        <v>100.0</v>
      </c>
      <c r="AK227" s="169">
        <f>100*(E227+K227+Q227)/'S1'!$I$14</f>
        <v>93.75</v>
      </c>
      <c r="AL227" s="169">
        <f>100*(F227+L227+R227)/'S1'!$I$15</f>
        <v>93.75</v>
      </c>
      <c r="AM227" s="169">
        <f>100*(G227+M227+S227)/'S1'!$I$16</f>
        <v>96.42857143</v>
      </c>
      <c r="AN227" s="169">
        <f>100*(H227+N227+T227)/'S1'!$I$17</f>
        <v>100</v>
      </c>
      <c r="AO227" s="169">
        <f>100*(I227+O227+U227)/'S1'!$I$18</f>
        <v>91.66666667</v>
      </c>
      <c r="AP227" s="169">
        <f>100*(J227+P227+V227)/'S1'!$I$19</f>
        <v>91.66666667</v>
      </c>
    </row>
    <row r="228" ht="15.75" customHeight="1">
      <c r="A228" s="135">
        <v>216.0</v>
      </c>
      <c r="B228" s="170">
        <v>9.21320104216E11</v>
      </c>
      <c r="C228" s="170" t="s">
        <v>17</v>
      </c>
      <c r="D228" s="172" t="s">
        <v>526</v>
      </c>
      <c r="E228" s="164">
        <v>15.0</v>
      </c>
      <c r="F228" s="83">
        <v>15.0</v>
      </c>
      <c r="G228" s="167"/>
      <c r="H228" s="167"/>
      <c r="I228" s="167"/>
      <c r="J228" s="167"/>
      <c r="K228" s="167"/>
      <c r="L228" s="92"/>
      <c r="M228" s="83">
        <v>27.0</v>
      </c>
      <c r="N228" s="83"/>
      <c r="O228" s="83"/>
      <c r="P228" s="167"/>
      <c r="Q228" s="167"/>
      <c r="R228" s="167"/>
      <c r="S228" s="92"/>
      <c r="T228" s="92">
        <v>16.0</v>
      </c>
      <c r="U228" s="92">
        <v>11.0</v>
      </c>
      <c r="V228" s="167">
        <v>11.0</v>
      </c>
      <c r="W228" s="92"/>
      <c r="X228" s="92"/>
      <c r="Y228" s="165"/>
      <c r="Z228" s="167"/>
      <c r="AA228" s="167"/>
      <c r="AB228" s="167"/>
      <c r="AC228" s="167"/>
      <c r="AD228" s="167"/>
      <c r="AE228" s="165"/>
      <c r="AF228" s="92"/>
      <c r="AG228" s="92"/>
      <c r="AH228" s="167"/>
      <c r="AI228" s="175" t="s">
        <v>313</v>
      </c>
      <c r="AJ228" s="168">
        <v>100.0</v>
      </c>
      <c r="AK228" s="169">
        <f>100*(E228+K228+Q228)/'S1'!$I$14</f>
        <v>93.75</v>
      </c>
      <c r="AL228" s="169">
        <f>100*(F228+L228+R228)/'S1'!$I$15</f>
        <v>93.75</v>
      </c>
      <c r="AM228" s="169">
        <f>100*(G228+M228+S228)/'S1'!$I$16</f>
        <v>96.42857143</v>
      </c>
      <c r="AN228" s="169">
        <f>100*(H228+N228+T228)/'S1'!$I$17</f>
        <v>100</v>
      </c>
      <c r="AO228" s="169">
        <f>100*(I228+O228+U228)/'S1'!$I$18</f>
        <v>91.66666667</v>
      </c>
      <c r="AP228" s="169">
        <f>100*(J228+P228+V228)/'S1'!$I$19</f>
        <v>91.66666667</v>
      </c>
    </row>
    <row r="229" ht="15.75" customHeight="1">
      <c r="A229" s="135">
        <v>217.0</v>
      </c>
      <c r="B229" s="170">
        <v>9.21320104217E11</v>
      </c>
      <c r="C229" s="170" t="s">
        <v>17</v>
      </c>
      <c r="D229" s="172" t="s">
        <v>527</v>
      </c>
      <c r="E229" s="164">
        <v>15.0</v>
      </c>
      <c r="F229" s="83">
        <v>15.0</v>
      </c>
      <c r="G229" s="167"/>
      <c r="H229" s="167"/>
      <c r="I229" s="167"/>
      <c r="J229" s="167"/>
      <c r="K229" s="167"/>
      <c r="L229" s="92"/>
      <c r="M229" s="83">
        <v>27.0</v>
      </c>
      <c r="N229" s="83"/>
      <c r="O229" s="83"/>
      <c r="P229" s="167"/>
      <c r="Q229" s="167"/>
      <c r="R229" s="167"/>
      <c r="S229" s="92"/>
      <c r="T229" s="92">
        <v>16.0</v>
      </c>
      <c r="U229" s="92">
        <v>11.0</v>
      </c>
      <c r="V229" s="167">
        <v>11.0</v>
      </c>
      <c r="W229" s="92"/>
      <c r="X229" s="92"/>
      <c r="Y229" s="92"/>
      <c r="Z229" s="167"/>
      <c r="AA229" s="167"/>
      <c r="AB229" s="167"/>
      <c r="AC229" s="167"/>
      <c r="AD229" s="167"/>
      <c r="AE229" s="165"/>
      <c r="AF229" s="92"/>
      <c r="AG229" s="92"/>
      <c r="AH229" s="167"/>
      <c r="AI229" s="175" t="s">
        <v>313</v>
      </c>
      <c r="AJ229" s="168">
        <v>100.0</v>
      </c>
      <c r="AK229" s="169">
        <f>100*(E229+K229+Q229)/'S1'!$I$14</f>
        <v>93.75</v>
      </c>
      <c r="AL229" s="169">
        <f>100*(F229+L229+R229)/'S1'!$I$15</f>
        <v>93.75</v>
      </c>
      <c r="AM229" s="169">
        <f>100*(G229+M229+S229)/'S1'!$I$16</f>
        <v>96.42857143</v>
      </c>
      <c r="AN229" s="169">
        <f>100*(H229+N229+T229)/'S1'!$I$17</f>
        <v>100</v>
      </c>
      <c r="AO229" s="169">
        <f>100*(I229+O229+U229)/'S1'!$I$18</f>
        <v>91.66666667</v>
      </c>
      <c r="AP229" s="169">
        <f>100*(J229+P229+V229)/'S1'!$I$19</f>
        <v>91.66666667</v>
      </c>
    </row>
    <row r="230" ht="15.75" customHeight="1">
      <c r="A230" s="135">
        <v>218.0</v>
      </c>
      <c r="B230" s="170">
        <v>9.21320104218E11</v>
      </c>
      <c r="C230" s="170" t="s">
        <v>17</v>
      </c>
      <c r="D230" s="172" t="s">
        <v>528</v>
      </c>
      <c r="E230" s="164">
        <v>15.0</v>
      </c>
      <c r="F230" s="83">
        <v>15.0</v>
      </c>
      <c r="G230" s="167"/>
      <c r="H230" s="167"/>
      <c r="I230" s="167"/>
      <c r="J230" s="167"/>
      <c r="K230" s="167"/>
      <c r="L230" s="92"/>
      <c r="M230" s="83">
        <v>27.0</v>
      </c>
      <c r="N230" s="83"/>
      <c r="O230" s="83"/>
      <c r="P230" s="167"/>
      <c r="Q230" s="167"/>
      <c r="R230" s="167"/>
      <c r="S230" s="92"/>
      <c r="T230" s="92">
        <v>16.0</v>
      </c>
      <c r="U230" s="92">
        <v>11.0</v>
      </c>
      <c r="V230" s="167">
        <v>11.0</v>
      </c>
      <c r="W230" s="92"/>
      <c r="X230" s="92"/>
      <c r="Y230" s="92"/>
      <c r="Z230" s="167"/>
      <c r="AA230" s="167"/>
      <c r="AB230" s="167"/>
      <c r="AC230" s="167"/>
      <c r="AD230" s="167"/>
      <c r="AE230" s="165"/>
      <c r="AF230" s="92"/>
      <c r="AG230" s="92"/>
      <c r="AH230" s="167"/>
      <c r="AI230" s="175" t="s">
        <v>311</v>
      </c>
      <c r="AJ230" s="168">
        <v>90.0</v>
      </c>
      <c r="AK230" s="169">
        <f>100*(E230+K230+Q230)/'S1'!$I$14</f>
        <v>93.75</v>
      </c>
      <c r="AL230" s="169">
        <f>100*(F230+L230+R230)/'S1'!$I$15</f>
        <v>93.75</v>
      </c>
      <c r="AM230" s="169">
        <f>100*(G230+M230+S230)/'S1'!$I$16</f>
        <v>96.42857143</v>
      </c>
      <c r="AN230" s="169">
        <f>100*(H230+N230+T230)/'S1'!$I$17</f>
        <v>100</v>
      </c>
      <c r="AO230" s="169">
        <f>100*(I230+O230+U230)/'S1'!$I$18</f>
        <v>91.66666667</v>
      </c>
      <c r="AP230" s="169">
        <f>100*(J230+P230+V230)/'S1'!$I$19</f>
        <v>91.66666667</v>
      </c>
    </row>
    <row r="231" ht="15.75" customHeight="1">
      <c r="A231" s="135">
        <v>219.0</v>
      </c>
      <c r="B231" s="170">
        <v>9.21320104219E11</v>
      </c>
      <c r="C231" s="170" t="s">
        <v>17</v>
      </c>
      <c r="D231" s="172" t="s">
        <v>529</v>
      </c>
      <c r="E231" s="164">
        <v>15.0</v>
      </c>
      <c r="F231" s="83">
        <v>15.0</v>
      </c>
      <c r="G231" s="167"/>
      <c r="H231" s="167"/>
      <c r="I231" s="167"/>
      <c r="J231" s="167"/>
      <c r="K231" s="167"/>
      <c r="L231" s="92"/>
      <c r="M231" s="83">
        <v>27.0</v>
      </c>
      <c r="N231" s="83"/>
      <c r="O231" s="83"/>
      <c r="P231" s="167"/>
      <c r="Q231" s="167"/>
      <c r="R231" s="167"/>
      <c r="S231" s="92"/>
      <c r="T231" s="92">
        <v>16.0</v>
      </c>
      <c r="U231" s="92">
        <v>11.0</v>
      </c>
      <c r="V231" s="167">
        <v>11.0</v>
      </c>
      <c r="W231" s="92"/>
      <c r="X231" s="92"/>
      <c r="Y231" s="92"/>
      <c r="Z231" s="167"/>
      <c r="AA231" s="167"/>
      <c r="AB231" s="167"/>
      <c r="AC231" s="167"/>
      <c r="AD231" s="167"/>
      <c r="AE231" s="165"/>
      <c r="AF231" s="92"/>
      <c r="AG231" s="92"/>
      <c r="AH231" s="167"/>
      <c r="AI231" s="175" t="s">
        <v>313</v>
      </c>
      <c r="AJ231" s="168">
        <v>100.0</v>
      </c>
      <c r="AK231" s="169">
        <f>100*(E231+K231+Q231)/'S1'!$I$14</f>
        <v>93.75</v>
      </c>
      <c r="AL231" s="169">
        <f>100*(F231+L231+R231)/'S1'!$I$15</f>
        <v>93.75</v>
      </c>
      <c r="AM231" s="169">
        <f>100*(G231+M231+S231)/'S1'!$I$16</f>
        <v>96.42857143</v>
      </c>
      <c r="AN231" s="169">
        <f>100*(H231+N231+T231)/'S1'!$I$17</f>
        <v>100</v>
      </c>
      <c r="AO231" s="169">
        <f>100*(I231+O231+U231)/'S1'!$I$18</f>
        <v>91.66666667</v>
      </c>
      <c r="AP231" s="169">
        <f>100*(J231+P231+V231)/'S1'!$I$19</f>
        <v>91.66666667</v>
      </c>
    </row>
    <row r="232" ht="15.75" customHeight="1">
      <c r="A232" s="135">
        <v>220.0</v>
      </c>
      <c r="B232" s="170">
        <v>9.2132010422E11</v>
      </c>
      <c r="C232" s="170" t="s">
        <v>17</v>
      </c>
      <c r="D232" s="172" t="s">
        <v>530</v>
      </c>
      <c r="E232" s="164">
        <v>15.0</v>
      </c>
      <c r="F232" s="83">
        <v>15.0</v>
      </c>
      <c r="G232" s="167"/>
      <c r="H232" s="167"/>
      <c r="I232" s="167"/>
      <c r="J232" s="167"/>
      <c r="K232" s="167"/>
      <c r="L232" s="92"/>
      <c r="M232" s="83">
        <v>27.0</v>
      </c>
      <c r="N232" s="83"/>
      <c r="O232" s="83"/>
      <c r="P232" s="167"/>
      <c r="Q232" s="167"/>
      <c r="R232" s="167"/>
      <c r="S232" s="92"/>
      <c r="T232" s="92">
        <v>16.0</v>
      </c>
      <c r="U232" s="92">
        <v>11.0</v>
      </c>
      <c r="V232" s="167">
        <v>11.0</v>
      </c>
      <c r="W232" s="92"/>
      <c r="X232" s="92"/>
      <c r="Y232" s="92"/>
      <c r="Z232" s="167"/>
      <c r="AA232" s="167"/>
      <c r="AB232" s="167"/>
      <c r="AC232" s="167"/>
      <c r="AD232" s="167"/>
      <c r="AE232" s="165"/>
      <c r="AF232" s="92"/>
      <c r="AG232" s="92"/>
      <c r="AH232" s="167"/>
      <c r="AI232" s="175" t="s">
        <v>311</v>
      </c>
      <c r="AJ232" s="168">
        <v>90.0</v>
      </c>
      <c r="AK232" s="169">
        <f>100*(E232+K232+Q232)/'S1'!$I$14</f>
        <v>93.75</v>
      </c>
      <c r="AL232" s="169">
        <f>100*(F232+L232+R232)/'S1'!$I$15</f>
        <v>93.75</v>
      </c>
      <c r="AM232" s="169">
        <f>100*(G232+M232+S232)/'S1'!$I$16</f>
        <v>96.42857143</v>
      </c>
      <c r="AN232" s="169">
        <f>100*(H232+N232+T232)/'S1'!$I$17</f>
        <v>100</v>
      </c>
      <c r="AO232" s="169">
        <f>100*(I232+O232+U232)/'S1'!$I$18</f>
        <v>91.66666667</v>
      </c>
      <c r="AP232" s="169">
        <f>100*(J232+P232+V232)/'S1'!$I$19</f>
        <v>91.66666667</v>
      </c>
    </row>
    <row r="233" ht="15.75" customHeight="1">
      <c r="A233" s="135">
        <v>221.0</v>
      </c>
      <c r="B233" s="170">
        <v>9.21320104221E11</v>
      </c>
      <c r="C233" s="170" t="s">
        <v>17</v>
      </c>
      <c r="D233" s="172" t="s">
        <v>531</v>
      </c>
      <c r="E233" s="164">
        <v>15.0</v>
      </c>
      <c r="F233" s="83">
        <v>15.0</v>
      </c>
      <c r="G233" s="167"/>
      <c r="H233" s="167"/>
      <c r="I233" s="167"/>
      <c r="J233" s="167"/>
      <c r="K233" s="167"/>
      <c r="L233" s="92"/>
      <c r="M233" s="83">
        <v>27.0</v>
      </c>
      <c r="N233" s="83"/>
      <c r="O233" s="83"/>
      <c r="P233" s="167"/>
      <c r="Q233" s="167"/>
      <c r="R233" s="167"/>
      <c r="S233" s="92"/>
      <c r="T233" s="92">
        <v>16.0</v>
      </c>
      <c r="U233" s="92">
        <v>11.0</v>
      </c>
      <c r="V233" s="167">
        <v>11.0</v>
      </c>
      <c r="W233" s="92"/>
      <c r="X233" s="92"/>
      <c r="Y233" s="92"/>
      <c r="Z233" s="167"/>
      <c r="AA233" s="167"/>
      <c r="AB233" s="167"/>
      <c r="AC233" s="167"/>
      <c r="AD233" s="167"/>
      <c r="AE233" s="165"/>
      <c r="AF233" s="92"/>
      <c r="AG233" s="92"/>
      <c r="AH233" s="167"/>
      <c r="AI233" s="175" t="s">
        <v>313</v>
      </c>
      <c r="AJ233" s="168">
        <v>100.0</v>
      </c>
      <c r="AK233" s="169">
        <f>100*(E233+K233+Q233)/'S1'!$I$14</f>
        <v>93.75</v>
      </c>
      <c r="AL233" s="169">
        <f>100*(F233+L233+R233)/'S1'!$I$15</f>
        <v>93.75</v>
      </c>
      <c r="AM233" s="169">
        <f>100*(G233+M233+S233)/'S1'!$I$16</f>
        <v>96.42857143</v>
      </c>
      <c r="AN233" s="169">
        <f>100*(H233+N233+T233)/'S1'!$I$17</f>
        <v>100</v>
      </c>
      <c r="AO233" s="169">
        <f>100*(I233+O233+U233)/'S1'!$I$18</f>
        <v>91.66666667</v>
      </c>
      <c r="AP233" s="169">
        <f>100*(J233+P233+V233)/'S1'!$I$19</f>
        <v>91.66666667</v>
      </c>
    </row>
    <row r="234" ht="15.75" customHeight="1">
      <c r="A234" s="135">
        <v>222.0</v>
      </c>
      <c r="B234" s="170">
        <v>9.21320104222E11</v>
      </c>
      <c r="C234" s="170" t="s">
        <v>17</v>
      </c>
      <c r="D234" s="172" t="s">
        <v>532</v>
      </c>
      <c r="E234" s="164">
        <v>15.0</v>
      </c>
      <c r="F234" s="83">
        <v>15.0</v>
      </c>
      <c r="G234" s="167"/>
      <c r="H234" s="167"/>
      <c r="I234" s="167"/>
      <c r="J234" s="167"/>
      <c r="K234" s="167"/>
      <c r="L234" s="92"/>
      <c r="M234" s="83">
        <v>27.0</v>
      </c>
      <c r="N234" s="83"/>
      <c r="O234" s="83"/>
      <c r="P234" s="167"/>
      <c r="Q234" s="167"/>
      <c r="R234" s="167"/>
      <c r="S234" s="92"/>
      <c r="T234" s="92">
        <v>16.0</v>
      </c>
      <c r="U234" s="92">
        <v>11.0</v>
      </c>
      <c r="V234" s="167">
        <v>11.0</v>
      </c>
      <c r="W234" s="165"/>
      <c r="X234" s="165"/>
      <c r="Y234" s="92"/>
      <c r="Z234" s="167"/>
      <c r="AA234" s="167"/>
      <c r="AB234" s="167"/>
      <c r="AC234" s="167"/>
      <c r="AD234" s="167"/>
      <c r="AE234" s="165"/>
      <c r="AF234" s="92"/>
      <c r="AG234" s="92"/>
      <c r="AH234" s="167"/>
      <c r="AI234" s="175" t="s">
        <v>311</v>
      </c>
      <c r="AJ234" s="168">
        <v>90.0</v>
      </c>
      <c r="AK234" s="169">
        <f>100*(E234+K234+Q234)/'S1'!$I$14</f>
        <v>93.75</v>
      </c>
      <c r="AL234" s="169">
        <f>100*(F234+L234+R234)/'S1'!$I$15</f>
        <v>93.75</v>
      </c>
      <c r="AM234" s="169">
        <f>100*(G234+M234+S234)/'S1'!$I$16</f>
        <v>96.42857143</v>
      </c>
      <c r="AN234" s="169">
        <f>100*(H234+N234+T234)/'S1'!$I$17</f>
        <v>100</v>
      </c>
      <c r="AO234" s="169">
        <f>100*(I234+O234+U234)/'S1'!$I$18</f>
        <v>91.66666667</v>
      </c>
      <c r="AP234" s="169">
        <f>100*(J234+P234+V234)/'S1'!$I$19</f>
        <v>91.66666667</v>
      </c>
    </row>
    <row r="235" ht="15.75" customHeight="1">
      <c r="A235" s="135">
        <v>223.0</v>
      </c>
      <c r="B235" s="170">
        <v>9.21320104223E11</v>
      </c>
      <c r="C235" s="170" t="s">
        <v>17</v>
      </c>
      <c r="D235" s="172" t="s">
        <v>533</v>
      </c>
      <c r="E235" s="164">
        <v>15.0</v>
      </c>
      <c r="F235" s="83">
        <v>15.0</v>
      </c>
      <c r="G235" s="167"/>
      <c r="H235" s="167"/>
      <c r="I235" s="167"/>
      <c r="J235" s="167"/>
      <c r="K235" s="167"/>
      <c r="L235" s="92"/>
      <c r="M235" s="83">
        <v>27.0</v>
      </c>
      <c r="N235" s="83"/>
      <c r="O235" s="83"/>
      <c r="P235" s="167"/>
      <c r="Q235" s="167"/>
      <c r="R235" s="167"/>
      <c r="S235" s="92"/>
      <c r="T235" s="92">
        <v>16.0</v>
      </c>
      <c r="U235" s="92">
        <v>11.0</v>
      </c>
      <c r="V235" s="167">
        <v>11.0</v>
      </c>
      <c r="W235" s="92"/>
      <c r="X235" s="92"/>
      <c r="Y235" s="165"/>
      <c r="Z235" s="167"/>
      <c r="AA235" s="167"/>
      <c r="AB235" s="167"/>
      <c r="AC235" s="167"/>
      <c r="AD235" s="167"/>
      <c r="AE235" s="165"/>
      <c r="AF235" s="92"/>
      <c r="AG235" s="92"/>
      <c r="AH235" s="167"/>
      <c r="AI235" s="175" t="s">
        <v>313</v>
      </c>
      <c r="AJ235" s="168">
        <v>100.0</v>
      </c>
      <c r="AK235" s="169">
        <f>100*(E235+K235+Q235)/'S1'!$I$14</f>
        <v>93.75</v>
      </c>
      <c r="AL235" s="169">
        <f>100*(F235+L235+R235)/'S1'!$I$15</f>
        <v>93.75</v>
      </c>
      <c r="AM235" s="169">
        <f>100*(G235+M235+S235)/'S1'!$I$16</f>
        <v>96.42857143</v>
      </c>
      <c r="AN235" s="169">
        <f>100*(H235+N235+T235)/'S1'!$I$17</f>
        <v>100</v>
      </c>
      <c r="AO235" s="169">
        <f>100*(I235+O235+U235)/'S1'!$I$18</f>
        <v>91.66666667</v>
      </c>
      <c r="AP235" s="169">
        <f>100*(J235+P235+V235)/'S1'!$I$19</f>
        <v>91.66666667</v>
      </c>
    </row>
    <row r="236" ht="15.75" customHeight="1">
      <c r="A236" s="135">
        <v>224.0</v>
      </c>
      <c r="B236" s="170">
        <v>9.21320104224E11</v>
      </c>
      <c r="C236" s="170" t="s">
        <v>17</v>
      </c>
      <c r="D236" s="172" t="s">
        <v>534</v>
      </c>
      <c r="E236" s="164">
        <v>15.0</v>
      </c>
      <c r="F236" s="83">
        <v>15.0</v>
      </c>
      <c r="G236" s="167"/>
      <c r="H236" s="167"/>
      <c r="I236" s="167"/>
      <c r="J236" s="167"/>
      <c r="K236" s="167"/>
      <c r="L236" s="92"/>
      <c r="M236" s="83">
        <v>27.0</v>
      </c>
      <c r="N236" s="83"/>
      <c r="O236" s="83"/>
      <c r="P236" s="167"/>
      <c r="Q236" s="167"/>
      <c r="R236" s="167"/>
      <c r="S236" s="92"/>
      <c r="T236" s="92">
        <v>16.0</v>
      </c>
      <c r="U236" s="92">
        <v>11.0</v>
      </c>
      <c r="V236" s="167">
        <v>11.0</v>
      </c>
      <c r="W236" s="92"/>
      <c r="X236" s="92"/>
      <c r="Y236" s="92"/>
      <c r="Z236" s="167"/>
      <c r="AA236" s="167"/>
      <c r="AB236" s="167"/>
      <c r="AC236" s="167"/>
      <c r="AD236" s="167"/>
      <c r="AE236" s="165"/>
      <c r="AF236" s="92"/>
      <c r="AG236" s="92"/>
      <c r="AH236" s="167"/>
      <c r="AI236" s="175" t="s">
        <v>313</v>
      </c>
      <c r="AJ236" s="168">
        <v>100.0</v>
      </c>
      <c r="AK236" s="169">
        <f>100*(E236+K236+Q236)/'S1'!$I$14</f>
        <v>93.75</v>
      </c>
      <c r="AL236" s="169">
        <f>100*(F236+L236+R236)/'S1'!$I$15</f>
        <v>93.75</v>
      </c>
      <c r="AM236" s="169">
        <f>100*(G236+M236+S236)/'S1'!$I$16</f>
        <v>96.42857143</v>
      </c>
      <c r="AN236" s="169">
        <f>100*(H236+N236+T236)/'S1'!$I$17</f>
        <v>100</v>
      </c>
      <c r="AO236" s="169">
        <f>100*(I236+O236+U236)/'S1'!$I$18</f>
        <v>91.66666667</v>
      </c>
      <c r="AP236" s="169">
        <f>100*(J236+P236+V236)/'S1'!$I$19</f>
        <v>91.66666667</v>
      </c>
    </row>
    <row r="237" ht="15.75" customHeight="1">
      <c r="A237" s="135">
        <v>225.0</v>
      </c>
      <c r="B237" s="170">
        <v>9.21320104225E11</v>
      </c>
      <c r="C237" s="170" t="s">
        <v>17</v>
      </c>
      <c r="D237" s="172" t="s">
        <v>535</v>
      </c>
      <c r="E237" s="164">
        <v>15.0</v>
      </c>
      <c r="F237" s="83">
        <v>15.0</v>
      </c>
      <c r="G237" s="167"/>
      <c r="H237" s="167"/>
      <c r="I237" s="167"/>
      <c r="J237" s="167"/>
      <c r="K237" s="167"/>
      <c r="L237" s="92"/>
      <c r="M237" s="83">
        <v>27.0</v>
      </c>
      <c r="N237" s="83"/>
      <c r="O237" s="83"/>
      <c r="P237" s="167"/>
      <c r="Q237" s="167"/>
      <c r="R237" s="167"/>
      <c r="S237" s="92"/>
      <c r="T237" s="92">
        <v>16.0</v>
      </c>
      <c r="U237" s="92">
        <v>11.0</v>
      </c>
      <c r="V237" s="167">
        <v>11.0</v>
      </c>
      <c r="W237" s="92"/>
      <c r="X237" s="92"/>
      <c r="Y237" s="92"/>
      <c r="Z237" s="167"/>
      <c r="AA237" s="167"/>
      <c r="AB237" s="167"/>
      <c r="AC237" s="167"/>
      <c r="AD237" s="167"/>
      <c r="AE237" s="165"/>
      <c r="AF237" s="92"/>
      <c r="AG237" s="92"/>
      <c r="AH237" s="167"/>
      <c r="AI237" s="175" t="s">
        <v>11</v>
      </c>
      <c r="AJ237" s="168">
        <v>80.0</v>
      </c>
      <c r="AK237" s="169">
        <f>100*(E237+K237+Q237)/'S1'!$I$14</f>
        <v>93.75</v>
      </c>
      <c r="AL237" s="169">
        <f>100*(F237+L237+R237)/'S1'!$I$15</f>
        <v>93.75</v>
      </c>
      <c r="AM237" s="169">
        <f>100*(G237+M237+S237)/'S1'!$I$16</f>
        <v>96.42857143</v>
      </c>
      <c r="AN237" s="169">
        <f>100*(H237+N237+T237)/'S1'!$I$17</f>
        <v>100</v>
      </c>
      <c r="AO237" s="169">
        <f>100*(I237+O237+U237)/'S1'!$I$18</f>
        <v>91.66666667</v>
      </c>
      <c r="AP237" s="169">
        <f>100*(J237+P237+V237)/'S1'!$I$19</f>
        <v>91.66666667</v>
      </c>
    </row>
    <row r="238" ht="15.75" customHeight="1">
      <c r="A238" s="135">
        <v>226.0</v>
      </c>
      <c r="B238" s="170">
        <v>9.21320104226E11</v>
      </c>
      <c r="C238" s="170" t="s">
        <v>17</v>
      </c>
      <c r="D238" s="172" t="s">
        <v>536</v>
      </c>
      <c r="E238" s="164">
        <v>15.0</v>
      </c>
      <c r="F238" s="83">
        <v>15.0</v>
      </c>
      <c r="G238" s="167"/>
      <c r="H238" s="167"/>
      <c r="I238" s="167"/>
      <c r="J238" s="167"/>
      <c r="K238" s="167"/>
      <c r="L238" s="92"/>
      <c r="M238" s="83">
        <v>27.0</v>
      </c>
      <c r="N238" s="83"/>
      <c r="O238" s="83"/>
      <c r="P238" s="167"/>
      <c r="Q238" s="167"/>
      <c r="R238" s="167"/>
      <c r="S238" s="92"/>
      <c r="T238" s="92">
        <v>16.0</v>
      </c>
      <c r="U238" s="92">
        <v>11.0</v>
      </c>
      <c r="V238" s="167">
        <v>11.0</v>
      </c>
      <c r="W238" s="92"/>
      <c r="X238" s="92"/>
      <c r="Y238" s="92"/>
      <c r="Z238" s="167"/>
      <c r="AA238" s="167"/>
      <c r="AB238" s="167"/>
      <c r="AC238" s="167"/>
      <c r="AD238" s="167"/>
      <c r="AE238" s="165"/>
      <c r="AF238" s="92"/>
      <c r="AG238" s="92"/>
      <c r="AH238" s="167"/>
      <c r="AI238" s="175" t="s">
        <v>313</v>
      </c>
      <c r="AJ238" s="168">
        <v>100.0</v>
      </c>
      <c r="AK238" s="169">
        <f>100*(E238+K238+Q238)/'S1'!$I$14</f>
        <v>93.75</v>
      </c>
      <c r="AL238" s="169">
        <f>100*(F238+L238+R238)/'S1'!$I$15</f>
        <v>93.75</v>
      </c>
      <c r="AM238" s="169">
        <f>100*(G238+M238+S238)/'S1'!$I$16</f>
        <v>96.42857143</v>
      </c>
      <c r="AN238" s="169">
        <f>100*(H238+N238+T238)/'S1'!$I$17</f>
        <v>100</v>
      </c>
      <c r="AO238" s="169">
        <f>100*(I238+O238+U238)/'S1'!$I$18</f>
        <v>91.66666667</v>
      </c>
      <c r="AP238" s="169">
        <f>100*(J238+P238+V238)/'S1'!$I$19</f>
        <v>91.66666667</v>
      </c>
    </row>
    <row r="239" ht="15.75" customHeight="1">
      <c r="A239" s="135">
        <v>227.0</v>
      </c>
      <c r="B239" s="170">
        <v>9.21320104227E11</v>
      </c>
      <c r="C239" s="170" t="s">
        <v>17</v>
      </c>
      <c r="D239" s="172" t="s">
        <v>537</v>
      </c>
      <c r="E239" s="164">
        <v>15.0</v>
      </c>
      <c r="F239" s="83">
        <v>15.0</v>
      </c>
      <c r="G239" s="167"/>
      <c r="H239" s="167"/>
      <c r="I239" s="167"/>
      <c r="J239" s="167"/>
      <c r="K239" s="167"/>
      <c r="L239" s="92"/>
      <c r="M239" s="83">
        <v>27.0</v>
      </c>
      <c r="N239" s="83"/>
      <c r="O239" s="83"/>
      <c r="P239" s="167"/>
      <c r="Q239" s="167"/>
      <c r="R239" s="167"/>
      <c r="S239" s="92"/>
      <c r="T239" s="92">
        <v>16.0</v>
      </c>
      <c r="U239" s="92">
        <v>11.0</v>
      </c>
      <c r="V239" s="167">
        <v>11.0</v>
      </c>
      <c r="W239" s="165"/>
      <c r="X239" s="165"/>
      <c r="Y239" s="92"/>
      <c r="Z239" s="167"/>
      <c r="AA239" s="167"/>
      <c r="AB239" s="167"/>
      <c r="AC239" s="167"/>
      <c r="AD239" s="167"/>
      <c r="AE239" s="165"/>
      <c r="AF239" s="92"/>
      <c r="AG239" s="92"/>
      <c r="AH239" s="167"/>
      <c r="AI239" s="175" t="s">
        <v>313</v>
      </c>
      <c r="AJ239" s="168">
        <v>100.0</v>
      </c>
      <c r="AK239" s="169">
        <f>100*(E239+K239+Q239)/'S1'!$I$14</f>
        <v>93.75</v>
      </c>
      <c r="AL239" s="169">
        <f>100*(F239+L239+R239)/'S1'!$I$15</f>
        <v>93.75</v>
      </c>
      <c r="AM239" s="169">
        <f>100*(G239+M239+S239)/'S1'!$I$16</f>
        <v>96.42857143</v>
      </c>
      <c r="AN239" s="169">
        <f>100*(H239+N239+T239)/'S1'!$I$17</f>
        <v>100</v>
      </c>
      <c r="AO239" s="169">
        <f>100*(I239+O239+U239)/'S1'!$I$18</f>
        <v>91.66666667</v>
      </c>
      <c r="AP239" s="169">
        <f>100*(J239+P239+V239)/'S1'!$I$19</f>
        <v>91.66666667</v>
      </c>
    </row>
    <row r="240" ht="15.75" customHeight="1">
      <c r="A240" s="135">
        <v>228.0</v>
      </c>
      <c r="B240" s="170">
        <v>9.21320104228E11</v>
      </c>
      <c r="C240" s="170" t="s">
        <v>17</v>
      </c>
      <c r="D240" s="172" t="s">
        <v>538</v>
      </c>
      <c r="E240" s="164">
        <v>15.0</v>
      </c>
      <c r="F240" s="83">
        <v>15.0</v>
      </c>
      <c r="G240" s="167"/>
      <c r="H240" s="167"/>
      <c r="I240" s="167"/>
      <c r="J240" s="167"/>
      <c r="K240" s="167"/>
      <c r="L240" s="92"/>
      <c r="M240" s="83">
        <v>27.0</v>
      </c>
      <c r="N240" s="83"/>
      <c r="O240" s="83"/>
      <c r="P240" s="167"/>
      <c r="Q240" s="167"/>
      <c r="R240" s="167"/>
      <c r="S240" s="92"/>
      <c r="T240" s="92">
        <v>16.0</v>
      </c>
      <c r="U240" s="92">
        <v>11.0</v>
      </c>
      <c r="V240" s="167">
        <v>11.0</v>
      </c>
      <c r="W240" s="92"/>
      <c r="X240" s="92"/>
      <c r="Y240" s="92"/>
      <c r="Z240" s="167"/>
      <c r="AA240" s="167"/>
      <c r="AB240" s="167"/>
      <c r="AC240" s="167"/>
      <c r="AD240" s="167"/>
      <c r="AE240" s="165"/>
      <c r="AF240" s="92"/>
      <c r="AG240" s="92"/>
      <c r="AH240" s="167"/>
      <c r="AI240" s="175" t="s">
        <v>311</v>
      </c>
      <c r="AJ240" s="168">
        <v>90.0</v>
      </c>
      <c r="AK240" s="169">
        <f>100*(E240+K240+Q240)/'S1'!$I$14</f>
        <v>93.75</v>
      </c>
      <c r="AL240" s="169">
        <f>100*(F240+L240+R240)/'S1'!$I$15</f>
        <v>93.75</v>
      </c>
      <c r="AM240" s="169">
        <f>100*(G240+M240+S240)/'S1'!$I$16</f>
        <v>96.42857143</v>
      </c>
      <c r="AN240" s="169">
        <f>100*(H240+N240+T240)/'S1'!$I$17</f>
        <v>100</v>
      </c>
      <c r="AO240" s="169">
        <f>100*(I240+O240+U240)/'S1'!$I$18</f>
        <v>91.66666667</v>
      </c>
      <c r="AP240" s="169">
        <f>100*(J240+P240+V240)/'S1'!$I$19</f>
        <v>91.66666667</v>
      </c>
    </row>
    <row r="241" ht="15.75" customHeight="1">
      <c r="A241" s="135">
        <v>229.0</v>
      </c>
      <c r="B241" s="170">
        <v>9.21320104229E11</v>
      </c>
      <c r="C241" s="170" t="s">
        <v>17</v>
      </c>
      <c r="D241" s="172" t="s">
        <v>539</v>
      </c>
      <c r="E241" s="164">
        <v>15.0</v>
      </c>
      <c r="F241" s="83">
        <v>15.0</v>
      </c>
      <c r="G241" s="167"/>
      <c r="H241" s="167"/>
      <c r="I241" s="167"/>
      <c r="J241" s="167"/>
      <c r="K241" s="167"/>
      <c r="L241" s="92"/>
      <c r="M241" s="83">
        <v>27.0</v>
      </c>
      <c r="N241" s="83"/>
      <c r="O241" s="83"/>
      <c r="P241" s="167"/>
      <c r="Q241" s="167"/>
      <c r="R241" s="167"/>
      <c r="S241" s="92"/>
      <c r="T241" s="92">
        <v>16.0</v>
      </c>
      <c r="U241" s="92">
        <v>11.0</v>
      </c>
      <c r="V241" s="167">
        <v>11.0</v>
      </c>
      <c r="W241" s="92"/>
      <c r="X241" s="92"/>
      <c r="Y241" s="92"/>
      <c r="Z241" s="167"/>
      <c r="AA241" s="167"/>
      <c r="AB241" s="167"/>
      <c r="AC241" s="167"/>
      <c r="AD241" s="167"/>
      <c r="AE241" s="165"/>
      <c r="AF241" s="92"/>
      <c r="AG241" s="92"/>
      <c r="AH241" s="167"/>
      <c r="AI241" s="175" t="s">
        <v>313</v>
      </c>
      <c r="AJ241" s="168">
        <v>100.0</v>
      </c>
      <c r="AK241" s="169">
        <f>100*(E241+K241+Q241)/'S1'!$I$14</f>
        <v>93.75</v>
      </c>
      <c r="AL241" s="169">
        <f>100*(F241+L241+R241)/'S1'!$I$15</f>
        <v>93.75</v>
      </c>
      <c r="AM241" s="169">
        <f>100*(G241+M241+S241)/'S1'!$I$16</f>
        <v>96.42857143</v>
      </c>
      <c r="AN241" s="169">
        <f>100*(H241+N241+T241)/'S1'!$I$17</f>
        <v>100</v>
      </c>
      <c r="AO241" s="169">
        <f>100*(I241+O241+U241)/'S1'!$I$18</f>
        <v>91.66666667</v>
      </c>
      <c r="AP241" s="169">
        <f>100*(J241+P241+V241)/'S1'!$I$19</f>
        <v>91.66666667</v>
      </c>
    </row>
    <row r="242" ht="15.75" customHeight="1">
      <c r="A242" s="135">
        <v>230.0</v>
      </c>
      <c r="B242" s="170">
        <v>9.2132010423E11</v>
      </c>
      <c r="C242" s="170" t="s">
        <v>17</v>
      </c>
      <c r="D242" s="172" t="s">
        <v>540</v>
      </c>
      <c r="E242" s="164">
        <v>15.0</v>
      </c>
      <c r="F242" s="83">
        <v>15.0</v>
      </c>
      <c r="G242" s="167"/>
      <c r="H242" s="167"/>
      <c r="I242" s="167"/>
      <c r="J242" s="167"/>
      <c r="K242" s="167"/>
      <c r="L242" s="92"/>
      <c r="M242" s="83">
        <v>26.0</v>
      </c>
      <c r="N242" s="83"/>
      <c r="O242" s="83"/>
      <c r="P242" s="167"/>
      <c r="Q242" s="167"/>
      <c r="R242" s="167"/>
      <c r="S242" s="92"/>
      <c r="T242" s="92">
        <v>16.0</v>
      </c>
      <c r="U242" s="92">
        <v>11.0</v>
      </c>
      <c r="V242" s="167">
        <v>11.0</v>
      </c>
      <c r="W242" s="92"/>
      <c r="X242" s="92"/>
      <c r="Y242" s="165"/>
      <c r="Z242" s="167"/>
      <c r="AA242" s="167"/>
      <c r="AB242" s="167"/>
      <c r="AC242" s="167"/>
      <c r="AD242" s="167"/>
      <c r="AE242" s="165"/>
      <c r="AF242" s="92"/>
      <c r="AG242" s="92"/>
      <c r="AH242" s="167"/>
      <c r="AI242" s="175" t="s">
        <v>11</v>
      </c>
      <c r="AJ242" s="168">
        <v>80.0</v>
      </c>
      <c r="AK242" s="169">
        <f>100*(E242+K242+Q242)/'S1'!$I$14</f>
        <v>93.75</v>
      </c>
      <c r="AL242" s="169">
        <f>100*(F242+L242+R242)/'S1'!$I$15</f>
        <v>93.75</v>
      </c>
      <c r="AM242" s="169">
        <f>100*(G242+M242+S242)/'S1'!$I$16</f>
        <v>92.85714286</v>
      </c>
      <c r="AN242" s="169">
        <f>100*(H242+N242+T242)/'S1'!$I$17</f>
        <v>100</v>
      </c>
      <c r="AO242" s="169">
        <f>100*(I242+O242+U242)/'S1'!$I$18</f>
        <v>91.66666667</v>
      </c>
      <c r="AP242" s="169">
        <f>100*(J242+P242+V242)/'S1'!$I$19</f>
        <v>91.66666667</v>
      </c>
    </row>
    <row r="243" ht="15.75" customHeight="1">
      <c r="A243" s="135">
        <v>231.0</v>
      </c>
      <c r="B243" s="170">
        <v>9.21320104231E11</v>
      </c>
      <c r="C243" s="170" t="s">
        <v>17</v>
      </c>
      <c r="D243" s="172" t="s">
        <v>541</v>
      </c>
      <c r="E243" s="164">
        <v>15.0</v>
      </c>
      <c r="F243" s="83">
        <v>15.0</v>
      </c>
      <c r="G243" s="167"/>
      <c r="H243" s="167"/>
      <c r="I243" s="167"/>
      <c r="J243" s="167"/>
      <c r="K243" s="167"/>
      <c r="L243" s="92"/>
      <c r="M243" s="83">
        <v>26.0</v>
      </c>
      <c r="N243" s="83"/>
      <c r="O243" s="83"/>
      <c r="P243" s="167"/>
      <c r="Q243" s="167"/>
      <c r="R243" s="167"/>
      <c r="S243" s="92"/>
      <c r="T243" s="92">
        <v>16.0</v>
      </c>
      <c r="U243" s="92">
        <v>11.0</v>
      </c>
      <c r="V243" s="167">
        <v>11.0</v>
      </c>
      <c r="W243" s="92"/>
      <c r="X243" s="92"/>
      <c r="Y243" s="92"/>
      <c r="Z243" s="167"/>
      <c r="AA243" s="167"/>
      <c r="AB243" s="167"/>
      <c r="AC243" s="167"/>
      <c r="AD243" s="167"/>
      <c r="AE243" s="165"/>
      <c r="AF243" s="92"/>
      <c r="AG243" s="92"/>
      <c r="AH243" s="167"/>
      <c r="AI243" s="175" t="s">
        <v>313</v>
      </c>
      <c r="AJ243" s="168">
        <v>100.0</v>
      </c>
      <c r="AK243" s="169">
        <f>100*(E243+K243+Q243)/'S1'!$I$14</f>
        <v>93.75</v>
      </c>
      <c r="AL243" s="169">
        <f>100*(F243+L243+R243)/'S1'!$I$15</f>
        <v>93.75</v>
      </c>
      <c r="AM243" s="169">
        <f>100*(G243+M243+S243)/'S1'!$I$16</f>
        <v>92.85714286</v>
      </c>
      <c r="AN243" s="169">
        <f>100*(H243+N243+T243)/'S1'!$I$17</f>
        <v>100</v>
      </c>
      <c r="AO243" s="169">
        <f>100*(I243+O243+U243)/'S1'!$I$18</f>
        <v>91.66666667</v>
      </c>
      <c r="AP243" s="169">
        <f>100*(J243+P243+V243)/'S1'!$I$19</f>
        <v>91.66666667</v>
      </c>
    </row>
    <row r="244" ht="15.75" customHeight="1">
      <c r="A244" s="135">
        <v>232.0</v>
      </c>
      <c r="B244" s="170">
        <v>9.21320104232E11</v>
      </c>
      <c r="C244" s="170" t="s">
        <v>17</v>
      </c>
      <c r="D244" s="172" t="s">
        <v>542</v>
      </c>
      <c r="E244" s="164">
        <v>15.0</v>
      </c>
      <c r="F244" s="83">
        <v>15.0</v>
      </c>
      <c r="G244" s="167"/>
      <c r="H244" s="167"/>
      <c r="I244" s="167"/>
      <c r="J244" s="167"/>
      <c r="K244" s="167"/>
      <c r="L244" s="92"/>
      <c r="M244" s="83">
        <v>26.0</v>
      </c>
      <c r="N244" s="83"/>
      <c r="O244" s="83"/>
      <c r="P244" s="167"/>
      <c r="Q244" s="167"/>
      <c r="R244" s="167"/>
      <c r="S244" s="92"/>
      <c r="T244" s="92">
        <v>16.0</v>
      </c>
      <c r="U244" s="92">
        <v>11.0</v>
      </c>
      <c r="V244" s="167">
        <v>11.0</v>
      </c>
      <c r="W244" s="92"/>
      <c r="X244" s="92"/>
      <c r="Y244" s="92"/>
      <c r="Z244" s="167"/>
      <c r="AA244" s="167"/>
      <c r="AB244" s="167"/>
      <c r="AC244" s="167"/>
      <c r="AD244" s="167"/>
      <c r="AE244" s="165"/>
      <c r="AF244" s="92"/>
      <c r="AG244" s="92"/>
      <c r="AH244" s="167"/>
      <c r="AI244" s="175" t="s">
        <v>311</v>
      </c>
      <c r="AJ244" s="168">
        <v>90.0</v>
      </c>
      <c r="AK244" s="169">
        <f>100*(E244+K244+Q244)/'S1'!$I$14</f>
        <v>93.75</v>
      </c>
      <c r="AL244" s="169">
        <f>100*(F244+L244+R244)/'S1'!$I$15</f>
        <v>93.75</v>
      </c>
      <c r="AM244" s="169">
        <f>100*(G244+M244+S244)/'S1'!$I$16</f>
        <v>92.85714286</v>
      </c>
      <c r="AN244" s="169">
        <f>100*(H244+N244+T244)/'S1'!$I$17</f>
        <v>100</v>
      </c>
      <c r="AO244" s="169">
        <f>100*(I244+O244+U244)/'S1'!$I$18</f>
        <v>91.66666667</v>
      </c>
      <c r="AP244" s="169">
        <f>100*(J244+P244+V244)/'S1'!$I$19</f>
        <v>91.66666667</v>
      </c>
    </row>
    <row r="245" ht="15.75" customHeight="1">
      <c r="A245" s="135">
        <v>233.0</v>
      </c>
      <c r="B245" s="170">
        <v>9.21320104233E11</v>
      </c>
      <c r="C245" s="170" t="s">
        <v>17</v>
      </c>
      <c r="D245" s="172" t="s">
        <v>543</v>
      </c>
      <c r="E245" s="164">
        <v>15.0</v>
      </c>
      <c r="F245" s="83">
        <v>15.0</v>
      </c>
      <c r="G245" s="167"/>
      <c r="H245" s="167"/>
      <c r="I245" s="167"/>
      <c r="J245" s="167"/>
      <c r="K245" s="167"/>
      <c r="L245" s="92"/>
      <c r="M245" s="83">
        <v>26.0</v>
      </c>
      <c r="N245" s="83"/>
      <c r="O245" s="83"/>
      <c r="P245" s="167"/>
      <c r="Q245" s="167"/>
      <c r="R245" s="167"/>
      <c r="S245" s="92"/>
      <c r="T245" s="92">
        <v>16.0</v>
      </c>
      <c r="U245" s="92">
        <v>11.0</v>
      </c>
      <c r="V245" s="167">
        <v>11.0</v>
      </c>
      <c r="W245" s="92"/>
      <c r="X245" s="92"/>
      <c r="Y245" s="92"/>
      <c r="Z245" s="167"/>
      <c r="AA245" s="167"/>
      <c r="AB245" s="167"/>
      <c r="AC245" s="167"/>
      <c r="AD245" s="167"/>
      <c r="AE245" s="165"/>
      <c r="AF245" s="92"/>
      <c r="AG245" s="92"/>
      <c r="AH245" s="167"/>
      <c r="AI245" s="175" t="s">
        <v>313</v>
      </c>
      <c r="AJ245" s="168">
        <v>100.0</v>
      </c>
      <c r="AK245" s="169">
        <f>100*(E245+K245+Q245)/'S1'!$I$14</f>
        <v>93.75</v>
      </c>
      <c r="AL245" s="169">
        <f>100*(F245+L245+R245)/'S1'!$I$15</f>
        <v>93.75</v>
      </c>
      <c r="AM245" s="169">
        <f>100*(G245+M245+S245)/'S1'!$I$16</f>
        <v>92.85714286</v>
      </c>
      <c r="AN245" s="169">
        <f>100*(H245+N245+T245)/'S1'!$I$17</f>
        <v>100</v>
      </c>
      <c r="AO245" s="169">
        <f>100*(I245+O245+U245)/'S1'!$I$18</f>
        <v>91.66666667</v>
      </c>
      <c r="AP245" s="169">
        <f>100*(J245+P245+V245)/'S1'!$I$19</f>
        <v>91.66666667</v>
      </c>
    </row>
    <row r="246" ht="15.75" customHeight="1">
      <c r="A246" s="135">
        <v>234.0</v>
      </c>
      <c r="B246" s="170">
        <v>9.21320104234E11</v>
      </c>
      <c r="C246" s="170" t="s">
        <v>17</v>
      </c>
      <c r="D246" s="172" t="s">
        <v>544</v>
      </c>
      <c r="E246" s="164">
        <v>15.0</v>
      </c>
      <c r="F246" s="164">
        <v>15.0</v>
      </c>
      <c r="G246" s="165"/>
      <c r="H246" s="165"/>
      <c r="I246" s="165"/>
      <c r="J246" s="165"/>
      <c r="K246" s="165"/>
      <c r="L246" s="165"/>
      <c r="M246" s="164">
        <v>26.0</v>
      </c>
      <c r="N246" s="164"/>
      <c r="O246" s="164"/>
      <c r="P246" s="165"/>
      <c r="Q246" s="165"/>
      <c r="R246" s="165"/>
      <c r="S246" s="165"/>
      <c r="T246" s="165">
        <v>16.0</v>
      </c>
      <c r="U246" s="165">
        <v>11.0</v>
      </c>
      <c r="V246" s="165">
        <v>11.0</v>
      </c>
      <c r="W246" s="165"/>
      <c r="X246" s="165"/>
      <c r="Y246" s="92"/>
      <c r="Z246" s="167"/>
      <c r="AA246" s="167"/>
      <c r="AB246" s="167"/>
      <c r="AC246" s="167"/>
      <c r="AD246" s="167"/>
      <c r="AE246" s="165"/>
      <c r="AF246" s="92"/>
      <c r="AG246" s="92"/>
      <c r="AH246" s="167"/>
      <c r="AI246" s="175" t="s">
        <v>311</v>
      </c>
      <c r="AJ246" s="168">
        <v>90.0</v>
      </c>
      <c r="AK246" s="169">
        <f>100*(E246+K246+Q246)/'S1'!$I$14</f>
        <v>93.75</v>
      </c>
      <c r="AL246" s="169">
        <f>100*(F246+L246+R246)/'S1'!$I$15</f>
        <v>93.75</v>
      </c>
      <c r="AM246" s="169">
        <f>100*(G246+M246+S246)/'S1'!$I$16</f>
        <v>92.85714286</v>
      </c>
      <c r="AN246" s="169">
        <f>100*(H246+N246+T246)/'S1'!$I$17</f>
        <v>100</v>
      </c>
      <c r="AO246" s="169">
        <f>100*(I246+O246+U246)/'S1'!$I$18</f>
        <v>91.66666667</v>
      </c>
      <c r="AP246" s="169">
        <f>100*(J246+P246+V246)/'S1'!$I$19</f>
        <v>91.66666667</v>
      </c>
    </row>
    <row r="247" ht="15.75" customHeight="1">
      <c r="A247" s="135">
        <v>235.0</v>
      </c>
      <c r="B247" s="170">
        <v>9.21320104235E11</v>
      </c>
      <c r="C247" s="170" t="s">
        <v>17</v>
      </c>
      <c r="D247" s="172" t="s">
        <v>545</v>
      </c>
      <c r="E247" s="164">
        <v>14.0</v>
      </c>
      <c r="F247" s="164">
        <v>15.0</v>
      </c>
      <c r="G247" s="165"/>
      <c r="H247" s="165"/>
      <c r="I247" s="165"/>
      <c r="J247" s="165"/>
      <c r="K247" s="165"/>
      <c r="L247" s="165"/>
      <c r="M247" s="164">
        <v>26.0</v>
      </c>
      <c r="N247" s="164"/>
      <c r="O247" s="164"/>
      <c r="P247" s="165"/>
      <c r="Q247" s="165"/>
      <c r="R247" s="165"/>
      <c r="S247" s="165"/>
      <c r="T247" s="165">
        <v>16.0</v>
      </c>
      <c r="U247" s="165">
        <v>11.0</v>
      </c>
      <c r="V247" s="165">
        <v>11.0</v>
      </c>
      <c r="W247" s="92"/>
      <c r="X247" s="92"/>
      <c r="Y247" s="92"/>
      <c r="Z247" s="165"/>
      <c r="AA247" s="165"/>
      <c r="AB247" s="165"/>
      <c r="AC247" s="165"/>
      <c r="AD247" s="165"/>
      <c r="AE247" s="165"/>
      <c r="AF247" s="92"/>
      <c r="AG247" s="92"/>
      <c r="AH247" s="165"/>
      <c r="AI247" s="175" t="s">
        <v>313</v>
      </c>
      <c r="AJ247" s="168">
        <v>100.0</v>
      </c>
      <c r="AK247" s="169">
        <f>100*(E247+K247+Q247)/'S1'!$I$14</f>
        <v>87.5</v>
      </c>
      <c r="AL247" s="169">
        <f>100*(F247+L247+R247)/'S1'!$I$15</f>
        <v>93.75</v>
      </c>
      <c r="AM247" s="169">
        <f>100*(G247+M247+S247)/'S1'!$I$16</f>
        <v>92.85714286</v>
      </c>
      <c r="AN247" s="169">
        <f>100*(H247+N247+T247)/'S1'!$I$17</f>
        <v>100</v>
      </c>
      <c r="AO247" s="169">
        <f>100*(I247+O247+U247)/'S1'!$I$18</f>
        <v>91.66666667</v>
      </c>
      <c r="AP247" s="169">
        <f>100*(J247+P247+V247)/'S1'!$I$19</f>
        <v>91.66666667</v>
      </c>
    </row>
    <row r="248" ht="15.75" customHeight="1">
      <c r="A248" s="135">
        <v>236.0</v>
      </c>
      <c r="B248" s="170">
        <v>9.21320104301E11</v>
      </c>
      <c r="C248" s="170" t="s">
        <v>17</v>
      </c>
      <c r="D248" s="172" t="s">
        <v>546</v>
      </c>
      <c r="E248" s="164">
        <v>14.0</v>
      </c>
      <c r="F248" s="164">
        <v>14.0</v>
      </c>
      <c r="G248" s="165"/>
      <c r="H248" s="165"/>
      <c r="I248" s="165"/>
      <c r="J248" s="165"/>
      <c r="K248" s="165"/>
      <c r="L248" s="165"/>
      <c r="M248" s="164">
        <v>26.0</v>
      </c>
      <c r="N248" s="164"/>
      <c r="O248" s="164"/>
      <c r="P248" s="165"/>
      <c r="Q248" s="165"/>
      <c r="R248" s="165"/>
      <c r="S248" s="165"/>
      <c r="T248" s="165">
        <v>14.0</v>
      </c>
      <c r="U248" s="165">
        <v>11.0</v>
      </c>
      <c r="V248" s="165">
        <v>11.0</v>
      </c>
      <c r="W248" s="92"/>
      <c r="X248" s="92"/>
      <c r="Y248" s="92"/>
      <c r="Z248" s="165"/>
      <c r="AA248" s="165"/>
      <c r="AB248" s="165"/>
      <c r="AC248" s="165"/>
      <c r="AD248" s="165"/>
      <c r="AE248" s="165"/>
      <c r="AF248" s="92"/>
      <c r="AG248" s="92"/>
      <c r="AH248" s="165"/>
      <c r="AI248" s="175" t="s">
        <v>313</v>
      </c>
      <c r="AJ248" s="168">
        <v>100.0</v>
      </c>
      <c r="AK248" s="169">
        <f>100*(E248+K248+Q248)/'S1'!$I$14</f>
        <v>87.5</v>
      </c>
      <c r="AL248" s="169">
        <f>100*(F248+L248+R248)/'S1'!$I$15</f>
        <v>87.5</v>
      </c>
      <c r="AM248" s="169">
        <f>100*(G248+M248+S248)/'S1'!$I$16</f>
        <v>92.85714286</v>
      </c>
      <c r="AN248" s="169">
        <f>100*(H248+N248+T248)/'S1'!$I$17</f>
        <v>87.5</v>
      </c>
      <c r="AO248" s="169">
        <f>100*(I248+O248+U248)/'S1'!$I$18</f>
        <v>91.66666667</v>
      </c>
      <c r="AP248" s="169">
        <f>100*(J248+P248+V248)/'S1'!$I$19</f>
        <v>91.66666667</v>
      </c>
    </row>
    <row r="249" ht="15.75" customHeight="1">
      <c r="A249" s="135">
        <v>237.0</v>
      </c>
      <c r="B249" s="170">
        <v>9.21320104306E11</v>
      </c>
      <c r="C249" s="170" t="s">
        <v>17</v>
      </c>
      <c r="D249" s="172" t="s">
        <v>547</v>
      </c>
      <c r="E249" s="164">
        <v>14.0</v>
      </c>
      <c r="F249" s="164">
        <v>11.0</v>
      </c>
      <c r="G249" s="165"/>
      <c r="H249" s="165"/>
      <c r="I249" s="165"/>
      <c r="J249" s="165"/>
      <c r="K249" s="165"/>
      <c r="L249" s="165"/>
      <c r="M249" s="164">
        <v>25.0</v>
      </c>
      <c r="N249" s="164"/>
      <c r="O249" s="164"/>
      <c r="P249" s="165"/>
      <c r="Q249" s="165"/>
      <c r="R249" s="165"/>
      <c r="S249" s="165"/>
      <c r="T249" s="165">
        <v>11.0</v>
      </c>
      <c r="U249" s="165">
        <v>10.0</v>
      </c>
      <c r="V249" s="165">
        <v>10.0</v>
      </c>
      <c r="W249" s="92"/>
      <c r="X249" s="92"/>
      <c r="Y249" s="165"/>
      <c r="Z249" s="165"/>
      <c r="AA249" s="165"/>
      <c r="AB249" s="165"/>
      <c r="AC249" s="165"/>
      <c r="AD249" s="165"/>
      <c r="AE249" s="165"/>
      <c r="AF249" s="92"/>
      <c r="AG249" s="92"/>
      <c r="AH249" s="165"/>
      <c r="AI249" s="175" t="s">
        <v>313</v>
      </c>
      <c r="AJ249" s="168">
        <v>100.0</v>
      </c>
      <c r="AK249" s="169">
        <f>100*(E249+K249+Q249)/'S1'!$I$14</f>
        <v>87.5</v>
      </c>
      <c r="AL249" s="169">
        <f>100*(F249+L249+R249)/'S1'!$I$15</f>
        <v>68.75</v>
      </c>
      <c r="AM249" s="169">
        <f>100*(G249+M249+S249)/'S1'!$I$16</f>
        <v>89.28571429</v>
      </c>
      <c r="AN249" s="169">
        <f>100*(H249+N249+T249)/'S1'!$I$17</f>
        <v>68.75</v>
      </c>
      <c r="AO249" s="169">
        <f>100*(I249+O249+U249)/'S1'!$I$18</f>
        <v>83.33333333</v>
      </c>
      <c r="AP249" s="169">
        <f>100*(J249+P249+V249)/'S1'!$I$19</f>
        <v>83.33333333</v>
      </c>
    </row>
    <row r="250" ht="15.75" customHeight="1">
      <c r="A250" s="135">
        <v>238.0</v>
      </c>
      <c r="B250" s="170">
        <v>9.21320104307E11</v>
      </c>
      <c r="C250" s="170" t="s">
        <v>17</v>
      </c>
      <c r="D250" s="172" t="s">
        <v>548</v>
      </c>
      <c r="E250" s="164">
        <v>14.0</v>
      </c>
      <c r="F250" s="164">
        <v>14.0</v>
      </c>
      <c r="G250" s="165"/>
      <c r="H250" s="165"/>
      <c r="I250" s="165"/>
      <c r="J250" s="165"/>
      <c r="K250" s="165"/>
      <c r="L250" s="165"/>
      <c r="M250" s="164">
        <v>25.0</v>
      </c>
      <c r="N250" s="164"/>
      <c r="O250" s="164"/>
      <c r="P250" s="165"/>
      <c r="Q250" s="165"/>
      <c r="R250" s="165"/>
      <c r="S250" s="165"/>
      <c r="T250" s="165">
        <v>11.0</v>
      </c>
      <c r="U250" s="165">
        <v>10.0</v>
      </c>
      <c r="V250" s="165">
        <v>10.0</v>
      </c>
      <c r="W250" s="92"/>
      <c r="X250" s="92"/>
      <c r="Y250" s="92"/>
      <c r="Z250" s="165"/>
      <c r="AA250" s="165"/>
      <c r="AB250" s="165"/>
      <c r="AC250" s="165"/>
      <c r="AD250" s="165"/>
      <c r="AE250" s="165"/>
      <c r="AF250" s="92"/>
      <c r="AG250" s="92"/>
      <c r="AH250" s="165"/>
      <c r="AI250" s="175" t="s">
        <v>313</v>
      </c>
      <c r="AJ250" s="168">
        <v>100.0</v>
      </c>
      <c r="AK250" s="169">
        <f>100*(E250+K250+Q250)/'S1'!$I$14</f>
        <v>87.5</v>
      </c>
      <c r="AL250" s="169">
        <f>100*(F250+L250+R250)/'S1'!$I$15</f>
        <v>87.5</v>
      </c>
      <c r="AM250" s="169">
        <f>100*(G250+M250+S250)/'S1'!$I$16</f>
        <v>89.28571429</v>
      </c>
      <c r="AN250" s="169">
        <f>100*(H250+N250+T250)/'S1'!$I$17</f>
        <v>68.75</v>
      </c>
      <c r="AO250" s="169">
        <f>100*(I250+O250+U250)/'S1'!$I$18</f>
        <v>83.33333333</v>
      </c>
      <c r="AP250" s="169">
        <f>100*(J250+P250+V250)/'S1'!$I$19</f>
        <v>83.33333333</v>
      </c>
    </row>
    <row r="251" ht="15.75" customHeight="1">
      <c r="A251" s="135">
        <v>239.0</v>
      </c>
      <c r="B251" s="170">
        <v>9.2132013701E10</v>
      </c>
      <c r="C251" s="170" t="s">
        <v>17</v>
      </c>
      <c r="D251" s="172" t="s">
        <v>549</v>
      </c>
      <c r="E251" s="164">
        <v>11.0</v>
      </c>
      <c r="F251" s="164">
        <v>11.0</v>
      </c>
      <c r="G251" s="165"/>
      <c r="H251" s="165"/>
      <c r="I251" s="165"/>
      <c r="J251" s="165"/>
      <c r="K251" s="165"/>
      <c r="L251" s="165"/>
      <c r="M251" s="164">
        <v>25.0</v>
      </c>
      <c r="N251" s="164"/>
      <c r="O251" s="164"/>
      <c r="P251" s="165"/>
      <c r="Q251" s="165"/>
      <c r="R251" s="165"/>
      <c r="S251" s="165"/>
      <c r="T251" s="165">
        <v>11.0</v>
      </c>
      <c r="U251" s="165">
        <v>10.0</v>
      </c>
      <c r="V251" s="165">
        <v>10.0</v>
      </c>
      <c r="W251" s="165"/>
      <c r="X251" s="165"/>
      <c r="Y251" s="92"/>
      <c r="Z251" s="165"/>
      <c r="AA251" s="165"/>
      <c r="AB251" s="165"/>
      <c r="AC251" s="165"/>
      <c r="AD251" s="165"/>
      <c r="AE251" s="165"/>
      <c r="AF251" s="92"/>
      <c r="AG251" s="92"/>
      <c r="AH251" s="165"/>
      <c r="AI251" s="175" t="s">
        <v>11</v>
      </c>
      <c r="AJ251" s="168">
        <v>80.0</v>
      </c>
      <c r="AK251" s="169">
        <f>100*(E251+K251+Q251)/'S1'!$I$14</f>
        <v>68.75</v>
      </c>
      <c r="AL251" s="169">
        <f>100*(F251+L251+R251)/'S1'!$I$15</f>
        <v>68.75</v>
      </c>
      <c r="AM251" s="169">
        <f>100*(G251+M251+S251)/'S1'!$I$16</f>
        <v>89.28571429</v>
      </c>
      <c r="AN251" s="169">
        <f>100*(H251+N251+T251)/'S1'!$I$17</f>
        <v>68.75</v>
      </c>
      <c r="AO251" s="169">
        <f>100*(I251+O251+U251)/'S1'!$I$18</f>
        <v>83.33333333</v>
      </c>
      <c r="AP251" s="169">
        <f>100*(J251+P251+V251)/'S1'!$I$19</f>
        <v>83.33333333</v>
      </c>
    </row>
    <row r="252" ht="15.75" customHeight="1">
      <c r="A252" s="135">
        <v>240.0</v>
      </c>
      <c r="B252" s="187">
        <v>9.2132013702E10</v>
      </c>
      <c r="C252" s="170" t="s">
        <v>17</v>
      </c>
      <c r="D252" s="172" t="s">
        <v>550</v>
      </c>
      <c r="E252" s="164">
        <v>11.0</v>
      </c>
      <c r="F252" s="164">
        <v>11.0</v>
      </c>
      <c r="G252" s="165"/>
      <c r="H252" s="165"/>
      <c r="I252" s="165"/>
      <c r="J252" s="165"/>
      <c r="K252" s="165"/>
      <c r="L252" s="165"/>
      <c r="M252" s="164">
        <v>25.0</v>
      </c>
      <c r="N252" s="164"/>
      <c r="O252" s="164"/>
      <c r="P252" s="165"/>
      <c r="Q252" s="165"/>
      <c r="R252" s="165"/>
      <c r="S252" s="165"/>
      <c r="T252" s="165">
        <v>11.0</v>
      </c>
      <c r="U252" s="165">
        <v>10.0</v>
      </c>
      <c r="V252" s="165">
        <v>10.0</v>
      </c>
      <c r="W252" s="92"/>
      <c r="X252" s="92"/>
      <c r="Y252" s="92"/>
      <c r="Z252" s="165"/>
      <c r="AA252" s="165"/>
      <c r="AB252" s="165"/>
      <c r="AC252" s="165"/>
      <c r="AD252" s="165"/>
      <c r="AE252" s="165"/>
      <c r="AF252" s="92"/>
      <c r="AG252" s="92"/>
      <c r="AH252" s="165"/>
      <c r="AI252" s="175" t="s">
        <v>311</v>
      </c>
      <c r="AJ252" s="168">
        <v>90.0</v>
      </c>
      <c r="AK252" s="169">
        <f>100*(E252+K252+Q252)/'S1'!$I$14</f>
        <v>68.75</v>
      </c>
      <c r="AL252" s="169">
        <f>100*(F252+L252+R252)/'S1'!$I$15</f>
        <v>68.75</v>
      </c>
      <c r="AM252" s="169">
        <f>100*(G252+M252+S252)/'S1'!$I$16</f>
        <v>89.28571429</v>
      </c>
      <c r="AN252" s="169">
        <f>100*(H252+N252+T252)/'S1'!$I$17</f>
        <v>68.75</v>
      </c>
      <c r="AO252" s="169">
        <f>100*(I252+O252+U252)/'S1'!$I$18</f>
        <v>83.33333333</v>
      </c>
      <c r="AP252" s="169">
        <f>100*(J252+P252+V252)/'S1'!$I$19</f>
        <v>83.33333333</v>
      </c>
    </row>
    <row r="253" ht="15.75" customHeight="1">
      <c r="A253" s="135">
        <v>241.0</v>
      </c>
      <c r="B253" s="178">
        <v>9.2132013703E10</v>
      </c>
      <c r="C253" s="170" t="s">
        <v>17</v>
      </c>
      <c r="D253" s="172" t="s">
        <v>551</v>
      </c>
      <c r="E253" s="164">
        <v>11.0</v>
      </c>
      <c r="F253" s="164">
        <v>11.0</v>
      </c>
      <c r="G253" s="165"/>
      <c r="H253" s="165"/>
      <c r="I253" s="165"/>
      <c r="J253" s="165"/>
      <c r="K253" s="165"/>
      <c r="L253" s="165"/>
      <c r="M253" s="164">
        <v>25.0</v>
      </c>
      <c r="N253" s="164"/>
      <c r="O253" s="164"/>
      <c r="P253" s="165"/>
      <c r="Q253" s="165"/>
      <c r="R253" s="165"/>
      <c r="S253" s="165"/>
      <c r="T253" s="165">
        <v>11.0</v>
      </c>
      <c r="U253" s="165">
        <v>10.0</v>
      </c>
      <c r="V253" s="165">
        <v>10.0</v>
      </c>
      <c r="W253" s="92"/>
      <c r="X253" s="92"/>
      <c r="Y253" s="92"/>
      <c r="Z253" s="165"/>
      <c r="AA253" s="165"/>
      <c r="AB253" s="165"/>
      <c r="AC253" s="165"/>
      <c r="AD253" s="165"/>
      <c r="AE253" s="165"/>
      <c r="AF253" s="92"/>
      <c r="AG253" s="92"/>
      <c r="AH253" s="165"/>
      <c r="AI253" s="175" t="s">
        <v>311</v>
      </c>
      <c r="AJ253" s="168">
        <v>90.0</v>
      </c>
      <c r="AK253" s="169">
        <f>100*(E253+K253+Q253)/'S1'!$I$14</f>
        <v>68.75</v>
      </c>
      <c r="AL253" s="169">
        <f>100*(F253+L253+R253)/'S1'!$I$15</f>
        <v>68.75</v>
      </c>
      <c r="AM253" s="169">
        <f>100*(G253+M253+S253)/'S1'!$I$16</f>
        <v>89.28571429</v>
      </c>
      <c r="AN253" s="169">
        <f>100*(H253+N253+T253)/'S1'!$I$17</f>
        <v>68.75</v>
      </c>
      <c r="AO253" s="169">
        <f>100*(I253+O253+U253)/'S1'!$I$18</f>
        <v>83.33333333</v>
      </c>
      <c r="AP253" s="169">
        <f>100*(J253+P253+V253)/'S1'!$I$19</f>
        <v>83.33333333</v>
      </c>
    </row>
    <row r="254" ht="15.75" customHeight="1">
      <c r="A254" s="135"/>
      <c r="B254" s="174"/>
      <c r="C254" s="170"/>
      <c r="D254" s="172"/>
      <c r="E254" s="164"/>
      <c r="F254" s="164"/>
      <c r="G254" s="165"/>
      <c r="H254" s="165"/>
      <c r="I254" s="165"/>
      <c r="J254" s="165"/>
      <c r="K254" s="165"/>
      <c r="L254" s="165"/>
      <c r="M254" s="164"/>
      <c r="N254" s="164"/>
      <c r="O254" s="164"/>
      <c r="P254" s="165"/>
      <c r="Q254" s="165"/>
      <c r="R254" s="165"/>
      <c r="S254" s="165"/>
      <c r="T254" s="165"/>
      <c r="U254" s="165"/>
      <c r="V254" s="165"/>
      <c r="W254" s="92"/>
      <c r="X254" s="92"/>
      <c r="Y254" s="92"/>
      <c r="Z254" s="165"/>
      <c r="AA254" s="165"/>
      <c r="AB254" s="165"/>
      <c r="AC254" s="165"/>
      <c r="AD254" s="165"/>
      <c r="AE254" s="165"/>
      <c r="AF254" s="92"/>
      <c r="AG254" s="92"/>
      <c r="AH254" s="165"/>
      <c r="AI254" s="175"/>
      <c r="AJ254" s="168"/>
      <c r="AK254" s="169"/>
      <c r="AL254" s="169"/>
      <c r="AM254" s="169"/>
      <c r="AN254" s="169"/>
      <c r="AO254" s="169"/>
    </row>
    <row r="255" ht="15.75" customHeight="1">
      <c r="A255" s="135"/>
      <c r="B255" s="188"/>
      <c r="C255" s="170"/>
      <c r="D255" s="189"/>
      <c r="E255" s="164"/>
      <c r="F255" s="164"/>
      <c r="G255" s="165"/>
      <c r="H255" s="165"/>
      <c r="I255" s="165"/>
      <c r="J255" s="165"/>
      <c r="K255" s="165"/>
      <c r="L255" s="165"/>
      <c r="M255" s="164"/>
      <c r="N255" s="164"/>
      <c r="O255" s="164"/>
      <c r="P255" s="165"/>
      <c r="Q255" s="165"/>
      <c r="R255" s="165"/>
      <c r="S255" s="165"/>
      <c r="T255" s="165"/>
      <c r="U255" s="165"/>
      <c r="V255" s="165"/>
      <c r="W255" s="92"/>
      <c r="X255" s="92"/>
      <c r="Y255" s="92"/>
      <c r="Z255" s="165"/>
      <c r="AA255" s="165"/>
      <c r="AB255" s="165"/>
      <c r="AC255" s="165"/>
      <c r="AD255" s="165"/>
      <c r="AE255" s="165"/>
      <c r="AF255" s="92"/>
      <c r="AG255" s="92"/>
      <c r="AH255" s="165"/>
      <c r="AI255" s="175"/>
      <c r="AJ255" s="168"/>
      <c r="AK255" s="169"/>
      <c r="AL255" s="169"/>
      <c r="AM255" s="169"/>
      <c r="AN255" s="169"/>
      <c r="AO255" s="169"/>
    </row>
    <row r="256" ht="15.75" customHeight="1">
      <c r="A256" s="135"/>
      <c r="B256" s="188"/>
      <c r="C256" s="170"/>
      <c r="D256" s="189"/>
      <c r="E256" s="164"/>
      <c r="F256" s="164"/>
      <c r="G256" s="165"/>
      <c r="H256" s="165"/>
      <c r="I256" s="165"/>
      <c r="J256" s="165"/>
      <c r="K256" s="165"/>
      <c r="L256" s="165"/>
      <c r="M256" s="164"/>
      <c r="N256" s="164"/>
      <c r="O256" s="164"/>
      <c r="P256" s="165"/>
      <c r="Q256" s="165"/>
      <c r="R256" s="165"/>
      <c r="S256" s="165"/>
      <c r="T256" s="165"/>
      <c r="U256" s="165"/>
      <c r="V256" s="165"/>
      <c r="W256" s="92"/>
      <c r="X256" s="92"/>
      <c r="Y256" s="92"/>
      <c r="Z256" s="165"/>
      <c r="AA256" s="165"/>
      <c r="AB256" s="165"/>
      <c r="AC256" s="165"/>
      <c r="AD256" s="165"/>
      <c r="AE256" s="165"/>
      <c r="AF256" s="92"/>
      <c r="AG256" s="92"/>
      <c r="AH256" s="165"/>
      <c r="AI256" s="175"/>
      <c r="AJ256" s="168"/>
      <c r="AK256" s="169"/>
      <c r="AL256" s="169"/>
      <c r="AM256" s="169"/>
      <c r="AN256" s="169"/>
      <c r="AO256" s="169"/>
    </row>
    <row r="257" ht="15.75" customHeight="1">
      <c r="A257" s="135"/>
      <c r="B257" s="188"/>
      <c r="C257" s="170"/>
      <c r="D257" s="189"/>
      <c r="E257" s="164"/>
      <c r="F257" s="164"/>
      <c r="G257" s="165"/>
      <c r="H257" s="165"/>
      <c r="I257" s="165"/>
      <c r="J257" s="165"/>
      <c r="K257" s="165"/>
      <c r="L257" s="165"/>
      <c r="M257" s="164"/>
      <c r="N257" s="164"/>
      <c r="O257" s="164"/>
      <c r="P257" s="165"/>
      <c r="Q257" s="165"/>
      <c r="R257" s="165"/>
      <c r="S257" s="165"/>
      <c r="T257" s="165"/>
      <c r="U257" s="165"/>
      <c r="V257" s="165"/>
      <c r="W257" s="92"/>
      <c r="X257" s="92"/>
      <c r="Y257" s="92"/>
      <c r="Z257" s="165"/>
      <c r="AA257" s="165"/>
      <c r="AB257" s="165"/>
      <c r="AC257" s="165"/>
      <c r="AD257" s="165"/>
      <c r="AE257" s="165"/>
      <c r="AF257" s="92"/>
      <c r="AG257" s="92"/>
      <c r="AH257" s="165"/>
      <c r="AI257" s="175"/>
      <c r="AJ257" s="168"/>
      <c r="AK257" s="169"/>
      <c r="AL257" s="169"/>
      <c r="AM257" s="169"/>
      <c r="AN257" s="169"/>
      <c r="AO257" s="169"/>
    </row>
    <row r="258" ht="15.75" customHeight="1">
      <c r="A258" s="135"/>
      <c r="B258" s="188"/>
      <c r="C258" s="170"/>
      <c r="D258" s="189"/>
      <c r="E258" s="164"/>
      <c r="F258" s="164"/>
      <c r="G258" s="165"/>
      <c r="H258" s="165"/>
      <c r="I258" s="165"/>
      <c r="J258" s="165"/>
      <c r="K258" s="165"/>
      <c r="L258" s="165"/>
      <c r="M258" s="164"/>
      <c r="N258" s="164"/>
      <c r="O258" s="164"/>
      <c r="P258" s="165"/>
      <c r="Q258" s="165"/>
      <c r="R258" s="165"/>
      <c r="S258" s="165"/>
      <c r="T258" s="165"/>
      <c r="U258" s="165"/>
      <c r="V258" s="165"/>
      <c r="W258" s="165"/>
      <c r="X258" s="165"/>
      <c r="Y258" s="92"/>
      <c r="Z258" s="165"/>
      <c r="AA258" s="165"/>
      <c r="AB258" s="165"/>
      <c r="AC258" s="165"/>
      <c r="AD258" s="165"/>
      <c r="AE258" s="165"/>
      <c r="AF258" s="92"/>
      <c r="AG258" s="92"/>
      <c r="AH258" s="165"/>
      <c r="AI258" s="175"/>
      <c r="AJ258" s="168"/>
      <c r="AK258" s="169"/>
      <c r="AL258" s="169"/>
      <c r="AM258" s="169"/>
      <c r="AN258" s="169"/>
      <c r="AO258" s="169"/>
    </row>
    <row r="259" ht="15.75" customHeight="1">
      <c r="A259" s="135"/>
      <c r="B259" s="188"/>
      <c r="C259" s="170"/>
      <c r="D259" s="189"/>
      <c r="E259" s="164"/>
      <c r="F259" s="164"/>
      <c r="G259" s="165"/>
      <c r="H259" s="165"/>
      <c r="I259" s="165"/>
      <c r="J259" s="165"/>
      <c r="K259" s="165"/>
      <c r="L259" s="165"/>
      <c r="M259" s="164"/>
      <c r="N259" s="164"/>
      <c r="O259" s="164"/>
      <c r="P259" s="165"/>
      <c r="Q259" s="165"/>
      <c r="R259" s="165"/>
      <c r="S259" s="165"/>
      <c r="T259" s="165"/>
      <c r="U259" s="165"/>
      <c r="V259" s="165"/>
      <c r="W259" s="92"/>
      <c r="X259" s="92"/>
      <c r="Y259" s="92"/>
      <c r="Z259" s="165"/>
      <c r="AA259" s="165"/>
      <c r="AB259" s="165"/>
      <c r="AC259" s="165"/>
      <c r="AD259" s="165"/>
      <c r="AE259" s="165"/>
      <c r="AF259" s="92"/>
      <c r="AG259" s="92"/>
      <c r="AH259" s="165"/>
      <c r="AI259" s="175"/>
      <c r="AJ259" s="168"/>
      <c r="AK259" s="169"/>
      <c r="AL259" s="169"/>
      <c r="AM259" s="169"/>
      <c r="AN259" s="169"/>
      <c r="AO259" s="169"/>
    </row>
    <row r="260" ht="15.75" customHeight="1">
      <c r="A260" s="135"/>
      <c r="B260" s="188"/>
      <c r="C260" s="170"/>
      <c r="D260" s="189"/>
      <c r="E260" s="164"/>
      <c r="F260" s="164"/>
      <c r="G260" s="165"/>
      <c r="H260" s="165"/>
      <c r="I260" s="165"/>
      <c r="J260" s="165"/>
      <c r="K260" s="165"/>
      <c r="L260" s="165"/>
      <c r="M260" s="164"/>
      <c r="N260" s="164"/>
      <c r="O260" s="164"/>
      <c r="P260" s="165"/>
      <c r="Q260" s="165"/>
      <c r="R260" s="165"/>
      <c r="S260" s="165"/>
      <c r="T260" s="165"/>
      <c r="U260" s="165"/>
      <c r="V260" s="165"/>
      <c r="W260" s="92"/>
      <c r="X260" s="92"/>
      <c r="Y260" s="92"/>
      <c r="Z260" s="165"/>
      <c r="AA260" s="165"/>
      <c r="AB260" s="165"/>
      <c r="AC260" s="165"/>
      <c r="AD260" s="165"/>
      <c r="AE260" s="165"/>
      <c r="AF260" s="92"/>
      <c r="AG260" s="92"/>
      <c r="AH260" s="165"/>
      <c r="AI260" s="175"/>
      <c r="AJ260" s="168"/>
      <c r="AK260" s="169"/>
      <c r="AL260" s="169"/>
      <c r="AM260" s="169"/>
      <c r="AN260" s="169"/>
      <c r="AO260" s="169"/>
    </row>
    <row r="261" ht="15.75" customHeight="1">
      <c r="A261" s="135"/>
      <c r="B261" s="188"/>
      <c r="C261" s="170"/>
      <c r="D261" s="189"/>
      <c r="E261" s="164"/>
      <c r="F261" s="164"/>
      <c r="G261" s="165"/>
      <c r="H261" s="165"/>
      <c r="I261" s="165"/>
      <c r="J261" s="165"/>
      <c r="K261" s="165"/>
      <c r="L261" s="165"/>
      <c r="M261" s="164"/>
      <c r="N261" s="164"/>
      <c r="O261" s="164"/>
      <c r="P261" s="165"/>
      <c r="Q261" s="165"/>
      <c r="R261" s="165"/>
      <c r="S261" s="165"/>
      <c r="T261" s="165"/>
      <c r="U261" s="165"/>
      <c r="V261" s="165"/>
      <c r="W261" s="92"/>
      <c r="X261" s="92"/>
      <c r="Y261" s="92"/>
      <c r="Z261" s="165"/>
      <c r="AA261" s="165"/>
      <c r="AB261" s="165"/>
      <c r="AC261" s="165"/>
      <c r="AD261" s="165"/>
      <c r="AE261" s="165"/>
      <c r="AF261" s="92"/>
      <c r="AG261" s="92"/>
      <c r="AH261" s="165"/>
      <c r="AI261" s="175"/>
      <c r="AJ261" s="168"/>
      <c r="AK261" s="169"/>
      <c r="AL261" s="169"/>
      <c r="AM261" s="169"/>
      <c r="AN261" s="169"/>
      <c r="AO261" s="169"/>
    </row>
    <row r="262" ht="15.75" customHeight="1">
      <c r="A262" s="135"/>
      <c r="B262" s="188"/>
      <c r="C262" s="170"/>
      <c r="D262" s="189"/>
      <c r="E262" s="164"/>
      <c r="F262" s="164"/>
      <c r="G262" s="165"/>
      <c r="H262" s="165"/>
      <c r="I262" s="165"/>
      <c r="J262" s="165"/>
      <c r="K262" s="165"/>
      <c r="L262" s="165"/>
      <c r="M262" s="164"/>
      <c r="N262" s="164"/>
      <c r="O262" s="164"/>
      <c r="P262" s="165"/>
      <c r="Q262" s="165"/>
      <c r="R262" s="165"/>
      <c r="S262" s="165"/>
      <c r="T262" s="165"/>
      <c r="U262" s="165"/>
      <c r="V262" s="165"/>
      <c r="W262" s="92"/>
      <c r="X262" s="92"/>
      <c r="Y262" s="92"/>
      <c r="Z262" s="165"/>
      <c r="AA262" s="165"/>
      <c r="AB262" s="165"/>
      <c r="AC262" s="165"/>
      <c r="AD262" s="165"/>
      <c r="AE262" s="165"/>
      <c r="AF262" s="92"/>
      <c r="AG262" s="92"/>
      <c r="AH262" s="165"/>
      <c r="AI262" s="175"/>
      <c r="AJ262" s="168"/>
      <c r="AK262" s="169"/>
      <c r="AL262" s="169"/>
      <c r="AM262" s="169"/>
      <c r="AN262" s="169"/>
      <c r="AO262" s="169"/>
    </row>
    <row r="263" ht="15.75" customHeight="1">
      <c r="A263" s="135"/>
      <c r="B263" s="188"/>
      <c r="C263" s="170"/>
      <c r="D263" s="189"/>
      <c r="E263" s="164"/>
      <c r="F263" s="164"/>
      <c r="G263" s="165"/>
      <c r="H263" s="165"/>
      <c r="I263" s="165"/>
      <c r="J263" s="165"/>
      <c r="K263" s="165"/>
      <c r="L263" s="165"/>
      <c r="M263" s="164"/>
      <c r="N263" s="164"/>
      <c r="O263" s="164"/>
      <c r="P263" s="165"/>
      <c r="Q263" s="165"/>
      <c r="R263" s="165"/>
      <c r="S263" s="165"/>
      <c r="T263" s="165"/>
      <c r="U263" s="165"/>
      <c r="V263" s="165"/>
      <c r="W263" s="165"/>
      <c r="X263" s="165"/>
      <c r="Y263" s="92"/>
      <c r="Z263" s="165"/>
      <c r="AA263" s="165"/>
      <c r="AB263" s="165"/>
      <c r="AC263" s="165"/>
      <c r="AD263" s="165"/>
      <c r="AE263" s="165"/>
      <c r="AF263" s="92"/>
      <c r="AG263" s="92"/>
      <c r="AH263" s="165"/>
      <c r="AI263" s="175"/>
      <c r="AJ263" s="168"/>
      <c r="AK263" s="169"/>
      <c r="AL263" s="169"/>
      <c r="AM263" s="169"/>
      <c r="AN263" s="169"/>
      <c r="AO263" s="169"/>
    </row>
    <row r="264" ht="15.75" customHeight="1">
      <c r="A264" s="135"/>
      <c r="B264" s="188"/>
      <c r="C264" s="170"/>
      <c r="D264" s="189"/>
      <c r="E264" s="164"/>
      <c r="F264" s="164"/>
      <c r="G264" s="165"/>
      <c r="H264" s="165"/>
      <c r="I264" s="165"/>
      <c r="J264" s="165"/>
      <c r="K264" s="165"/>
      <c r="L264" s="165"/>
      <c r="M264" s="164"/>
      <c r="N264" s="164"/>
      <c r="O264" s="164"/>
      <c r="P264" s="165"/>
      <c r="Q264" s="165"/>
      <c r="R264" s="165"/>
      <c r="S264" s="165"/>
      <c r="T264" s="165"/>
      <c r="U264" s="165"/>
      <c r="V264" s="165"/>
      <c r="W264" s="92"/>
      <c r="X264" s="92"/>
      <c r="Y264" s="92"/>
      <c r="Z264" s="165"/>
      <c r="AA264" s="165"/>
      <c r="AB264" s="165"/>
      <c r="AC264" s="165"/>
      <c r="AD264" s="165"/>
      <c r="AE264" s="165"/>
      <c r="AF264" s="92"/>
      <c r="AG264" s="92"/>
      <c r="AH264" s="165"/>
      <c r="AI264" s="175"/>
      <c r="AJ264" s="168"/>
      <c r="AK264" s="169"/>
      <c r="AL264" s="169"/>
      <c r="AM264" s="169"/>
      <c r="AN264" s="169"/>
      <c r="AO264" s="169"/>
    </row>
    <row r="265" ht="15.75" customHeight="1">
      <c r="A265" s="135"/>
      <c r="B265" s="188"/>
      <c r="C265" s="170"/>
      <c r="D265" s="189"/>
      <c r="E265" s="164"/>
      <c r="F265" s="164"/>
      <c r="G265" s="165"/>
      <c r="H265" s="165"/>
      <c r="I265" s="165"/>
      <c r="J265" s="165"/>
      <c r="K265" s="165"/>
      <c r="L265" s="165"/>
      <c r="M265" s="164"/>
      <c r="N265" s="164"/>
      <c r="O265" s="164"/>
      <c r="P265" s="165"/>
      <c r="Q265" s="165"/>
      <c r="R265" s="165"/>
      <c r="S265" s="165"/>
      <c r="T265" s="165"/>
      <c r="U265" s="165"/>
      <c r="V265" s="165"/>
      <c r="W265" s="92"/>
      <c r="X265" s="92"/>
      <c r="Y265" s="92"/>
      <c r="Z265" s="165"/>
      <c r="AA265" s="165"/>
      <c r="AB265" s="165"/>
      <c r="AC265" s="165"/>
      <c r="AD265" s="165"/>
      <c r="AE265" s="165"/>
      <c r="AF265" s="92"/>
      <c r="AG265" s="92"/>
      <c r="AH265" s="165"/>
      <c r="AI265" s="175"/>
      <c r="AJ265" s="168"/>
      <c r="AK265" s="169"/>
      <c r="AL265" s="169"/>
      <c r="AM265" s="169"/>
      <c r="AN265" s="169"/>
      <c r="AO265" s="169"/>
    </row>
    <row r="266" ht="15.75" customHeight="1">
      <c r="A266" s="135"/>
      <c r="B266" s="188"/>
      <c r="C266" s="170"/>
      <c r="D266" s="189"/>
      <c r="E266" s="164"/>
      <c r="F266" s="164"/>
      <c r="G266" s="165"/>
      <c r="H266" s="165"/>
      <c r="I266" s="165"/>
      <c r="J266" s="165"/>
      <c r="K266" s="165"/>
      <c r="L266" s="165"/>
      <c r="M266" s="164"/>
      <c r="N266" s="164"/>
      <c r="O266" s="164"/>
      <c r="P266" s="165"/>
      <c r="Q266" s="165"/>
      <c r="R266" s="165"/>
      <c r="S266" s="165"/>
      <c r="T266" s="165"/>
      <c r="U266" s="165"/>
      <c r="V266" s="165"/>
      <c r="W266" s="92"/>
      <c r="X266" s="92"/>
      <c r="Y266" s="92"/>
      <c r="Z266" s="165"/>
      <c r="AA266" s="165"/>
      <c r="AB266" s="165"/>
      <c r="AC266" s="165"/>
      <c r="AD266" s="165"/>
      <c r="AE266" s="165"/>
      <c r="AF266" s="92"/>
      <c r="AG266" s="92"/>
      <c r="AH266" s="165"/>
      <c r="AI266" s="175"/>
      <c r="AJ266" s="168"/>
      <c r="AK266" s="169"/>
      <c r="AL266" s="169"/>
      <c r="AM266" s="169"/>
      <c r="AN266" s="169"/>
      <c r="AO266" s="169"/>
    </row>
    <row r="267" ht="15.75" customHeight="1">
      <c r="A267" s="135"/>
      <c r="B267" s="188"/>
      <c r="C267" s="170"/>
      <c r="D267" s="189"/>
      <c r="E267" s="164"/>
      <c r="F267" s="164"/>
      <c r="G267" s="165"/>
      <c r="H267" s="165"/>
      <c r="I267" s="165"/>
      <c r="J267" s="165"/>
      <c r="K267" s="165"/>
      <c r="L267" s="165"/>
      <c r="M267" s="164"/>
      <c r="N267" s="164"/>
      <c r="O267" s="164"/>
      <c r="P267" s="165"/>
      <c r="Q267" s="165"/>
      <c r="R267" s="165"/>
      <c r="S267" s="165"/>
      <c r="T267" s="165"/>
      <c r="U267" s="165"/>
      <c r="V267" s="165"/>
      <c r="W267" s="92"/>
      <c r="X267" s="92"/>
      <c r="Y267" s="92"/>
      <c r="Z267" s="165"/>
      <c r="AA267" s="165"/>
      <c r="AB267" s="165"/>
      <c r="AC267" s="165"/>
      <c r="AD267" s="165"/>
      <c r="AE267" s="165"/>
      <c r="AF267" s="92"/>
      <c r="AG267" s="92"/>
      <c r="AH267" s="165"/>
      <c r="AI267" s="175"/>
      <c r="AJ267" s="168"/>
      <c r="AK267" s="169"/>
      <c r="AL267" s="169"/>
      <c r="AM267" s="169"/>
      <c r="AN267" s="169"/>
      <c r="AO267" s="169"/>
    </row>
    <row r="268" ht="15.75" customHeight="1">
      <c r="A268" s="135"/>
      <c r="B268" s="188"/>
      <c r="C268" s="170"/>
      <c r="D268" s="189"/>
      <c r="E268" s="164"/>
      <c r="F268" s="164"/>
      <c r="G268" s="165"/>
      <c r="H268" s="165"/>
      <c r="I268" s="165"/>
      <c r="J268" s="165"/>
      <c r="K268" s="165"/>
      <c r="L268" s="165"/>
      <c r="M268" s="164"/>
      <c r="N268" s="164"/>
      <c r="O268" s="164"/>
      <c r="P268" s="165"/>
      <c r="Q268" s="165"/>
      <c r="R268" s="165"/>
      <c r="S268" s="165"/>
      <c r="T268" s="165"/>
      <c r="U268" s="165"/>
      <c r="V268" s="165"/>
      <c r="W268" s="92"/>
      <c r="X268" s="92"/>
      <c r="Y268" s="92"/>
      <c r="Z268" s="165"/>
      <c r="AA268" s="165"/>
      <c r="AB268" s="165"/>
      <c r="AC268" s="165"/>
      <c r="AD268" s="165"/>
      <c r="AE268" s="165"/>
      <c r="AF268" s="92"/>
      <c r="AG268" s="92"/>
      <c r="AH268" s="165"/>
      <c r="AI268" s="175"/>
      <c r="AJ268" s="168"/>
      <c r="AK268" s="169"/>
      <c r="AL268" s="169"/>
      <c r="AM268" s="169"/>
      <c r="AN268" s="169"/>
      <c r="AO268" s="169"/>
    </row>
    <row r="269" ht="15.75" customHeight="1">
      <c r="A269" s="135"/>
      <c r="B269" s="188"/>
      <c r="C269" s="170"/>
      <c r="D269" s="189"/>
      <c r="E269" s="164"/>
      <c r="F269" s="164"/>
      <c r="G269" s="165"/>
      <c r="H269" s="165"/>
      <c r="I269" s="165"/>
      <c r="J269" s="165"/>
      <c r="K269" s="165"/>
      <c r="L269" s="165"/>
      <c r="M269" s="164"/>
      <c r="N269" s="164"/>
      <c r="O269" s="164"/>
      <c r="P269" s="165"/>
      <c r="Q269" s="165"/>
      <c r="R269" s="165"/>
      <c r="S269" s="165"/>
      <c r="T269" s="165"/>
      <c r="U269" s="165"/>
      <c r="V269" s="165"/>
      <c r="W269" s="92"/>
      <c r="X269" s="92"/>
      <c r="Y269" s="92"/>
      <c r="Z269" s="165"/>
      <c r="AA269" s="165"/>
      <c r="AB269" s="165"/>
      <c r="AC269" s="165"/>
      <c r="AD269" s="165"/>
      <c r="AE269" s="165"/>
      <c r="AF269" s="92"/>
      <c r="AG269" s="92"/>
      <c r="AH269" s="165"/>
      <c r="AI269" s="175"/>
      <c r="AJ269" s="168"/>
      <c r="AK269" s="169"/>
      <c r="AL269" s="169"/>
      <c r="AM269" s="169"/>
      <c r="AN269" s="169"/>
      <c r="AO269" s="169"/>
    </row>
    <row r="270" ht="15.75" customHeight="1">
      <c r="A270" s="135"/>
      <c r="B270" s="188"/>
      <c r="C270" s="170"/>
      <c r="D270" s="189"/>
      <c r="E270" s="164"/>
      <c r="F270" s="164"/>
      <c r="G270" s="165"/>
      <c r="H270" s="165"/>
      <c r="I270" s="165"/>
      <c r="J270" s="165"/>
      <c r="K270" s="165"/>
      <c r="L270" s="165"/>
      <c r="M270" s="164"/>
      <c r="N270" s="164"/>
      <c r="O270" s="164"/>
      <c r="P270" s="165"/>
      <c r="Q270" s="165"/>
      <c r="R270" s="165"/>
      <c r="S270" s="165"/>
      <c r="T270" s="165"/>
      <c r="U270" s="165"/>
      <c r="V270" s="165"/>
      <c r="W270" s="165"/>
      <c r="X270" s="165"/>
      <c r="Y270" s="92"/>
      <c r="Z270" s="165"/>
      <c r="AA270" s="165"/>
      <c r="AB270" s="165"/>
      <c r="AC270" s="165"/>
      <c r="AD270" s="165"/>
      <c r="AE270" s="165"/>
      <c r="AF270" s="92"/>
      <c r="AG270" s="92"/>
      <c r="AH270" s="165"/>
      <c r="AI270" s="175"/>
      <c r="AJ270" s="168"/>
      <c r="AK270" s="169"/>
      <c r="AL270" s="169"/>
      <c r="AM270" s="169"/>
      <c r="AN270" s="169"/>
      <c r="AO270" s="169"/>
    </row>
    <row r="271" ht="15.75" customHeight="1">
      <c r="A271" s="135"/>
      <c r="B271" s="188"/>
      <c r="C271" s="170"/>
      <c r="D271" s="189"/>
      <c r="E271" s="164"/>
      <c r="F271" s="164"/>
      <c r="G271" s="165"/>
      <c r="H271" s="165"/>
      <c r="I271" s="165"/>
      <c r="J271" s="165"/>
      <c r="K271" s="165"/>
      <c r="L271" s="165"/>
      <c r="M271" s="164"/>
      <c r="N271" s="164"/>
      <c r="O271" s="164"/>
      <c r="P271" s="165"/>
      <c r="Q271" s="165"/>
      <c r="R271" s="165"/>
      <c r="S271" s="165"/>
      <c r="T271" s="165"/>
      <c r="U271" s="165"/>
      <c r="V271" s="165"/>
      <c r="W271" s="92"/>
      <c r="X271" s="92"/>
      <c r="Y271" s="92"/>
      <c r="Z271" s="165"/>
      <c r="AA271" s="165"/>
      <c r="AB271" s="165"/>
      <c r="AC271" s="165"/>
      <c r="AD271" s="165"/>
      <c r="AE271" s="165"/>
      <c r="AF271" s="92"/>
      <c r="AG271" s="92"/>
      <c r="AH271" s="165"/>
      <c r="AI271" s="175"/>
      <c r="AJ271" s="168"/>
      <c r="AK271" s="169"/>
      <c r="AL271" s="169"/>
      <c r="AM271" s="169"/>
      <c r="AN271" s="169"/>
      <c r="AO271" s="169"/>
    </row>
    <row r="272" ht="15.75" customHeight="1">
      <c r="A272" s="135"/>
      <c r="B272" s="188"/>
      <c r="C272" s="170"/>
      <c r="D272" s="189"/>
      <c r="E272" s="164"/>
      <c r="F272" s="164"/>
      <c r="G272" s="165"/>
      <c r="H272" s="165"/>
      <c r="I272" s="165"/>
      <c r="J272" s="165"/>
      <c r="K272" s="165"/>
      <c r="L272" s="165"/>
      <c r="M272" s="164"/>
      <c r="N272" s="164"/>
      <c r="O272" s="164"/>
      <c r="P272" s="165"/>
      <c r="Q272" s="165"/>
      <c r="R272" s="165"/>
      <c r="S272" s="165"/>
      <c r="T272" s="165"/>
      <c r="U272" s="165"/>
      <c r="V272" s="165"/>
      <c r="W272" s="92"/>
      <c r="X272" s="92"/>
      <c r="Y272" s="92"/>
      <c r="Z272" s="165"/>
      <c r="AA272" s="165"/>
      <c r="AB272" s="165"/>
      <c r="AC272" s="165"/>
      <c r="AD272" s="165"/>
      <c r="AE272" s="165"/>
      <c r="AF272" s="92"/>
      <c r="AG272" s="92"/>
      <c r="AH272" s="165"/>
      <c r="AI272" s="175"/>
      <c r="AJ272" s="168"/>
      <c r="AK272" s="169"/>
      <c r="AL272" s="169"/>
      <c r="AM272" s="169"/>
      <c r="AN272" s="169"/>
      <c r="AO272" s="169"/>
    </row>
    <row r="273" ht="15.75" customHeight="1">
      <c r="A273" s="135"/>
      <c r="B273" s="188"/>
      <c r="C273" s="170"/>
      <c r="D273" s="189"/>
      <c r="E273" s="164"/>
      <c r="F273" s="164"/>
      <c r="G273" s="165"/>
      <c r="H273" s="165"/>
      <c r="I273" s="165"/>
      <c r="J273" s="165"/>
      <c r="K273" s="165"/>
      <c r="L273" s="165"/>
      <c r="M273" s="164"/>
      <c r="N273" s="164"/>
      <c r="O273" s="164"/>
      <c r="P273" s="165"/>
      <c r="Q273" s="165"/>
      <c r="R273" s="165"/>
      <c r="S273" s="165"/>
      <c r="T273" s="165"/>
      <c r="U273" s="165"/>
      <c r="V273" s="165"/>
      <c r="W273" s="92"/>
      <c r="X273" s="92"/>
      <c r="Y273" s="92"/>
      <c r="Z273" s="165"/>
      <c r="AA273" s="165"/>
      <c r="AB273" s="165"/>
      <c r="AC273" s="165"/>
      <c r="AD273" s="165"/>
      <c r="AE273" s="165"/>
      <c r="AF273" s="92"/>
      <c r="AG273" s="92"/>
      <c r="AH273" s="165"/>
      <c r="AI273" s="175"/>
      <c r="AJ273" s="168"/>
      <c r="AK273" s="169"/>
      <c r="AL273" s="169"/>
      <c r="AM273" s="169"/>
      <c r="AN273" s="169"/>
      <c r="AO273" s="169"/>
    </row>
    <row r="274" ht="15.75" customHeight="1">
      <c r="A274" s="135"/>
      <c r="B274" s="188"/>
      <c r="C274" s="170"/>
      <c r="D274" s="189"/>
      <c r="E274" s="164"/>
      <c r="F274" s="164"/>
      <c r="G274" s="165"/>
      <c r="H274" s="165"/>
      <c r="I274" s="165"/>
      <c r="J274" s="165"/>
      <c r="K274" s="165"/>
      <c r="L274" s="165"/>
      <c r="M274" s="164"/>
      <c r="N274" s="164"/>
      <c r="O274" s="164"/>
      <c r="P274" s="165"/>
      <c r="Q274" s="165"/>
      <c r="R274" s="165"/>
      <c r="S274" s="165"/>
      <c r="T274" s="165"/>
      <c r="U274" s="165"/>
      <c r="V274" s="165"/>
      <c r="W274" s="92"/>
      <c r="X274" s="92"/>
      <c r="Y274" s="92"/>
      <c r="Z274" s="165"/>
      <c r="AA274" s="165"/>
      <c r="AB274" s="165"/>
      <c r="AC274" s="165"/>
      <c r="AD274" s="165"/>
      <c r="AE274" s="165"/>
      <c r="AF274" s="92"/>
      <c r="AG274" s="92"/>
      <c r="AH274" s="165"/>
      <c r="AI274" s="175"/>
      <c r="AJ274" s="168"/>
      <c r="AK274" s="169"/>
      <c r="AL274" s="169"/>
      <c r="AM274" s="169"/>
      <c r="AN274" s="169"/>
      <c r="AO274" s="169"/>
    </row>
    <row r="275" ht="15.75" customHeight="1">
      <c r="A275" s="135"/>
      <c r="B275" s="188"/>
      <c r="C275" s="170"/>
      <c r="D275" s="189"/>
      <c r="E275" s="164"/>
      <c r="F275" s="164"/>
      <c r="G275" s="165"/>
      <c r="H275" s="165"/>
      <c r="I275" s="165"/>
      <c r="J275" s="165"/>
      <c r="K275" s="165"/>
      <c r="L275" s="165"/>
      <c r="M275" s="164"/>
      <c r="N275" s="164"/>
      <c r="O275" s="164"/>
      <c r="P275" s="165"/>
      <c r="Q275" s="165"/>
      <c r="R275" s="165"/>
      <c r="S275" s="165"/>
      <c r="T275" s="165"/>
      <c r="U275" s="165"/>
      <c r="V275" s="165"/>
      <c r="W275" s="92"/>
      <c r="X275" s="92"/>
      <c r="Y275" s="92"/>
      <c r="Z275" s="165"/>
      <c r="AA275" s="165"/>
      <c r="AB275" s="165"/>
      <c r="AC275" s="165"/>
      <c r="AD275" s="165"/>
      <c r="AE275" s="165"/>
      <c r="AF275" s="92"/>
      <c r="AG275" s="92"/>
      <c r="AH275" s="165"/>
      <c r="AI275" s="175"/>
      <c r="AJ275" s="168"/>
      <c r="AK275" s="169"/>
      <c r="AL275" s="169"/>
      <c r="AM275" s="169"/>
      <c r="AN275" s="169"/>
      <c r="AO275" s="169"/>
    </row>
    <row r="276" ht="15.75" customHeight="1">
      <c r="A276" s="135"/>
      <c r="B276" s="188"/>
      <c r="C276" s="170"/>
      <c r="D276" s="189"/>
      <c r="E276" s="164"/>
      <c r="F276" s="164"/>
      <c r="G276" s="165"/>
      <c r="H276" s="165"/>
      <c r="I276" s="165"/>
      <c r="J276" s="165"/>
      <c r="K276" s="165"/>
      <c r="L276" s="165"/>
      <c r="M276" s="164"/>
      <c r="N276" s="164"/>
      <c r="O276" s="164"/>
      <c r="P276" s="165"/>
      <c r="Q276" s="165"/>
      <c r="R276" s="165"/>
      <c r="S276" s="165"/>
      <c r="T276" s="165"/>
      <c r="U276" s="165"/>
      <c r="V276" s="165"/>
      <c r="W276" s="92"/>
      <c r="X276" s="92"/>
      <c r="Y276" s="92"/>
      <c r="Z276" s="165"/>
      <c r="AA276" s="165"/>
      <c r="AB276" s="165"/>
      <c r="AC276" s="165"/>
      <c r="AD276" s="165"/>
      <c r="AE276" s="165"/>
      <c r="AF276" s="92"/>
      <c r="AG276" s="92"/>
      <c r="AH276" s="165"/>
      <c r="AI276" s="175"/>
      <c r="AJ276" s="168"/>
      <c r="AK276" s="169"/>
      <c r="AL276" s="169"/>
      <c r="AM276" s="169"/>
      <c r="AN276" s="169"/>
      <c r="AO276" s="169"/>
    </row>
    <row r="277" ht="15.75" customHeight="1">
      <c r="A277" s="135"/>
      <c r="B277" s="188"/>
      <c r="C277" s="170"/>
      <c r="D277" s="189"/>
      <c r="E277" s="164"/>
      <c r="F277" s="164"/>
      <c r="G277" s="165"/>
      <c r="H277" s="165"/>
      <c r="I277" s="165"/>
      <c r="J277" s="165"/>
      <c r="K277" s="165"/>
      <c r="L277" s="165"/>
      <c r="M277" s="164"/>
      <c r="N277" s="164"/>
      <c r="O277" s="164"/>
      <c r="P277" s="165"/>
      <c r="Q277" s="165"/>
      <c r="R277" s="165"/>
      <c r="S277" s="165"/>
      <c r="T277" s="165"/>
      <c r="U277" s="165"/>
      <c r="V277" s="165"/>
      <c r="W277" s="92"/>
      <c r="X277" s="92"/>
      <c r="Y277" s="92"/>
      <c r="Z277" s="165"/>
      <c r="AA277" s="165"/>
      <c r="AB277" s="165"/>
      <c r="AC277" s="165"/>
      <c r="AD277" s="165"/>
      <c r="AE277" s="165"/>
      <c r="AF277" s="92"/>
      <c r="AG277" s="92"/>
      <c r="AH277" s="165"/>
      <c r="AI277" s="175"/>
      <c r="AJ277" s="168"/>
      <c r="AK277" s="169"/>
      <c r="AL277" s="169"/>
      <c r="AM277" s="169"/>
      <c r="AN277" s="169"/>
      <c r="AO277" s="169"/>
    </row>
    <row r="278" ht="15.75" customHeight="1">
      <c r="A278" s="135"/>
      <c r="B278" s="188"/>
      <c r="C278" s="170"/>
      <c r="D278" s="189"/>
      <c r="E278" s="164"/>
      <c r="F278" s="164"/>
      <c r="G278" s="165"/>
      <c r="H278" s="165"/>
      <c r="I278" s="165"/>
      <c r="J278" s="165"/>
      <c r="K278" s="165"/>
      <c r="L278" s="165"/>
      <c r="M278" s="164"/>
      <c r="N278" s="164"/>
      <c r="O278" s="164"/>
      <c r="P278" s="165"/>
      <c r="Q278" s="165"/>
      <c r="R278" s="165"/>
      <c r="S278" s="165"/>
      <c r="T278" s="165"/>
      <c r="U278" s="165"/>
      <c r="V278" s="165"/>
      <c r="W278" s="92"/>
      <c r="X278" s="92"/>
      <c r="Y278" s="92"/>
      <c r="Z278" s="165"/>
      <c r="AA278" s="165"/>
      <c r="AB278" s="165"/>
      <c r="AC278" s="165"/>
      <c r="AD278" s="165"/>
      <c r="AE278" s="165"/>
      <c r="AF278" s="92"/>
      <c r="AG278" s="92"/>
      <c r="AH278" s="165"/>
      <c r="AI278" s="175"/>
      <c r="AJ278" s="168"/>
      <c r="AK278" s="169"/>
      <c r="AL278" s="169"/>
      <c r="AM278" s="169"/>
      <c r="AN278" s="169"/>
      <c r="AO278" s="169"/>
    </row>
    <row r="279" ht="15.75" customHeight="1">
      <c r="A279" s="135"/>
      <c r="B279" s="190"/>
      <c r="C279" s="161"/>
      <c r="D279" s="191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92"/>
      <c r="X279" s="92"/>
      <c r="Y279" s="92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75"/>
      <c r="AJ279" s="168"/>
      <c r="AK279" s="169"/>
      <c r="AL279" s="169"/>
      <c r="AM279" s="169"/>
      <c r="AN279" s="169"/>
      <c r="AO279" s="169"/>
    </row>
    <row r="280" ht="15.75" customHeight="1">
      <c r="A280" s="135"/>
      <c r="B280" s="190"/>
      <c r="C280" s="161"/>
      <c r="D280" s="191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92"/>
      <c r="X280" s="92"/>
      <c r="Y280" s="92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75"/>
      <c r="AJ280" s="168"/>
      <c r="AK280" s="169"/>
      <c r="AL280" s="169"/>
      <c r="AM280" s="169"/>
      <c r="AN280" s="169"/>
      <c r="AO280" s="169"/>
    </row>
    <row r="281" ht="15.75" customHeight="1">
      <c r="A281" s="135"/>
      <c r="B281" s="190"/>
      <c r="C281" s="192"/>
      <c r="D281" s="191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92"/>
      <c r="X281" s="92"/>
      <c r="Y281" s="92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55"/>
      <c r="AJ281" s="168">
        <f t="shared" ref="AJ281:AJ282" si="1">IF(AI281="O",100,IF(AI281="A+",90,IF(AI281="A",80,IF(AI281="B+",70,IF(AI281="B",60,0)))))</f>
        <v>0</v>
      </c>
      <c r="AK281" s="169">
        <f>100*(E281+K281+Q281+W281+AC281)/'S1'!$I$14</f>
        <v>0</v>
      </c>
      <c r="AL281" s="169">
        <f>100*(F281+L281+R281+X281+AD281)/'S1'!$I$15</f>
        <v>0</v>
      </c>
      <c r="AM281" s="169">
        <f>100*(G281+M281+S281+Y281+AE281)/'S1'!$I$16</f>
        <v>0</v>
      </c>
      <c r="AN281" s="169">
        <f>100*(H281+N281+T281+Z281+AF281)/'S1'!$I$17</f>
        <v>0</v>
      </c>
      <c r="AO281" s="169">
        <f>100*(I281+O281+U281+AA281+AG281)/'S1'!$I$19</f>
        <v>0</v>
      </c>
    </row>
    <row r="282" ht="15.75" customHeight="1">
      <c r="A282" s="135"/>
      <c r="B282" s="190"/>
      <c r="C282" s="192"/>
      <c r="D282" s="191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55"/>
      <c r="AJ282" s="168">
        <f t="shared" si="1"/>
        <v>0</v>
      </c>
      <c r="AK282" s="169">
        <f>100*(E282+K282+Q282+W282+AC282)/'S1'!$I$14</f>
        <v>0</v>
      </c>
      <c r="AL282" s="169">
        <f>100*(F282+L282+R282+X282+AD282)/'S1'!$I$15</f>
        <v>0</v>
      </c>
      <c r="AM282" s="169">
        <f>100*(G282+M282+S282+Y282+AE282)/'S1'!$I$16</f>
        <v>0</v>
      </c>
      <c r="AN282" s="169">
        <f>100*(H282+N282+T282+Z282+AF282)/'S1'!$I$17</f>
        <v>0</v>
      </c>
      <c r="AO282" s="169">
        <f>100*(I282+O282+U282+AA282+AG282)/'S1'!$I$19</f>
        <v>0</v>
      </c>
    </row>
    <row r="283" ht="15.75" customHeight="1">
      <c r="B283" s="81"/>
      <c r="C283" s="193"/>
      <c r="D283" s="6"/>
      <c r="W283" s="92"/>
      <c r="X283" s="92"/>
      <c r="Y283" s="92"/>
      <c r="AJ283" s="194">
        <f>COUNTIF(INDIRECT("AJ13:AJ"&amp;'S1'!$E$11+12),"&gt;="&amp;'S1'!$E$30)</f>
        <v>241</v>
      </c>
      <c r="AK283" s="194">
        <f>COUNTIF(INDIRECT("AK13:AK"&amp;'S1'!$E$11+12),"&gt;="&amp;'S1'!$E23)</f>
        <v>236</v>
      </c>
      <c r="AL283" s="194">
        <f>COUNTIF(INDIRECT("AL13:AL"&amp;'S1'!$E$11+12),"&gt;="&amp;'S1'!$E24)</f>
        <v>237</v>
      </c>
      <c r="AM283" s="194">
        <f>COUNTIF(INDIRECT("AM13:AM"&amp;'S1'!$E$11+12),"&gt;="&amp;'S1'!$E25)</f>
        <v>241</v>
      </c>
      <c r="AN283" s="194">
        <f>COUNTIF(INDIRECT("AN13:AN"&amp;'S1'!$E$11+12),"&gt;="&amp;'S1'!$E26)</f>
        <v>236</v>
      </c>
      <c r="AO283" s="194">
        <f>COUNTIF(INDIRECT("AO13:AO"&amp;'S1'!$E$11+12),"&gt;="&amp;'S1'!$E27)</f>
        <v>241</v>
      </c>
      <c r="AP283" s="194">
        <f>COUNTIF(INDIRECT("AP13:AP"&amp;'S1'!$E$11+12),"&gt;="&amp;'S1'!$E$28)</f>
        <v>241</v>
      </c>
    </row>
    <row r="284" ht="15.75" customHeight="1">
      <c r="B284" s="81"/>
      <c r="C284" s="195"/>
      <c r="D284" s="6"/>
      <c r="AJ284" s="196">
        <f>100*(AJ283/'S1'!$E$11)</f>
        <v>99.58677686</v>
      </c>
      <c r="AK284" s="196">
        <f>100*(AK283/'S1'!$E$11)</f>
        <v>97.52066116</v>
      </c>
      <c r="AL284" s="196">
        <f>100*(AL283/'S1'!$E$11)</f>
        <v>97.9338843</v>
      </c>
      <c r="AM284" s="196">
        <f>100*(AM283/'S1'!$E$11)</f>
        <v>99.58677686</v>
      </c>
      <c r="AN284" s="196">
        <f>100*(AN283/'S1'!$E$11)</f>
        <v>97.52066116</v>
      </c>
      <c r="AO284" s="196">
        <f>100*(AO283/'S1'!$E$11)</f>
        <v>99.58677686</v>
      </c>
      <c r="AP284" s="81">
        <f>100*(AP283/'S1'!$E$11)</f>
        <v>99.58677686</v>
      </c>
    </row>
    <row r="285" ht="15.75" customHeight="1">
      <c r="B285" s="81"/>
      <c r="C285" s="195"/>
      <c r="D285" s="6"/>
      <c r="AG285" s="84" t="s">
        <v>552</v>
      </c>
      <c r="AJ285" s="197">
        <f>IF(AJ284&gt;='S1'!$B$30,3,IF(AJ284&gt;='S1'!$B$29,2,IF(AJ284&gt;='S1'!$B$28,1,0)))</f>
        <v>3</v>
      </c>
      <c r="AK285" s="197">
        <f>IF(AK284&gt;='S1'!$B$30,3,IF(AK284&gt;='S1'!$B$29,2,IF(AK284&gt;='S1'!$B$28,1,0)))</f>
        <v>3</v>
      </c>
      <c r="AL285" s="197">
        <f>IF(AL284&gt;='S1'!$B$30,3,IF(AL284&gt;='S1'!$B$29,2,IF(AL284&gt;='S1'!$B$28,1,0)))</f>
        <v>3</v>
      </c>
      <c r="AM285" s="197">
        <f>IF(AM284&gt;='S1'!$B$30,3,IF(AM284&gt;='S1'!$B$29,2,IF(AM284&gt;='S1'!$B$28,1,0)))</f>
        <v>3</v>
      </c>
      <c r="AN285" s="197">
        <f>IF(AN284&gt;='S1'!$B$30,3,IF(AN284&gt;='S1'!$B$29,2,IF(AN284&gt;='S1'!$B$28,1,0)))</f>
        <v>3</v>
      </c>
      <c r="AO285" s="197">
        <f>IF(AO284&gt;='S1'!$B$30,3,IF(AO284&gt;='S1'!$B$29,2,IF(AO284&gt;='S1'!$B$28,1,0)))</f>
        <v>3</v>
      </c>
      <c r="AP285" s="198">
        <f>IF(AP284&gt;='S1'!$B$30,3,IF(AP284&gt;='S1'!$B$29,2,IF(AP284&gt;='S1'!$B$28,1,0)))</f>
        <v>3</v>
      </c>
    </row>
    <row r="286" ht="15.75" customHeight="1">
      <c r="B286" s="81"/>
      <c r="C286" s="195"/>
      <c r="D286" s="6"/>
      <c r="AJ286" s="197"/>
      <c r="AK286" s="197">
        <f>('S1'!$C$24*$AJ$285/100)+('S1'!$C$23*AK285/100)</f>
        <v>3</v>
      </c>
      <c r="AL286" s="197">
        <f>('S1'!$C$24*$AJ$285/100)+('S1'!$C$23*AL285/100)</f>
        <v>3</v>
      </c>
      <c r="AM286" s="197">
        <f>('S1'!$C$24*$AJ$285/100)+('S1'!$C$23*AM285/100)</f>
        <v>3</v>
      </c>
      <c r="AN286" s="197">
        <f>('S1'!$C$24*$AJ$285/100)+('S1'!$C$23*AN285/100)</f>
        <v>3</v>
      </c>
      <c r="AO286" s="197">
        <f>('S1'!$C$24*$AJ$285/100)+('S1'!$C$23*AO285/100)</f>
        <v>3</v>
      </c>
      <c r="AP286" s="198">
        <f>('S1'!$C$24*$AJ$285/100)+('S1'!$C$23*AP285/100)</f>
        <v>3</v>
      </c>
    </row>
    <row r="287" ht="15.75" customHeight="1">
      <c r="B287" s="81"/>
      <c r="C287" s="195"/>
      <c r="D287" s="6"/>
    </row>
    <row r="288" ht="15.75" customHeight="1">
      <c r="B288" s="81"/>
      <c r="C288" s="195"/>
      <c r="D288" s="6"/>
      <c r="AG288" s="84" t="s">
        <v>11</v>
      </c>
      <c r="AJ288" s="196">
        <f>COUNTIF(INDIRECT(CONCATENATE("AJ",'S1'!$F7,":AJ",'S1'!$G7)),"&gt;="&amp;'S1'!$E$30)</f>
        <v>60</v>
      </c>
      <c r="AK288" s="196">
        <f>COUNTIF(INDIRECT(CONCATENATE("AK",'S1'!$F7,":AK",'S1'!$G7)),"&gt;="&amp;'S1'!$E$23)</f>
        <v>60</v>
      </c>
      <c r="AL288" s="196">
        <f>COUNTIF(INDIRECT(CONCATENATE("AL",'S1'!$F7,":AL",'S1'!$G7)),"&gt;="&amp;'S1'!$E$24)</f>
        <v>60</v>
      </c>
      <c r="AM288" s="196">
        <f>COUNTIF(INDIRECT(CONCATENATE("AM",'S1'!$F7,":AM",'S1'!$G7)),"&gt;="&amp;'S1'!$E$25)</f>
        <v>60</v>
      </c>
      <c r="AN288" s="196">
        <f>COUNTIF(INDIRECT(CONCATENATE("AN",'S1'!$F7,":AN",'S1'!$G7)),"&gt;="&amp;'S1'!$E$26)</f>
        <v>60</v>
      </c>
      <c r="AO288" s="196">
        <f>COUNTIF(INDIRECT(CONCATENATE("AO",'S1'!$F7,":AO",'S1'!$G7)),"&gt;="&amp;'S1'!$E$27)</f>
        <v>60</v>
      </c>
      <c r="AP288" s="198">
        <f>COUNTIF(INDIRECT(CONCATENATE("AP",'S1'!$F7,":AP",'S1'!$G7)),"&gt;="&amp;'S1'!$E$27)</f>
        <v>60</v>
      </c>
    </row>
    <row r="289" ht="15.75" customHeight="1">
      <c r="B289" s="81"/>
      <c r="C289" s="195"/>
      <c r="D289" s="6"/>
      <c r="AG289" s="84" t="s">
        <v>13</v>
      </c>
      <c r="AJ289" s="196">
        <f>COUNTIF(INDIRECT(CONCATENATE("AJ",'S1'!$F8,":AJ",'S1'!$G8)),"&gt;="&amp;'S1'!$E$30)</f>
        <v>61</v>
      </c>
      <c r="AK289" s="196">
        <f>COUNTIF(INDIRECT(CONCATENATE("AK",'S1'!$F8,":AK",'S1'!$G8)),"&gt;="&amp;'S1'!$E$23)</f>
        <v>61</v>
      </c>
      <c r="AL289" s="196">
        <f>COUNTIF(INDIRECT(CONCATENATE("AL",'S1'!$F8,":AL",'S1'!$G8)),"&gt;="&amp;'S1'!$E$24)</f>
        <v>61</v>
      </c>
      <c r="AM289" s="196">
        <f>COUNTIF(INDIRECT(CONCATENATE("AM",'S1'!$F8,":AM",'S1'!$G8)),"&gt;="&amp;'S1'!$E$25)</f>
        <v>61</v>
      </c>
      <c r="AN289" s="196">
        <f>COUNTIF(INDIRECT(CONCATENATE("AN",'S1'!$F8,":AN",'S1'!$G8)),"&gt;="&amp;'S1'!$E$26)</f>
        <v>61</v>
      </c>
      <c r="AO289" s="196">
        <f>COUNTIF(INDIRECT(CONCATENATE("AO",'S1'!$F8,":AO",'S1'!$G8)),"&gt;="&amp;'S1'!$E$27)</f>
        <v>61</v>
      </c>
      <c r="AP289" s="198">
        <f>COUNTIF(INDIRECT(CONCATENATE("AP",'S1'!$F8,":AP",'S1'!$G8)),"&gt;="&amp;'S1'!$E$27)</f>
        <v>61</v>
      </c>
    </row>
    <row r="290" ht="15.75" customHeight="1">
      <c r="B290" s="81"/>
      <c r="C290" s="195"/>
      <c r="D290" s="6"/>
      <c r="AG290" s="84" t="s">
        <v>15</v>
      </c>
      <c r="AJ290" s="196">
        <f>COUNTIF(INDIRECT(CONCATENATE("AJ",'S1'!$F9,":AJ",'S1'!$G9)),"&gt;="&amp;'S1'!$E$30)</f>
        <v>61</v>
      </c>
      <c r="AK290" s="196">
        <f>COUNTIF(INDIRECT(CONCATENATE("AK",'S1'!$F9,":AK",'S1'!$G9)),"&gt;="&amp;'S1'!$E$23)</f>
        <v>61</v>
      </c>
      <c r="AL290" s="196">
        <f>COUNTIF(INDIRECT(CONCATENATE("AL",'S1'!$F9,":AL",'S1'!$G9)),"&gt;="&amp;'S1'!$E$24)</f>
        <v>61</v>
      </c>
      <c r="AM290" s="196">
        <f>COUNTIF(INDIRECT(CONCATENATE("AM",'S1'!$F9,":AM",'S1'!$G9)),"&gt;="&amp;'S1'!$E$25)</f>
        <v>61</v>
      </c>
      <c r="AN290" s="196">
        <f>COUNTIF(INDIRECT(CONCATENATE("AN",'S1'!$F9,":AN",'S1'!$G9)),"&gt;="&amp;'S1'!$E$26)</f>
        <v>61</v>
      </c>
      <c r="AO290" s="196">
        <f>COUNTIF(INDIRECT(CONCATENATE("AO",'S1'!$F9,":AO",'S1'!$G9)),"&gt;="&amp;'S1'!$E$27)</f>
        <v>61</v>
      </c>
      <c r="AP290" s="198">
        <f>COUNTIF(INDIRECT(CONCATENATE("AP",'S1'!$F9,":AP",'S1'!$G9)),"&gt;="&amp;'S1'!$E$27)</f>
        <v>61</v>
      </c>
    </row>
    <row r="291" ht="15.75" customHeight="1">
      <c r="B291" s="81"/>
      <c r="C291" s="195"/>
      <c r="D291" s="6"/>
      <c r="AG291" s="84" t="s">
        <v>17</v>
      </c>
      <c r="AJ291" s="196">
        <f>COUNTIF(INDIRECT(CONCATENATE("AJ",'S1'!$F10,":AJ",'S1'!$G10)),"&gt;="&amp;'S1'!$E$30)</f>
        <v>59</v>
      </c>
      <c r="AK291" s="196">
        <f>COUNTIF(INDIRECT(CONCATENATE("AK",'S1'!$F10,":AK",'S1'!$G10)),"&gt;="&amp;'S1'!$E$23)</f>
        <v>54</v>
      </c>
      <c r="AL291" s="196">
        <f>COUNTIF(INDIRECT(CONCATENATE("AL",'S1'!$F10,":AL",'S1'!$G10)),"&gt;="&amp;'S1'!$E$24)</f>
        <v>55</v>
      </c>
      <c r="AM291" s="196">
        <f>COUNTIF(INDIRECT(CONCATENATE("AM",'S1'!$F10,":AM",'S1'!$G10)),"&gt;="&amp;'S1'!$E$25)</f>
        <v>59</v>
      </c>
      <c r="AN291" s="196">
        <f>COUNTIF(INDIRECT(CONCATENATE("AN",'S1'!$F10,":AN",'S1'!$G10)),"&gt;="&amp;'S1'!$E$26)</f>
        <v>54</v>
      </c>
      <c r="AO291" s="196">
        <f>COUNTIF(INDIRECT(CONCATENATE("AO",'S1'!$F10,":AO",'S1'!$G10)),"&gt;="&amp;'S1'!$E$27)</f>
        <v>59</v>
      </c>
      <c r="AP291" s="198">
        <f>COUNTIF(INDIRECT(CONCATENATE("AP",'S1'!$F10,":AP",'S1'!$G10)),"&gt;="&amp;'S1'!$E$27)</f>
        <v>59</v>
      </c>
    </row>
    <row r="292" ht="15.75" customHeight="1">
      <c r="B292" s="81"/>
      <c r="C292" s="195"/>
      <c r="D292" s="6"/>
      <c r="AG292" s="84" t="s">
        <v>11</v>
      </c>
      <c r="AJ292" s="196">
        <f>100*(AJ288/'S1'!$E7)</f>
        <v>100</v>
      </c>
      <c r="AK292" s="196">
        <f>100*(AK288/'S1'!$E7)</f>
        <v>100</v>
      </c>
      <c r="AL292" s="196">
        <f>100*(AL288/'S1'!$E7)</f>
        <v>100</v>
      </c>
      <c r="AM292" s="196">
        <f>100*(AM288/'S1'!$E7)</f>
        <v>100</v>
      </c>
      <c r="AN292" s="196">
        <f>100*(AN288/'S1'!$E7)</f>
        <v>100</v>
      </c>
      <c r="AO292" s="196">
        <f>100*(AO288/'S1'!$E7)</f>
        <v>100</v>
      </c>
      <c r="AP292" s="81">
        <f>100*(AP288/'S1'!$E7)</f>
        <v>100</v>
      </c>
    </row>
    <row r="293" ht="15.75" customHeight="1">
      <c r="B293" s="81"/>
      <c r="C293" s="195"/>
      <c r="D293" s="6"/>
      <c r="AG293" s="84" t="s">
        <v>13</v>
      </c>
      <c r="AJ293" s="196">
        <f>100*(AJ289/'S1'!$E8)</f>
        <v>100</v>
      </c>
      <c r="AK293" s="196">
        <f>100*(AK289/'S1'!$E8)</f>
        <v>100</v>
      </c>
      <c r="AL293" s="196">
        <f>100*(AL289/'S1'!$E8)</f>
        <v>100</v>
      </c>
      <c r="AM293" s="196">
        <f>100*(AM289/'S1'!$E8)</f>
        <v>100</v>
      </c>
      <c r="AN293" s="196">
        <f>100*(AN289/'S1'!$E8)</f>
        <v>100</v>
      </c>
      <c r="AO293" s="196">
        <f>100*(AO289/'S1'!$E8)</f>
        <v>100</v>
      </c>
      <c r="AP293" s="81">
        <f>100*(AP289/'S1'!$E8)</f>
        <v>100</v>
      </c>
    </row>
    <row r="294" ht="15.75" customHeight="1">
      <c r="B294" s="81"/>
      <c r="C294" s="195"/>
      <c r="D294" s="6"/>
      <c r="AG294" s="84" t="s">
        <v>15</v>
      </c>
      <c r="AJ294" s="196">
        <f>100*(AJ290/'S1'!$E9)</f>
        <v>100</v>
      </c>
      <c r="AK294" s="196">
        <f>100*(AK290/'S1'!$E9)</f>
        <v>100</v>
      </c>
      <c r="AL294" s="196">
        <f>100*(AL290/'S1'!$E9)</f>
        <v>100</v>
      </c>
      <c r="AM294" s="196">
        <f>100*(AM290/'S1'!$E9)</f>
        <v>100</v>
      </c>
      <c r="AN294" s="196">
        <f>100*(AN290/'S1'!$E9)</f>
        <v>100</v>
      </c>
      <c r="AO294" s="196">
        <f>100*(AO290/'S1'!$E9)</f>
        <v>100</v>
      </c>
      <c r="AP294" s="81">
        <f>100*(AP290/'S1'!$E9)</f>
        <v>100</v>
      </c>
    </row>
    <row r="295" ht="15.75" customHeight="1">
      <c r="B295" s="81"/>
      <c r="C295" s="195"/>
      <c r="D295" s="6"/>
      <c r="AG295" s="84" t="s">
        <v>17</v>
      </c>
      <c r="AJ295" s="196">
        <f>100*(AJ291/'S1'!$E10)</f>
        <v>98.33333333</v>
      </c>
      <c r="AK295" s="196">
        <f>100*(AK291/'S1'!$E10)</f>
        <v>90</v>
      </c>
      <c r="AL295" s="196">
        <f>100*(AL291/'S1'!$E10)</f>
        <v>91.66666667</v>
      </c>
      <c r="AM295" s="196">
        <f>100*(AM291/'S1'!$E10)</f>
        <v>98.33333333</v>
      </c>
      <c r="AN295" s="196">
        <f>100*(AN291/'S1'!$E10)</f>
        <v>90</v>
      </c>
      <c r="AO295" s="196">
        <f>100*(AO291/'S1'!$E10)</f>
        <v>98.33333333</v>
      </c>
      <c r="AP295" s="81">
        <f>100*(AP291/'S1'!$E10)</f>
        <v>98.33333333</v>
      </c>
    </row>
    <row r="296" ht="15.75" customHeight="1">
      <c r="B296" s="81"/>
      <c r="C296" s="195"/>
      <c r="D296" s="6"/>
      <c r="AG296" s="84" t="s">
        <v>11</v>
      </c>
      <c r="AJ296" s="197">
        <f>IF(AJ292&gt;='S1'!$B$30,3,IF(AJ292&gt;='S1'!$B$29,2,IF(AJ292&gt;='S1'!$B$28,1,0)))</f>
        <v>3</v>
      </c>
      <c r="AK296" s="197">
        <f>IF(AK292&gt;='S1'!$B$30,3,IF(AK292&gt;='S1'!$B$29,2,IF(AK292&gt;='S1'!$B$28,1,0)))</f>
        <v>3</v>
      </c>
      <c r="AL296" s="197">
        <f>IF(AL292&gt;='S1'!$B$30,3,IF(AL292&gt;='S1'!$B$29,2,IF(AL292&gt;='S1'!$B$28,1,0)))</f>
        <v>3</v>
      </c>
      <c r="AM296" s="197">
        <f>IF(AM292&gt;='S1'!$B$30,3,IF(AM292&gt;='S1'!$B$29,2,IF(AM292&gt;='S1'!$B$28,1,0)))</f>
        <v>3</v>
      </c>
      <c r="AN296" s="197">
        <f>IF(AN292&gt;='S1'!$B$30,3,IF(AN292&gt;='S1'!$B$29,2,IF(AN292&gt;='S1'!$B$28,1,0)))</f>
        <v>3</v>
      </c>
      <c r="AO296" s="197">
        <f>IF(AO292&gt;='S1'!$B$30,3,IF(AO292&gt;='S1'!$B$29,2,IF(AO292&gt;='S1'!$B$28,1,0)))</f>
        <v>3</v>
      </c>
      <c r="AP296" s="198">
        <f>IF(AP292&gt;='S1'!$B$30,3,IF(AP292&gt;='S1'!$B$29,2,IF(AP292&gt;='S1'!$B$28,1,0)))</f>
        <v>3</v>
      </c>
    </row>
    <row r="297" ht="15.75" customHeight="1">
      <c r="B297" s="81"/>
      <c r="C297" s="195"/>
      <c r="D297" s="6"/>
      <c r="AG297" s="84" t="s">
        <v>13</v>
      </c>
      <c r="AJ297" s="197">
        <f>IF(AJ293&gt;='S1'!$B$30,3,IF(AJ293&gt;='S1'!$B$29,2,IF(AJ293&gt;='S1'!$B$28,1,0)))</f>
        <v>3</v>
      </c>
      <c r="AK297" s="197">
        <f>IF(AK293&gt;='S1'!$B$30,3,IF(AK293&gt;='S1'!$B$29,2,IF(AK293&gt;='S1'!$B$28,1,0)))</f>
        <v>3</v>
      </c>
      <c r="AL297" s="197">
        <f>IF(AL293&gt;='S1'!$B$30,3,IF(AL293&gt;='S1'!$B$29,2,IF(AL293&gt;='S1'!$B$28,1,0)))</f>
        <v>3</v>
      </c>
      <c r="AM297" s="197">
        <f>IF(AM293&gt;='S1'!$B$30,3,IF(AM293&gt;='S1'!$B$29,2,IF(AM293&gt;='S1'!$B$28,1,0)))</f>
        <v>3</v>
      </c>
      <c r="AN297" s="197">
        <f>IF(AN293&gt;='S1'!$B$30,3,IF(AN293&gt;='S1'!$B$29,2,IF(AN293&gt;='S1'!$B$28,1,0)))</f>
        <v>3</v>
      </c>
      <c r="AO297" s="197">
        <f>IF(AO293&gt;='S1'!$B$30,3,IF(AO293&gt;='S1'!$B$29,2,IF(AO293&gt;='S1'!$B$28,1,0)))</f>
        <v>3</v>
      </c>
      <c r="AP297" s="198">
        <f>IF(AP293&gt;='S1'!$B$30,3,IF(AP293&gt;='S1'!$B$29,2,IF(AP293&gt;='S1'!$B$28,1,0)))</f>
        <v>3</v>
      </c>
    </row>
    <row r="298" ht="15.75" customHeight="1">
      <c r="B298" s="81"/>
      <c r="C298" s="195"/>
      <c r="D298" s="6"/>
      <c r="AG298" s="84" t="s">
        <v>15</v>
      </c>
      <c r="AJ298" s="197">
        <f>IF(AJ294&gt;='S1'!$B$30,3,IF(AJ294&gt;='S1'!$B$29,2,IF(AJ294&gt;='S1'!$B$28,1,0)))</f>
        <v>3</v>
      </c>
      <c r="AK298" s="197">
        <f>IF(AK294&gt;='S1'!$B$30,3,IF(AK294&gt;='S1'!$B$29,2,IF(AK294&gt;='S1'!$B$28,1,0)))</f>
        <v>3</v>
      </c>
      <c r="AL298" s="197">
        <f>IF(AL294&gt;='S1'!$B$30,3,IF(AL294&gt;='S1'!$B$29,2,IF(AL294&gt;='S1'!$B$28,1,0)))</f>
        <v>3</v>
      </c>
      <c r="AM298" s="197">
        <f>IF(AM294&gt;='S1'!$B$30,3,IF(AM294&gt;='S1'!$B$29,2,IF(AM294&gt;='S1'!$B$28,1,0)))</f>
        <v>3</v>
      </c>
      <c r="AN298" s="197">
        <f>IF(AN294&gt;='S1'!$B$30,3,IF(AN294&gt;='S1'!$B$29,2,IF(AN294&gt;='S1'!$B$28,1,0)))</f>
        <v>3</v>
      </c>
      <c r="AO298" s="197">
        <f>IF(AO294&gt;='S1'!$B$30,3,IF(AO294&gt;='S1'!$B$29,2,IF(AO294&gt;='S1'!$B$28,1,0)))</f>
        <v>3</v>
      </c>
      <c r="AP298" s="198">
        <f>IF(AP294&gt;='S1'!$B$30,3,IF(AP294&gt;='S1'!$B$29,2,IF(AP294&gt;='S1'!$B$28,1,0)))</f>
        <v>3</v>
      </c>
    </row>
    <row r="299" ht="15.75" customHeight="1">
      <c r="B299" s="81"/>
      <c r="C299" s="195"/>
      <c r="D299" s="6"/>
      <c r="AG299" s="84" t="s">
        <v>17</v>
      </c>
      <c r="AJ299" s="197">
        <f>IF(AJ295&gt;='S1'!$B$30,3,IF(AJ295&gt;='S1'!$B$29,2,IF(AJ295&gt;='S1'!$B$28,1,0)))</f>
        <v>3</v>
      </c>
      <c r="AK299" s="197">
        <f>IF(AK295&gt;='S1'!$B$30,3,IF(AK295&gt;='S1'!$B$29,2,IF(AK295&gt;='S1'!$B$28,1,0)))</f>
        <v>3</v>
      </c>
      <c r="AL299" s="197">
        <f>IF(AL295&gt;='S1'!$B$30,3,IF(AL295&gt;='S1'!$B$29,2,IF(AL295&gt;='S1'!$B$28,1,0)))</f>
        <v>3</v>
      </c>
      <c r="AM299" s="197">
        <f>IF(AM295&gt;='S1'!$B$30,3,IF(AM295&gt;='S1'!$B$29,2,IF(AM295&gt;='S1'!$B$28,1,0)))</f>
        <v>3</v>
      </c>
      <c r="AN299" s="197">
        <f>IF(AN295&gt;='S1'!$B$30,3,IF(AN295&gt;='S1'!$B$29,2,IF(AN295&gt;='S1'!$B$28,1,0)))</f>
        <v>3</v>
      </c>
      <c r="AO299" s="197">
        <f>IF(AO295&gt;='S1'!$B$30,3,IF(AO295&gt;='S1'!$B$29,2,IF(AO295&gt;='S1'!$B$28,1,0)))</f>
        <v>3</v>
      </c>
      <c r="AP299" s="198">
        <f>IF(AP295&gt;='S1'!$B$30,3,IF(AP295&gt;='S1'!$B$29,2,IF(AP295&gt;='S1'!$B$28,1,0)))</f>
        <v>3</v>
      </c>
    </row>
    <row r="300" ht="15.75" customHeight="1">
      <c r="B300" s="81"/>
      <c r="C300" s="195"/>
      <c r="D300" s="6"/>
      <c r="AG300" s="84" t="s">
        <v>11</v>
      </c>
      <c r="AJ300" s="197"/>
      <c r="AK300" s="197">
        <f>('S1'!$C$24*$AJ$296/100)+('S1'!$C$23*AK296/100)</f>
        <v>3</v>
      </c>
      <c r="AL300" s="197">
        <f>('S1'!$C$24*$AJ$296/100)+('S1'!$C$23*AL296/100)</f>
        <v>3</v>
      </c>
      <c r="AM300" s="197">
        <f>('S1'!$C$24*$AJ$296/100)+('S1'!$C$23*AM296/100)</f>
        <v>3</v>
      </c>
      <c r="AN300" s="197">
        <f>('S1'!$C$24*$AJ$296/100)+('S1'!$C$23*AN296/100)</f>
        <v>3</v>
      </c>
      <c r="AO300" s="197">
        <f>('S1'!$C$24*$AJ$296/100)+('S1'!$C$23*AO296/100)</f>
        <v>3</v>
      </c>
      <c r="AP300" s="198">
        <f>('S1'!$C$24*$AJ$296/100)+('S1'!$C$23*AP296/100)</f>
        <v>3</v>
      </c>
    </row>
    <row r="301" ht="15.75" customHeight="1">
      <c r="B301" s="81"/>
      <c r="C301" s="195"/>
      <c r="D301" s="6"/>
      <c r="AG301" s="84" t="s">
        <v>13</v>
      </c>
      <c r="AJ301" s="197"/>
      <c r="AK301" s="197">
        <f>('S1'!$C$24*$AJ$297/100)+('S1'!$C$23*AK297/100)</f>
        <v>3</v>
      </c>
      <c r="AL301" s="197">
        <f>('S1'!$C$24*$AJ$297/100)+('S1'!$C$23*AL297/100)</f>
        <v>3</v>
      </c>
      <c r="AM301" s="197">
        <f>('S1'!$C$24*$AJ$297/100)+('S1'!$C$23*AM297/100)</f>
        <v>3</v>
      </c>
      <c r="AN301" s="197">
        <f>('S1'!$C$24*$AJ$297/100)+('S1'!$C$23*AN297/100)</f>
        <v>3</v>
      </c>
      <c r="AO301" s="197">
        <f>('S1'!$C$24*$AJ$297/100)+('S1'!$C$23*AO297/100)</f>
        <v>3</v>
      </c>
      <c r="AP301" s="198">
        <f>('S1'!$C$24*$AJ$297/100)+('S1'!$C$23*AP297/100)</f>
        <v>3</v>
      </c>
    </row>
    <row r="302" ht="15.75" customHeight="1">
      <c r="B302" s="81"/>
      <c r="C302" s="195"/>
      <c r="D302" s="6"/>
      <c r="AG302" s="84" t="s">
        <v>15</v>
      </c>
      <c r="AJ302" s="197"/>
      <c r="AK302" s="197">
        <f>('S1'!$C$24*$AJ$298/100)+('S1'!$C$23*AK298/100)</f>
        <v>3</v>
      </c>
      <c r="AL302" s="197">
        <f>('S1'!$C$24*$AJ$298/100)+('S1'!$C$23*AL298/100)</f>
        <v>3</v>
      </c>
      <c r="AM302" s="197">
        <f>('S1'!$C$24*$AJ$298/100)+('S1'!$C$23*AM298/100)</f>
        <v>3</v>
      </c>
      <c r="AN302" s="197">
        <f>('S1'!$C$24*$AJ$298/100)+('S1'!$C$23*AN298/100)</f>
        <v>3</v>
      </c>
      <c r="AO302" s="197">
        <f>('S1'!$C$24*$AJ$298/100)+('S1'!$C$23*AO298/100)</f>
        <v>3</v>
      </c>
      <c r="AP302" s="198">
        <f>('S1'!$C$24*$AJ$298/100)+('S1'!$C$23*AP298/100)</f>
        <v>3</v>
      </c>
    </row>
    <row r="303" ht="15.75" customHeight="1">
      <c r="B303" s="81"/>
      <c r="C303" s="195"/>
      <c r="D303" s="6"/>
      <c r="AG303" s="84" t="s">
        <v>17</v>
      </c>
      <c r="AJ303" s="197"/>
      <c r="AK303" s="197">
        <f>('S1'!$C$24*$AJ$299/100)+('S1'!$C$23*AK299/100)</f>
        <v>3</v>
      </c>
      <c r="AL303" s="197">
        <f>('S1'!$C$24*$AJ$299/100)+('S1'!$C$23*AL299/100)</f>
        <v>3</v>
      </c>
      <c r="AM303" s="197">
        <f>('S1'!$C$24*$AJ$299/100)+('S1'!$C$23*AM299/100)</f>
        <v>3</v>
      </c>
      <c r="AN303" s="197">
        <f>('S1'!$C$24*$AJ$299/100)+('S1'!$C$23*AN299/100)</f>
        <v>3</v>
      </c>
      <c r="AO303" s="197">
        <f>('S1'!$C$24*$AJ$299/100)+('S1'!$C$23*AO299/100)</f>
        <v>3</v>
      </c>
      <c r="AP303" s="198">
        <f>('S1'!$C$24*$AJ$299/100)+('S1'!$C$23*AP299/100)</f>
        <v>3</v>
      </c>
    </row>
    <row r="304" ht="15.0" customHeight="1">
      <c r="B304" s="81"/>
      <c r="C304" s="195"/>
      <c r="D304" s="6"/>
    </row>
    <row r="305" ht="15.0" customHeight="1">
      <c r="B305" s="81"/>
      <c r="C305" s="195"/>
      <c r="D305" s="6"/>
    </row>
    <row r="306" ht="15.0" customHeight="1">
      <c r="B306" s="81"/>
      <c r="C306" s="195"/>
      <c r="D306" s="6"/>
    </row>
    <row r="307" ht="15.0" customHeight="1">
      <c r="B307" s="81"/>
      <c r="C307" s="195"/>
      <c r="D307" s="6"/>
    </row>
    <row r="308" ht="15.0" customHeight="1">
      <c r="B308" s="81"/>
      <c r="C308" s="195"/>
      <c r="D308" s="6"/>
    </row>
    <row r="309" ht="15.0" customHeight="1">
      <c r="B309" s="81"/>
      <c r="C309" s="195"/>
      <c r="D309" s="6"/>
    </row>
    <row r="310" ht="15.0" customHeight="1">
      <c r="B310" s="81"/>
      <c r="C310" s="195"/>
      <c r="D310" s="6"/>
    </row>
    <row r="311" ht="15.0" customHeight="1">
      <c r="B311" s="81"/>
      <c r="C311" s="195"/>
      <c r="D311" s="6"/>
    </row>
    <row r="312" ht="15.0" customHeight="1">
      <c r="B312" s="81"/>
      <c r="C312" s="195"/>
      <c r="D312" s="6"/>
    </row>
    <row r="313" ht="15.0" customHeight="1">
      <c r="B313" s="81"/>
      <c r="C313" s="195"/>
      <c r="D313" s="6"/>
    </row>
    <row r="314" ht="15.0" customHeight="1">
      <c r="B314" s="81"/>
      <c r="C314" s="195"/>
      <c r="D314" s="6"/>
    </row>
    <row r="315" ht="15.0" customHeight="1">
      <c r="B315" s="81"/>
      <c r="C315" s="195"/>
      <c r="D315" s="6"/>
    </row>
    <row r="316" ht="15.0" customHeight="1">
      <c r="B316" s="81"/>
      <c r="C316" s="195"/>
      <c r="D316" s="6"/>
    </row>
    <row r="317" ht="15.0" customHeight="1">
      <c r="B317" s="81"/>
      <c r="C317" s="195"/>
      <c r="D317" s="6"/>
    </row>
    <row r="318" ht="15.0" customHeight="1">
      <c r="B318" s="81"/>
      <c r="C318" s="195"/>
      <c r="D318" s="6"/>
    </row>
    <row r="319" ht="15.0" customHeight="1">
      <c r="B319" s="81"/>
      <c r="C319" s="195"/>
      <c r="D319" s="6"/>
    </row>
    <row r="320" ht="15.0" customHeight="1">
      <c r="B320" s="81"/>
      <c r="C320" s="195"/>
      <c r="D320" s="6"/>
    </row>
    <row r="321" ht="15.0" customHeight="1">
      <c r="B321" s="81"/>
      <c r="C321" s="195"/>
      <c r="D321" s="6"/>
    </row>
    <row r="322" ht="15.0" customHeight="1">
      <c r="B322" s="81"/>
      <c r="C322" s="195"/>
      <c r="D322" s="6"/>
    </row>
    <row r="323" ht="15.0" customHeight="1">
      <c r="B323" s="81"/>
      <c r="C323" s="195"/>
      <c r="D323" s="6"/>
    </row>
    <row r="324" ht="15.0" customHeight="1">
      <c r="B324" s="81"/>
      <c r="C324" s="195"/>
      <c r="D324" s="6"/>
    </row>
    <row r="325" ht="15.0" customHeight="1">
      <c r="B325" s="81"/>
      <c r="C325" s="195"/>
      <c r="D325" s="6"/>
    </row>
    <row r="326" ht="15.0" customHeight="1">
      <c r="B326" s="81"/>
      <c r="C326" s="195"/>
      <c r="D326" s="6"/>
    </row>
    <row r="327" ht="15.0" customHeight="1">
      <c r="B327" s="81"/>
      <c r="C327" s="195"/>
      <c r="D327" s="6"/>
    </row>
    <row r="328" ht="15.0" customHeight="1">
      <c r="B328" s="81"/>
      <c r="C328" s="195"/>
      <c r="D328" s="6"/>
    </row>
    <row r="329" ht="15.0" customHeight="1">
      <c r="B329" s="81"/>
      <c r="C329" s="195"/>
      <c r="D329" s="6"/>
    </row>
    <row r="330" ht="15.0" customHeight="1">
      <c r="B330" s="81"/>
      <c r="C330" s="195"/>
      <c r="D330" s="6"/>
    </row>
    <row r="331" ht="15.0" customHeight="1">
      <c r="B331" s="81"/>
      <c r="C331" s="195"/>
      <c r="D331" s="6"/>
    </row>
    <row r="332" ht="15.0" customHeight="1">
      <c r="B332" s="81"/>
      <c r="C332" s="195"/>
      <c r="D332" s="6"/>
    </row>
    <row r="333" ht="15.0" customHeight="1">
      <c r="B333" s="81"/>
      <c r="C333" s="195"/>
      <c r="D333" s="6"/>
    </row>
    <row r="334" ht="15.0" customHeight="1">
      <c r="B334" s="81"/>
      <c r="C334" s="195"/>
      <c r="D334" s="6"/>
    </row>
    <row r="335" ht="15.0" customHeight="1">
      <c r="B335" s="81"/>
      <c r="C335" s="195"/>
      <c r="D335" s="6"/>
    </row>
    <row r="336" ht="15.0" customHeight="1">
      <c r="B336" s="81"/>
      <c r="C336" s="195"/>
      <c r="D336" s="6"/>
    </row>
    <row r="337" ht="15.0" customHeight="1">
      <c r="B337" s="81"/>
      <c r="C337" s="195"/>
      <c r="D337" s="6"/>
    </row>
    <row r="338" ht="15.0" customHeight="1">
      <c r="B338" s="81"/>
      <c r="C338" s="195"/>
      <c r="D338" s="6"/>
    </row>
    <row r="339" ht="15.0" customHeight="1">
      <c r="B339" s="81"/>
      <c r="C339" s="195"/>
      <c r="D339" s="6"/>
    </row>
    <row r="340" ht="15.0" customHeight="1">
      <c r="B340" s="81"/>
      <c r="C340" s="195"/>
      <c r="D340" s="6"/>
    </row>
    <row r="341" ht="15.0" customHeight="1">
      <c r="B341" s="81"/>
      <c r="C341" s="195"/>
      <c r="D341" s="6"/>
    </row>
    <row r="342" ht="15.0" customHeight="1">
      <c r="B342" s="81"/>
      <c r="C342" s="195"/>
      <c r="D342" s="6"/>
    </row>
    <row r="343" ht="15.0" customHeight="1">
      <c r="B343" s="81"/>
      <c r="C343" s="195"/>
      <c r="D343" s="6"/>
    </row>
    <row r="344" ht="15.0" customHeight="1">
      <c r="B344" s="81"/>
      <c r="C344" s="195"/>
      <c r="D344" s="6"/>
    </row>
    <row r="345" ht="15.0" customHeight="1">
      <c r="B345" s="81"/>
      <c r="C345" s="195"/>
      <c r="D345" s="6"/>
    </row>
    <row r="346" ht="15.0" customHeight="1">
      <c r="B346" s="81"/>
      <c r="C346" s="195"/>
      <c r="D346" s="6"/>
    </row>
    <row r="347" ht="15.0" customHeight="1">
      <c r="B347" s="81"/>
      <c r="C347" s="195"/>
      <c r="D347" s="6"/>
    </row>
    <row r="348" ht="15.0" customHeight="1">
      <c r="B348" s="81"/>
      <c r="C348" s="195"/>
      <c r="D348" s="6"/>
    </row>
    <row r="349" ht="15.0" customHeight="1">
      <c r="B349" s="81"/>
      <c r="C349" s="195"/>
      <c r="D349" s="6"/>
    </row>
    <row r="350" ht="15.0" customHeight="1">
      <c r="B350" s="81"/>
      <c r="C350" s="195"/>
      <c r="D350" s="6"/>
    </row>
    <row r="351" ht="15.0" customHeight="1">
      <c r="B351" s="81"/>
      <c r="C351" s="195"/>
      <c r="D351" s="6"/>
    </row>
    <row r="352" ht="15.0" customHeight="1">
      <c r="B352" s="81"/>
      <c r="C352" s="195"/>
      <c r="D352" s="6"/>
    </row>
    <row r="353" ht="15.0" customHeight="1">
      <c r="B353" s="81"/>
      <c r="C353" s="195"/>
      <c r="D353" s="6"/>
    </row>
    <row r="354" ht="15.0" customHeight="1">
      <c r="B354" s="81"/>
      <c r="C354" s="195"/>
      <c r="D354" s="6"/>
    </row>
    <row r="355" ht="15.0" customHeight="1">
      <c r="B355" s="81"/>
      <c r="C355" s="195"/>
      <c r="D355" s="6"/>
    </row>
    <row r="356" ht="15.0" customHeight="1">
      <c r="B356" s="81"/>
      <c r="C356" s="195"/>
      <c r="D356" s="6"/>
    </row>
    <row r="357" ht="15.0" customHeight="1">
      <c r="B357" s="81"/>
      <c r="C357" s="195"/>
      <c r="D357" s="6"/>
    </row>
    <row r="358" ht="15.0" customHeight="1">
      <c r="B358" s="81"/>
      <c r="C358" s="195"/>
      <c r="D358" s="6"/>
    </row>
    <row r="359" ht="15.0" customHeight="1">
      <c r="B359" s="81"/>
      <c r="C359" s="195"/>
      <c r="D359" s="6"/>
    </row>
    <row r="360" ht="15.0" customHeight="1">
      <c r="B360" s="81"/>
      <c r="C360" s="195"/>
      <c r="D360" s="6"/>
    </row>
    <row r="361" ht="15.0" customHeight="1">
      <c r="B361" s="81"/>
      <c r="C361" s="195"/>
      <c r="D361" s="6"/>
    </row>
    <row r="362" ht="15.0" customHeight="1">
      <c r="B362" s="81"/>
      <c r="C362" s="195"/>
      <c r="D362" s="6"/>
    </row>
    <row r="363" ht="15.0" customHeight="1">
      <c r="B363" s="81"/>
      <c r="C363" s="195"/>
      <c r="D363" s="6"/>
    </row>
    <row r="364" ht="15.0" customHeight="1">
      <c r="B364" s="81"/>
      <c r="C364" s="195"/>
      <c r="D364" s="6"/>
    </row>
    <row r="365" ht="15.0" customHeight="1">
      <c r="B365" s="81"/>
      <c r="C365" s="195"/>
      <c r="D365" s="6"/>
    </row>
    <row r="366" ht="15.0" customHeight="1">
      <c r="B366" s="81"/>
      <c r="C366" s="195"/>
      <c r="D366" s="6"/>
    </row>
    <row r="367" ht="15.0" customHeight="1">
      <c r="B367" s="81"/>
      <c r="C367" s="195"/>
      <c r="D367" s="6"/>
    </row>
    <row r="368" ht="15.0" customHeight="1">
      <c r="B368" s="81"/>
      <c r="C368" s="195"/>
      <c r="D368" s="6"/>
    </row>
    <row r="369" ht="15.0" customHeight="1">
      <c r="B369" s="81"/>
      <c r="C369" s="195"/>
      <c r="D369" s="6"/>
    </row>
    <row r="370" ht="15.0" customHeight="1">
      <c r="B370" s="81"/>
      <c r="C370" s="195"/>
      <c r="D370" s="6"/>
    </row>
    <row r="371" ht="15.0" customHeight="1">
      <c r="B371" s="81"/>
      <c r="C371" s="195"/>
      <c r="D371" s="6"/>
    </row>
    <row r="372" ht="15.0" customHeight="1">
      <c r="B372" s="81"/>
      <c r="C372" s="195"/>
      <c r="D372" s="6"/>
    </row>
    <row r="373" ht="15.0" customHeight="1">
      <c r="B373" s="81"/>
      <c r="C373" s="195"/>
      <c r="D373" s="6"/>
    </row>
    <row r="374" ht="15.0" customHeight="1">
      <c r="B374" s="81"/>
      <c r="C374" s="195"/>
      <c r="D374" s="6"/>
    </row>
    <row r="375" ht="15.0" customHeight="1">
      <c r="B375" s="81"/>
      <c r="C375" s="195"/>
      <c r="D375" s="6"/>
    </row>
    <row r="376" ht="15.0" customHeight="1">
      <c r="B376" s="81"/>
      <c r="C376" s="195"/>
      <c r="D376" s="6"/>
    </row>
    <row r="377" ht="15.0" customHeight="1">
      <c r="B377" s="81"/>
      <c r="C377" s="195"/>
      <c r="D377" s="6"/>
    </row>
    <row r="378" ht="15.0" customHeight="1">
      <c r="B378" s="81"/>
      <c r="C378" s="195"/>
      <c r="D378" s="6"/>
    </row>
    <row r="379" ht="15.0" customHeight="1">
      <c r="B379" s="81"/>
      <c r="C379" s="195"/>
      <c r="D379" s="6"/>
    </row>
    <row r="380" ht="15.0" customHeight="1">
      <c r="B380" s="81"/>
      <c r="C380" s="195"/>
      <c r="D380" s="6"/>
    </row>
    <row r="381" ht="15.0" customHeight="1">
      <c r="B381" s="81"/>
      <c r="C381" s="195"/>
      <c r="D381" s="6"/>
    </row>
    <row r="382" ht="15.0" customHeight="1">
      <c r="B382" s="81"/>
      <c r="C382" s="195"/>
      <c r="D382" s="6"/>
    </row>
    <row r="383" ht="15.0" customHeight="1">
      <c r="B383" s="81"/>
      <c r="C383" s="195"/>
      <c r="D383" s="6"/>
    </row>
    <row r="384" ht="15.0" customHeight="1">
      <c r="B384" s="81"/>
      <c r="C384" s="195"/>
      <c r="D384" s="6"/>
    </row>
    <row r="385" ht="15.0" customHeight="1">
      <c r="B385" s="81"/>
      <c r="C385" s="195"/>
      <c r="D385" s="6"/>
    </row>
    <row r="386" ht="15.0" customHeight="1">
      <c r="B386" s="81"/>
      <c r="C386" s="195"/>
      <c r="D386" s="6"/>
    </row>
    <row r="387" ht="15.0" customHeight="1">
      <c r="B387" s="81"/>
      <c r="C387" s="195"/>
      <c r="D387" s="6"/>
    </row>
    <row r="388" ht="15.0" customHeight="1">
      <c r="B388" s="81"/>
      <c r="C388" s="195"/>
      <c r="D388" s="6"/>
    </row>
    <row r="389" ht="15.0" customHeight="1">
      <c r="B389" s="81"/>
      <c r="C389" s="195"/>
      <c r="D389" s="6"/>
    </row>
    <row r="390" ht="15.0" customHeight="1">
      <c r="B390" s="81"/>
      <c r="C390" s="195"/>
      <c r="D390" s="6"/>
    </row>
    <row r="391" ht="15.0" customHeight="1">
      <c r="B391" s="81"/>
      <c r="C391" s="195"/>
      <c r="D391" s="6"/>
    </row>
    <row r="392" ht="15.0" customHeight="1">
      <c r="B392" s="81"/>
      <c r="C392" s="195"/>
      <c r="D392" s="6"/>
    </row>
    <row r="393" ht="15.0" customHeight="1">
      <c r="B393" s="81"/>
      <c r="C393" s="195"/>
      <c r="D393" s="6"/>
    </row>
    <row r="394" ht="15.0" customHeight="1">
      <c r="B394" s="81"/>
      <c r="C394" s="195"/>
      <c r="D394" s="6"/>
    </row>
    <row r="395" ht="15.0" customHeight="1">
      <c r="B395" s="81"/>
      <c r="C395" s="195"/>
      <c r="D395" s="6"/>
    </row>
    <row r="396" ht="15.0" customHeight="1">
      <c r="B396" s="81"/>
      <c r="C396" s="195"/>
      <c r="D396" s="6"/>
    </row>
    <row r="397" ht="15.0" customHeight="1">
      <c r="B397" s="81"/>
      <c r="C397" s="195"/>
      <c r="D397" s="6"/>
    </row>
    <row r="398" ht="15.0" customHeight="1">
      <c r="B398" s="81"/>
      <c r="C398" s="195"/>
      <c r="D398" s="6"/>
    </row>
    <row r="399" ht="15.0" customHeight="1">
      <c r="B399" s="81"/>
      <c r="C399" s="195"/>
      <c r="D399" s="6"/>
    </row>
    <row r="400" ht="15.0" customHeight="1">
      <c r="B400" s="81"/>
      <c r="C400" s="195"/>
      <c r="D400" s="6"/>
    </row>
    <row r="401" ht="15.0" customHeight="1">
      <c r="B401" s="81"/>
      <c r="C401" s="195"/>
      <c r="D401" s="6"/>
    </row>
    <row r="402" ht="15.0" customHeight="1">
      <c r="B402" s="81"/>
      <c r="C402" s="195"/>
      <c r="D402" s="6"/>
    </row>
    <row r="403" ht="15.0" customHeight="1">
      <c r="B403" s="81"/>
      <c r="C403" s="195"/>
      <c r="D403" s="6"/>
    </row>
    <row r="404" ht="15.0" customHeight="1">
      <c r="B404" s="81"/>
      <c r="C404" s="195"/>
      <c r="D404" s="6"/>
    </row>
    <row r="405" ht="15.0" customHeight="1">
      <c r="B405" s="81"/>
      <c r="C405" s="195"/>
      <c r="D405" s="6"/>
    </row>
    <row r="406" ht="15.0" customHeight="1">
      <c r="B406" s="81"/>
      <c r="C406" s="195"/>
      <c r="D406" s="6"/>
    </row>
    <row r="407" ht="15.0" customHeight="1">
      <c r="B407" s="81"/>
      <c r="C407" s="195"/>
      <c r="D407" s="6"/>
    </row>
    <row r="408" ht="15.0" customHeight="1">
      <c r="B408" s="81"/>
      <c r="C408" s="195"/>
      <c r="D408" s="6"/>
    </row>
    <row r="409" ht="15.0" customHeight="1">
      <c r="B409" s="81"/>
      <c r="C409" s="195"/>
      <c r="D409" s="6"/>
    </row>
    <row r="410" ht="15.0" customHeight="1">
      <c r="B410" s="81"/>
      <c r="C410" s="195"/>
      <c r="D410" s="6"/>
    </row>
    <row r="411" ht="15.0" customHeight="1">
      <c r="B411" s="81"/>
      <c r="C411" s="195"/>
      <c r="D411" s="6"/>
    </row>
    <row r="412" ht="15.0" customHeight="1">
      <c r="B412" s="81"/>
      <c r="C412" s="195"/>
      <c r="D412" s="6"/>
    </row>
    <row r="413" ht="15.0" customHeight="1">
      <c r="B413" s="81"/>
      <c r="C413" s="195"/>
      <c r="D413" s="6"/>
    </row>
    <row r="414" ht="15.0" customHeight="1">
      <c r="B414" s="81"/>
      <c r="C414" s="195"/>
      <c r="D414" s="6"/>
    </row>
    <row r="415" ht="15.0" customHeight="1">
      <c r="B415" s="81"/>
      <c r="C415" s="195"/>
      <c r="D415" s="6"/>
    </row>
    <row r="416" ht="15.0" customHeight="1">
      <c r="B416" s="81"/>
      <c r="C416" s="195"/>
      <c r="D416" s="6"/>
    </row>
    <row r="417" ht="15.0" customHeight="1">
      <c r="B417" s="81"/>
      <c r="C417" s="195"/>
      <c r="D417" s="6"/>
    </row>
    <row r="418" ht="15.0" customHeight="1">
      <c r="B418" s="81"/>
      <c r="C418" s="195"/>
      <c r="D418" s="6"/>
    </row>
    <row r="419" ht="15.0" customHeight="1">
      <c r="B419" s="81"/>
      <c r="C419" s="195"/>
      <c r="D419" s="6"/>
    </row>
    <row r="420" ht="15.0" customHeight="1">
      <c r="B420" s="81"/>
      <c r="C420" s="195"/>
      <c r="D420" s="6"/>
    </row>
    <row r="421" ht="15.0" customHeight="1">
      <c r="B421" s="81"/>
      <c r="C421" s="195"/>
      <c r="D421" s="6"/>
    </row>
    <row r="422" ht="15.0" customHeight="1">
      <c r="B422" s="81"/>
      <c r="C422" s="195"/>
      <c r="D422" s="6"/>
    </row>
    <row r="423" ht="15.0" customHeight="1">
      <c r="B423" s="81"/>
      <c r="C423" s="195"/>
      <c r="D423" s="6"/>
    </row>
    <row r="424" ht="15.0" customHeight="1">
      <c r="B424" s="81"/>
      <c r="C424" s="195"/>
      <c r="D424" s="6"/>
    </row>
    <row r="425" ht="15.0" customHeight="1">
      <c r="B425" s="81"/>
      <c r="C425" s="195"/>
      <c r="D425" s="6"/>
    </row>
    <row r="426" ht="15.0" customHeight="1">
      <c r="B426" s="81"/>
      <c r="C426" s="195"/>
      <c r="D426" s="6"/>
    </row>
    <row r="427" ht="15.0" customHeight="1">
      <c r="B427" s="81"/>
      <c r="C427" s="195"/>
      <c r="D427" s="6"/>
    </row>
    <row r="428" ht="15.0" customHeight="1">
      <c r="B428" s="81"/>
      <c r="C428" s="195"/>
      <c r="D428" s="6"/>
    </row>
    <row r="429" ht="15.0" customHeight="1">
      <c r="B429" s="81"/>
      <c r="C429" s="195"/>
      <c r="D429" s="6"/>
    </row>
    <row r="430" ht="15.0" customHeight="1">
      <c r="B430" s="81"/>
      <c r="C430" s="195"/>
      <c r="D430" s="6"/>
    </row>
    <row r="431" ht="15.0" customHeight="1">
      <c r="B431" s="81"/>
      <c r="C431" s="195"/>
      <c r="D431" s="6"/>
    </row>
    <row r="432" ht="15.0" customHeight="1">
      <c r="B432" s="81"/>
      <c r="C432" s="195"/>
      <c r="D432" s="6"/>
    </row>
    <row r="433" ht="15.0" customHeight="1">
      <c r="B433" s="81"/>
      <c r="C433" s="195"/>
      <c r="D433" s="6"/>
    </row>
    <row r="434" ht="15.0" customHeight="1">
      <c r="B434" s="81"/>
      <c r="C434" s="195"/>
      <c r="D434" s="6"/>
    </row>
    <row r="435" ht="15.0" customHeight="1">
      <c r="B435" s="81"/>
      <c r="C435" s="195"/>
      <c r="D435" s="6"/>
    </row>
    <row r="436" ht="15.0" customHeight="1">
      <c r="B436" s="81"/>
      <c r="C436" s="195"/>
      <c r="D436" s="6"/>
    </row>
    <row r="437" ht="15.0" customHeight="1">
      <c r="B437" s="81"/>
      <c r="C437" s="195"/>
      <c r="D437" s="6"/>
    </row>
    <row r="438" ht="15.0" customHeight="1">
      <c r="B438" s="81"/>
      <c r="C438" s="195"/>
      <c r="D438" s="6"/>
    </row>
    <row r="439" ht="15.0" customHeight="1">
      <c r="B439" s="81"/>
      <c r="C439" s="195"/>
      <c r="D439" s="6"/>
    </row>
    <row r="440" ht="15.0" customHeight="1">
      <c r="B440" s="81"/>
      <c r="C440" s="195"/>
      <c r="D440" s="6"/>
    </row>
    <row r="441" ht="15.0" customHeight="1">
      <c r="B441" s="81"/>
      <c r="C441" s="195"/>
      <c r="D441" s="6"/>
    </row>
    <row r="442" ht="15.0" customHeight="1">
      <c r="B442" s="81"/>
      <c r="C442" s="195"/>
      <c r="D442" s="6"/>
    </row>
    <row r="443" ht="15.0" customHeight="1">
      <c r="B443" s="81"/>
      <c r="C443" s="195"/>
      <c r="D443" s="6"/>
    </row>
    <row r="444" ht="15.0" customHeight="1">
      <c r="B444" s="81"/>
      <c r="C444" s="195"/>
      <c r="D444" s="6"/>
    </row>
    <row r="445" ht="15.0" customHeight="1">
      <c r="B445" s="81"/>
      <c r="C445" s="195"/>
      <c r="D445" s="6"/>
    </row>
    <row r="446" ht="15.0" customHeight="1">
      <c r="B446" s="81"/>
      <c r="C446" s="195"/>
      <c r="D446" s="6"/>
    </row>
    <row r="447" ht="15.0" customHeight="1">
      <c r="B447" s="81"/>
      <c r="C447" s="195"/>
      <c r="D447" s="6"/>
    </row>
    <row r="448" ht="15.0" customHeight="1">
      <c r="B448" s="81"/>
      <c r="C448" s="195"/>
      <c r="D448" s="6"/>
    </row>
    <row r="449" ht="15.0" customHeight="1">
      <c r="B449" s="81"/>
      <c r="C449" s="195"/>
      <c r="D449" s="6"/>
    </row>
    <row r="450" ht="15.0" customHeight="1">
      <c r="B450" s="81"/>
      <c r="C450" s="195"/>
      <c r="D450" s="6"/>
    </row>
    <row r="451" ht="15.0" customHeight="1">
      <c r="B451" s="81"/>
      <c r="C451" s="195"/>
      <c r="D451" s="6"/>
    </row>
    <row r="452" ht="15.0" customHeight="1">
      <c r="B452" s="81"/>
      <c r="C452" s="195"/>
      <c r="D452" s="6"/>
    </row>
    <row r="453" ht="15.0" customHeight="1">
      <c r="B453" s="81"/>
      <c r="C453" s="195"/>
      <c r="D453" s="6"/>
    </row>
    <row r="454" ht="15.0" customHeight="1">
      <c r="B454" s="81"/>
      <c r="C454" s="195"/>
      <c r="D454" s="6"/>
    </row>
    <row r="455" ht="15.0" customHeight="1">
      <c r="B455" s="81"/>
      <c r="C455" s="195"/>
      <c r="D455" s="6"/>
    </row>
    <row r="456" ht="15.0" customHeight="1">
      <c r="B456" s="81"/>
      <c r="C456" s="195"/>
      <c r="D456" s="6"/>
    </row>
    <row r="457" ht="15.0" customHeight="1">
      <c r="B457" s="81"/>
      <c r="C457" s="195"/>
      <c r="D457" s="6"/>
    </row>
    <row r="458" ht="15.0" customHeight="1">
      <c r="B458" s="81"/>
      <c r="C458" s="195"/>
      <c r="D458" s="6"/>
    </row>
    <row r="459" ht="15.0" customHeight="1">
      <c r="B459" s="81"/>
      <c r="C459" s="195"/>
      <c r="D459" s="6"/>
    </row>
    <row r="460" ht="15.0" customHeight="1">
      <c r="B460" s="81"/>
      <c r="C460" s="195"/>
      <c r="D460" s="6"/>
    </row>
    <row r="461" ht="15.0" customHeight="1">
      <c r="B461" s="81"/>
      <c r="C461" s="195"/>
      <c r="D461" s="6"/>
    </row>
    <row r="462" ht="15.0" customHeight="1">
      <c r="B462" s="81"/>
      <c r="C462" s="195"/>
      <c r="D462" s="6"/>
    </row>
    <row r="463" ht="15.0" customHeight="1">
      <c r="B463" s="81"/>
      <c r="C463" s="195"/>
      <c r="D463" s="6"/>
    </row>
    <row r="464" ht="15.0" customHeight="1">
      <c r="B464" s="81"/>
      <c r="C464" s="195"/>
      <c r="D464" s="6"/>
    </row>
    <row r="465" ht="15.0" customHeight="1">
      <c r="B465" s="81"/>
      <c r="C465" s="195"/>
      <c r="D465" s="6"/>
    </row>
    <row r="466" ht="15.0" customHeight="1">
      <c r="B466" s="81"/>
      <c r="C466" s="195"/>
      <c r="D466" s="6"/>
    </row>
    <row r="467" ht="15.0" customHeight="1">
      <c r="B467" s="81"/>
      <c r="C467" s="195"/>
      <c r="D467" s="6"/>
    </row>
    <row r="468" ht="15.0" customHeight="1">
      <c r="B468" s="81"/>
      <c r="C468" s="195"/>
      <c r="D468" s="6"/>
    </row>
    <row r="469" ht="15.0" customHeight="1">
      <c r="B469" s="81"/>
      <c r="C469" s="195"/>
      <c r="D469" s="6"/>
    </row>
    <row r="470" ht="15.0" customHeight="1">
      <c r="B470" s="81"/>
      <c r="C470" s="195"/>
      <c r="D470" s="6"/>
    </row>
    <row r="471" ht="15.0" customHeight="1">
      <c r="B471" s="81"/>
      <c r="C471" s="195"/>
      <c r="D471" s="6"/>
    </row>
    <row r="472" ht="15.0" customHeight="1">
      <c r="B472" s="81"/>
      <c r="C472" s="195"/>
      <c r="D472" s="6"/>
    </row>
    <row r="473" ht="15.0" customHeight="1">
      <c r="B473" s="81"/>
      <c r="C473" s="195"/>
      <c r="D473" s="6"/>
    </row>
    <row r="474" ht="15.0" customHeight="1">
      <c r="B474" s="81"/>
      <c r="C474" s="195"/>
      <c r="D474" s="6"/>
    </row>
    <row r="475" ht="15.0" customHeight="1">
      <c r="B475" s="81"/>
      <c r="C475" s="195"/>
      <c r="D475" s="6"/>
    </row>
    <row r="476" ht="15.0" customHeight="1">
      <c r="B476" s="81"/>
      <c r="C476" s="195"/>
      <c r="D476" s="6"/>
    </row>
    <row r="477" ht="15.0" customHeight="1">
      <c r="B477" s="81"/>
      <c r="C477" s="195"/>
      <c r="D477" s="6"/>
    </row>
    <row r="478" ht="15.0" customHeight="1">
      <c r="B478" s="81"/>
      <c r="C478" s="195"/>
      <c r="D478" s="6"/>
    </row>
    <row r="479" ht="15.0" customHeight="1">
      <c r="B479" s="81"/>
      <c r="C479" s="195"/>
      <c r="D479" s="6"/>
    </row>
    <row r="480" ht="15.0" customHeight="1">
      <c r="B480" s="81"/>
      <c r="C480" s="195"/>
      <c r="D480" s="6"/>
    </row>
    <row r="481" ht="15.0" customHeight="1">
      <c r="B481" s="81"/>
      <c r="C481" s="195"/>
      <c r="D481" s="6"/>
    </row>
    <row r="482" ht="15.0" customHeight="1">
      <c r="B482" s="81"/>
      <c r="C482" s="195"/>
      <c r="D482" s="6"/>
    </row>
    <row r="483" ht="15.0" customHeight="1">
      <c r="B483" s="81"/>
      <c r="C483" s="195"/>
      <c r="D483" s="6"/>
    </row>
    <row r="484" ht="15.0" customHeight="1">
      <c r="B484" s="81"/>
      <c r="C484" s="195"/>
      <c r="D484" s="6"/>
    </row>
    <row r="485" ht="15.0" customHeight="1">
      <c r="B485" s="81"/>
      <c r="C485" s="195"/>
      <c r="D485" s="6"/>
    </row>
    <row r="486" ht="15.0" customHeight="1">
      <c r="B486" s="81"/>
      <c r="C486" s="195"/>
      <c r="D486" s="6"/>
    </row>
    <row r="487" ht="15.0" customHeight="1">
      <c r="B487" s="81"/>
      <c r="C487" s="195"/>
      <c r="D487" s="6"/>
    </row>
    <row r="488" ht="15.0" customHeight="1">
      <c r="B488" s="81"/>
      <c r="C488" s="195"/>
      <c r="D488" s="6"/>
    </row>
    <row r="489" ht="15.0" customHeight="1">
      <c r="B489" s="81"/>
      <c r="C489" s="195"/>
      <c r="D489" s="6"/>
    </row>
    <row r="490" ht="15.0" customHeight="1">
      <c r="B490" s="81"/>
      <c r="C490" s="195"/>
      <c r="D490" s="6"/>
    </row>
    <row r="491" ht="15.0" customHeight="1">
      <c r="B491" s="81"/>
      <c r="C491" s="195"/>
      <c r="D491" s="6"/>
    </row>
    <row r="492" ht="15.0" customHeight="1">
      <c r="B492" s="81"/>
      <c r="C492" s="195"/>
      <c r="D492" s="6"/>
    </row>
    <row r="493" ht="15.0" customHeight="1">
      <c r="B493" s="81"/>
      <c r="C493" s="195"/>
      <c r="D493" s="6"/>
    </row>
    <row r="494" ht="15.0" customHeight="1">
      <c r="B494" s="81"/>
      <c r="C494" s="195"/>
      <c r="D494" s="6"/>
    </row>
    <row r="495" ht="15.0" customHeight="1">
      <c r="B495" s="81"/>
      <c r="C495" s="195"/>
      <c r="D495" s="6"/>
    </row>
    <row r="496" ht="15.0" customHeight="1">
      <c r="B496" s="81"/>
      <c r="C496" s="195"/>
      <c r="D496" s="6"/>
    </row>
    <row r="497" ht="15.0" customHeight="1">
      <c r="B497" s="81"/>
      <c r="C497" s="195"/>
      <c r="D497" s="6"/>
    </row>
    <row r="498" ht="15.0" customHeight="1">
      <c r="B498" s="81"/>
      <c r="C498" s="195"/>
      <c r="D498" s="6"/>
    </row>
    <row r="499" ht="15.0" customHeight="1">
      <c r="B499" s="81"/>
      <c r="C499" s="195"/>
      <c r="D499" s="6"/>
    </row>
    <row r="500" ht="15.0" customHeight="1">
      <c r="B500" s="81"/>
      <c r="C500" s="195"/>
      <c r="D500" s="6"/>
    </row>
    <row r="501" ht="15.0" customHeight="1">
      <c r="B501" s="81"/>
      <c r="C501" s="195"/>
      <c r="D501" s="6"/>
    </row>
    <row r="502" ht="15.0" customHeight="1">
      <c r="B502" s="81"/>
      <c r="C502" s="195"/>
      <c r="D502" s="6"/>
    </row>
    <row r="503" ht="15.0" customHeight="1">
      <c r="B503" s="81"/>
      <c r="C503" s="195"/>
      <c r="D503" s="6"/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1:AN1"/>
    <mergeCell ref="A2:B2"/>
    <mergeCell ref="M2:Q2"/>
    <mergeCell ref="V2:AO2"/>
    <mergeCell ref="C3:AO3"/>
    <mergeCell ref="C4:AO4"/>
    <mergeCell ref="C5:AO5"/>
    <mergeCell ref="W10:AB10"/>
    <mergeCell ref="AC10:AH10"/>
    <mergeCell ref="AI11:AJ11"/>
    <mergeCell ref="AI12:AJ12"/>
    <mergeCell ref="C6:AO6"/>
    <mergeCell ref="C7:AO7"/>
    <mergeCell ref="C8:AO8"/>
    <mergeCell ref="C9:AO9"/>
    <mergeCell ref="E10:J10"/>
    <mergeCell ref="K10:P10"/>
    <mergeCell ref="Q10:V10"/>
    <mergeCell ref="AK10:AO10"/>
  </mergeCells>
  <conditionalFormatting sqref="E71:E186">
    <cfRule type="cellIs" dxfId="0" priority="1" operator="greaterThan">
      <formula>E70</formula>
    </cfRule>
  </conditionalFormatting>
  <conditionalFormatting sqref="E253:V253 W257:Y257 Z253:AE253 AH253">
    <cfRule type="cellIs" dxfId="0" priority="2" operator="greaterThan">
      <formula>E250</formula>
    </cfRule>
  </conditionalFormatting>
  <conditionalFormatting sqref="E254:V254 W258:Y258 Z254:AE254 AH254">
    <cfRule type="cellIs" dxfId="0" priority="3" operator="greaterThan">
      <formula>E250</formula>
    </cfRule>
  </conditionalFormatting>
  <conditionalFormatting sqref="E255:V256 Z255:AH256">
    <cfRule type="cellIs" dxfId="0" priority="4" operator="greaterThan">
      <formula>E249</formula>
    </cfRule>
  </conditionalFormatting>
  <conditionalFormatting sqref="E257:V257 W261:Y261 Z257:AH257">
    <cfRule type="cellIs" dxfId="0" priority="5" operator="greaterThan">
      <formula>E250</formula>
    </cfRule>
  </conditionalFormatting>
  <conditionalFormatting sqref="E258:V258 W262:Y262 Z258:AH258">
    <cfRule type="cellIs" dxfId="0" priority="6" operator="greaterThan">
      <formula>E250</formula>
    </cfRule>
  </conditionalFormatting>
  <conditionalFormatting sqref="E259:V259 W263:Y263 Z259:AH259">
    <cfRule type="cellIs" dxfId="0" priority="7" operator="greaterThan">
      <formula>E250</formula>
    </cfRule>
  </conditionalFormatting>
  <conditionalFormatting sqref="E260:V260 W264:Y264 Z260:AH260">
    <cfRule type="cellIs" dxfId="0" priority="8" operator="greaterThan">
      <formula>E250</formula>
    </cfRule>
  </conditionalFormatting>
  <conditionalFormatting sqref="E261:V261 W265:Y266 Z261:AH261">
    <cfRule type="cellIs" dxfId="0" priority="9" operator="greaterThan">
      <formula>E250</formula>
    </cfRule>
  </conditionalFormatting>
  <conditionalFormatting sqref="E262:V262 W267:Y267 Z262:AH262">
    <cfRule type="cellIs" dxfId="0" priority="10" operator="greaterThan">
      <formula>E250</formula>
    </cfRule>
  </conditionalFormatting>
  <conditionalFormatting sqref="E263:V263 W268:Y268 Z263:AH263">
    <cfRule type="cellIs" dxfId="0" priority="11" operator="greaterThan">
      <formula>E250</formula>
    </cfRule>
  </conditionalFormatting>
  <conditionalFormatting sqref="E264:V264 W269:Y269 Z264:AH264">
    <cfRule type="cellIs" dxfId="0" priority="12" operator="greaterThan">
      <formula>E250</formula>
    </cfRule>
  </conditionalFormatting>
  <conditionalFormatting sqref="E265:V266 W270:Y270 Z265:AH266">
    <cfRule type="cellIs" dxfId="0" priority="13" operator="greaterThan">
      <formula>E250</formula>
    </cfRule>
  </conditionalFormatting>
  <conditionalFormatting sqref="E267:V267 Z267:AH267">
    <cfRule type="cellIs" dxfId="0" priority="14" operator="greaterThan">
      <formula>E251</formula>
    </cfRule>
  </conditionalFormatting>
  <conditionalFormatting sqref="E268:V268 W271:Y271 Z268:AH268">
    <cfRule type="cellIs" dxfId="0" priority="15" operator="greaterThan">
      <formula>E251</formula>
    </cfRule>
  </conditionalFormatting>
  <conditionalFormatting sqref="E269:V269 W272:Y272 Z269:AH269">
    <cfRule type="cellIs" dxfId="0" priority="16" operator="greaterThan">
      <formula>E251</formula>
    </cfRule>
  </conditionalFormatting>
  <conditionalFormatting sqref="E270:V270 W273:Y274 Z270:AH270">
    <cfRule type="cellIs" dxfId="0" priority="17" operator="greaterThan">
      <formula>E251</formula>
    </cfRule>
  </conditionalFormatting>
  <conditionalFormatting sqref="E271:V271 W275:Y275 Z271:AH271">
    <cfRule type="cellIs" dxfId="0" priority="18" operator="greaterThan">
      <formula>E250</formula>
    </cfRule>
  </conditionalFormatting>
  <conditionalFormatting sqref="E272:V272 W276:Y276 Z272:AH272">
    <cfRule type="cellIs" dxfId="0" priority="19" operator="greaterThan">
      <formula>E250</formula>
    </cfRule>
  </conditionalFormatting>
  <conditionalFormatting sqref="E273:V274 W277:Y277 Z273:AH274">
    <cfRule type="cellIs" dxfId="0" priority="20" operator="greaterThan">
      <formula>E250</formula>
    </cfRule>
  </conditionalFormatting>
  <conditionalFormatting sqref="E275:V275 W280:Y280 Z275:AH275">
    <cfRule type="cellIs" dxfId="0" priority="21" operator="greaterThan">
      <formula>E250</formula>
    </cfRule>
  </conditionalFormatting>
  <conditionalFormatting sqref="E276:V276 Z276:AH276">
    <cfRule type="cellIs" dxfId="0" priority="22" operator="greaterThan">
      <formula>E250</formula>
    </cfRule>
  </conditionalFormatting>
  <conditionalFormatting sqref="E277:V277 W281:Y281 Z277:AH277">
    <cfRule type="cellIs" dxfId="0" priority="23" operator="greaterThan">
      <formula>E250</formula>
    </cfRule>
  </conditionalFormatting>
  <conditionalFormatting sqref="E278:V279 Z278:AH279">
    <cfRule type="cellIs" dxfId="0" priority="24" operator="greaterThan">
      <formula>E250</formula>
    </cfRule>
  </conditionalFormatting>
  <conditionalFormatting sqref="E280:V280 Z280:AH280">
    <cfRule type="cellIs" dxfId="0" priority="25" operator="greaterThan">
      <formula>E251</formula>
    </cfRule>
  </conditionalFormatting>
  <conditionalFormatting sqref="E281:V281 Z281:AH281">
    <cfRule type="cellIs" dxfId="0" priority="26" operator="greaterThan">
      <formula>E250</formula>
    </cfRule>
  </conditionalFormatting>
  <conditionalFormatting sqref="F13:F186">
    <cfRule type="cellIs" dxfId="0" priority="27" operator="greaterThan">
      <formula>F12</formula>
    </cfRule>
  </conditionalFormatting>
  <conditionalFormatting sqref="F246">
    <cfRule type="cellIs" dxfId="0" priority="28" operator="greaterThan">
      <formula>F245</formula>
    </cfRule>
  </conditionalFormatting>
  <conditionalFormatting sqref="F13:L175">
    <cfRule type="cellIs" dxfId="0" priority="29" operator="greaterThan">
      <formula>F12</formula>
    </cfRule>
  </conditionalFormatting>
  <conditionalFormatting sqref="F13:S70">
    <cfRule type="cellIs" dxfId="0" priority="30" operator="greaterThan">
      <formula>F12</formula>
    </cfRule>
  </conditionalFormatting>
  <conditionalFormatting sqref="F129:S171">
    <cfRule type="cellIs" dxfId="0" priority="31" operator="greaterThan">
      <formula>F128</formula>
    </cfRule>
  </conditionalFormatting>
  <conditionalFormatting sqref="F129:V175">
    <cfRule type="cellIs" dxfId="0" priority="32" operator="greaterThan">
      <formula>F128</formula>
    </cfRule>
  </conditionalFormatting>
  <conditionalFormatting sqref="G13:K242">
    <cfRule type="cellIs" dxfId="0" priority="33" operator="greaterThan">
      <formula>G12</formula>
    </cfRule>
  </conditionalFormatting>
  <conditionalFormatting sqref="G13:L127">
    <cfRule type="cellIs" dxfId="0" priority="34" operator="greaterThan">
      <formula>G12</formula>
    </cfRule>
  </conditionalFormatting>
  <conditionalFormatting sqref="L165:L186">
    <cfRule type="cellIs" dxfId="0" priority="35" operator="greaterThan">
      <formula>L164</formula>
    </cfRule>
  </conditionalFormatting>
  <conditionalFormatting sqref="M13:M186">
    <cfRule type="cellIs" dxfId="0" priority="36" operator="greaterThan">
      <formula>M12</formula>
    </cfRule>
  </conditionalFormatting>
  <conditionalFormatting sqref="N13:S242">
    <cfRule type="cellIs" dxfId="0" priority="37" operator="greaterThan">
      <formula>N12</formula>
    </cfRule>
  </conditionalFormatting>
  <conditionalFormatting sqref="N13:V175">
    <cfRule type="cellIs" dxfId="0" priority="38" operator="greaterThan">
      <formula>N12</formula>
    </cfRule>
  </conditionalFormatting>
  <conditionalFormatting sqref="O13:T164">
    <cfRule type="cellIs" dxfId="0" priority="39" operator="greaterThan">
      <formula>O12</formula>
    </cfRule>
  </conditionalFormatting>
  <conditionalFormatting sqref="S127:T164">
    <cfRule type="cellIs" dxfId="0" priority="40" operator="greaterThan">
      <formula>S126</formula>
    </cfRule>
  </conditionalFormatting>
  <conditionalFormatting sqref="T13:V186">
    <cfRule type="cellIs" dxfId="0" priority="41" operator="greaterThan">
      <formula>T12</formula>
    </cfRule>
  </conditionalFormatting>
  <conditionalFormatting sqref="T57:V57">
    <cfRule type="cellIs" dxfId="0" priority="42" operator="greaterThan">
      <formula>#REF!</formula>
    </cfRule>
  </conditionalFormatting>
  <conditionalFormatting sqref="E252:V252 T59:V59 Z252:AE252">
    <cfRule type="cellIs" dxfId="0" priority="43" operator="greaterThan">
      <formula>#REF!</formula>
    </cfRule>
  </conditionalFormatting>
  <conditionalFormatting sqref="T158:V158">
    <cfRule type="cellIs" dxfId="0" priority="44" operator="greaterThan">
      <formula>#REF!</formula>
    </cfRule>
  </conditionalFormatting>
  <conditionalFormatting sqref="T160:V160">
    <cfRule type="cellIs" dxfId="0" priority="45" operator="greaterThan">
      <formula>T158</formula>
    </cfRule>
  </conditionalFormatting>
  <conditionalFormatting sqref="W165:W194">
    <cfRule type="cellIs" dxfId="0" priority="46" operator="greaterThan">
      <formula>W164</formula>
    </cfRule>
  </conditionalFormatting>
  <conditionalFormatting sqref="W13:X273">
    <cfRule type="cellIs" dxfId="0" priority="47" operator="greaterThan">
      <formula>W12</formula>
    </cfRule>
  </conditionalFormatting>
  <conditionalFormatting sqref="E176:V245 W172:Y194">
    <cfRule type="cellIs" dxfId="0" priority="48" operator="greaterThan">
      <formula>E171</formula>
    </cfRule>
  </conditionalFormatting>
  <conditionalFormatting sqref="W259:Y259">
    <cfRule type="cellIs" dxfId="0" priority="49" operator="greaterThan">
      <formula>W254</formula>
    </cfRule>
  </conditionalFormatting>
  <conditionalFormatting sqref="W260:Y260">
    <cfRule type="cellIs" dxfId="0" priority="50" operator="greaterThan">
      <formula>W254</formula>
    </cfRule>
  </conditionalFormatting>
  <conditionalFormatting sqref="W278:Y279">
    <cfRule type="cellIs" dxfId="0" priority="51" operator="greaterThan">
      <formula>W254</formula>
    </cfRule>
  </conditionalFormatting>
  <conditionalFormatting sqref="W283:Y283">
    <cfRule type="cellIs" dxfId="0" priority="52" operator="greaterThan">
      <formula>W282</formula>
    </cfRule>
  </conditionalFormatting>
  <conditionalFormatting sqref="Y13:Y250">
    <cfRule type="cellIs" dxfId="0" priority="53" operator="greaterThan">
      <formula>Y12</formula>
    </cfRule>
  </conditionalFormatting>
  <conditionalFormatting sqref="Y178:AE187">
    <cfRule type="cellIs" dxfId="0" priority="54" operator="greaterThan">
      <formula>Y177</formula>
    </cfRule>
  </conditionalFormatting>
  <conditionalFormatting sqref="Z13:AB242">
    <cfRule type="cellIs" dxfId="0" priority="55" operator="greaterThan">
      <formula>Z12</formula>
    </cfRule>
  </conditionalFormatting>
  <conditionalFormatting sqref="Z13:AD175 AA127:AE164">
    <cfRule type="cellIs" dxfId="0" priority="56" operator="greaterThan">
      <formula>Z12</formula>
    </cfRule>
  </conditionalFormatting>
  <conditionalFormatting sqref="Z71:AE246">
    <cfRule type="cellIs" dxfId="0" priority="57" operator="greaterThan">
      <formula>Z70</formula>
    </cfRule>
  </conditionalFormatting>
  <conditionalFormatting sqref="AC71:AC242">
    <cfRule type="cellIs" dxfId="0" priority="58" operator="greaterThan">
      <formula>AC70</formula>
    </cfRule>
  </conditionalFormatting>
  <conditionalFormatting sqref="AD13:AD242">
    <cfRule type="cellIs" dxfId="0" priority="59" operator="greaterThan">
      <formula>AD12</formula>
    </cfRule>
  </conditionalFormatting>
  <conditionalFormatting sqref="E246:F251 E282:V282 G204:K251 L246:M251 N204:S251 T246:V251 W251:Y256 W282:Y283 Z204:AD251 Z282:AH282 AE13:AE279 AH246:AH252">
    <cfRule type="cellIs" dxfId="0" priority="60" operator="greaterThan">
      <formula>#REF!</formula>
    </cfRule>
  </conditionalFormatting>
  <conditionalFormatting sqref="AE13:AE279">
    <cfRule type="cellIs" dxfId="0" priority="61" operator="greaterThan">
      <formula>AE12</formula>
    </cfRule>
  </conditionalFormatting>
  <conditionalFormatting sqref="AE165:AG171">
    <cfRule type="cellIs" dxfId="0" priority="62" operator="greaterThan">
      <formula>AE164</formula>
    </cfRule>
  </conditionalFormatting>
  <conditionalFormatting sqref="AF13:AG278">
    <cfRule type="cellIs" dxfId="0" priority="63" operator="greaterThan">
      <formula>AF12</formula>
    </cfRule>
  </conditionalFormatting>
  <conditionalFormatting sqref="AF172:AH175">
    <cfRule type="cellIs" dxfId="0" priority="64" operator="greaterThan">
      <formula>AF171</formula>
    </cfRule>
  </conditionalFormatting>
  <conditionalFormatting sqref="AH13:AH246">
    <cfRule type="cellIs" dxfId="0" priority="65" operator="greaterThan">
      <formula>AH12</formula>
    </cfRule>
  </conditionalFormatting>
  <conditionalFormatting sqref="AI13:AI70">
    <cfRule type="cellIs" dxfId="0" priority="66" stopIfTrue="1" operator="equal">
      <formula>"U"</formula>
    </cfRule>
  </conditionalFormatting>
  <conditionalFormatting sqref="AI13:AI70">
    <cfRule type="cellIs" dxfId="0" priority="67" operator="greaterThan">
      <formula>AI12</formula>
    </cfRule>
  </conditionalFormatting>
  <conditionalFormatting sqref="AI13:AI78">
    <cfRule type="cellIs" dxfId="0" priority="68" stopIfTrue="1" operator="equal">
      <formula>"U"</formula>
    </cfRule>
  </conditionalFormatting>
  <conditionalFormatting sqref="AI13:AI79">
    <cfRule type="cellIs" dxfId="0" priority="69" operator="greaterThan">
      <formula>AI12</formula>
    </cfRule>
  </conditionalFormatting>
  <conditionalFormatting sqref="AI13:AI79">
    <cfRule type="cellIs" dxfId="0" priority="70" operator="greaterThan">
      <formula>AI12</formula>
    </cfRule>
  </conditionalFormatting>
  <conditionalFormatting sqref="AI80:AI82 AQ111:AQ113">
    <cfRule type="cellIs" dxfId="0" priority="71" stopIfTrue="1" operator="equal">
      <formula>"U"</formula>
    </cfRule>
  </conditionalFormatting>
  <conditionalFormatting sqref="AI86:AI88 AQ117:AQ119">
    <cfRule type="cellIs" dxfId="0" priority="72" stopIfTrue="1" operator="equal">
      <formula>"U"</formula>
    </cfRule>
  </conditionalFormatting>
  <conditionalFormatting sqref="AI129:AI175 AQ160:AQ177">
    <cfRule type="cellIs" dxfId="0" priority="73" stopIfTrue="1" operator="equal">
      <formula>"U"</formula>
    </cfRule>
  </conditionalFormatting>
  <conditionalFormatting sqref="AI178:AI187">
    <cfRule type="cellIs" dxfId="1" priority="74" stopIfTrue="1" operator="equal">
      <formula>"U"</formula>
    </cfRule>
  </conditionalFormatting>
  <conditionalFormatting sqref="AI178:AI187">
    <cfRule type="cellIs" dxfId="2" priority="75" stopIfTrue="1" operator="equal">
      <formula>"UA"</formula>
    </cfRule>
  </conditionalFormatting>
  <conditionalFormatting sqref="AI204:AI243">
    <cfRule type="cellIs" dxfId="1" priority="76" stopIfTrue="1" operator="equal">
      <formula>"U"</formula>
    </cfRule>
  </conditionalFormatting>
  <conditionalFormatting sqref="AI204:AI243">
    <cfRule type="cellIs" dxfId="2" priority="77" stopIfTrue="1" operator="equal">
      <formula>"UA"</formula>
    </cfRule>
  </conditionalFormatting>
  <conditionalFormatting sqref="AI80:AI146 AQ1:AQ1000">
    <cfRule type="notContainsBlanks" dxfId="3" priority="78">
      <formula>LEN(TRIM(AI80))&gt;0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57"/>
    <col customWidth="1" min="3" max="3" width="12.29"/>
    <col customWidth="1" min="4" max="4" width="6.0"/>
    <col customWidth="1" min="5" max="5" width="10.0"/>
    <col customWidth="1" min="6" max="6" width="7.14"/>
    <col customWidth="1" min="7" max="7" width="12.14"/>
    <col customWidth="1" min="8" max="8" width="7.0"/>
    <col customWidth="1" min="9" max="9" width="7.29"/>
    <col customWidth="1" min="10" max="12" width="9.0"/>
  </cols>
  <sheetData>
    <row r="1" ht="15.0" customHeight="1">
      <c r="A1" s="199" t="s">
        <v>553</v>
      </c>
      <c r="B1" s="200"/>
      <c r="C1" s="200"/>
      <c r="D1" s="200"/>
      <c r="E1" s="200"/>
      <c r="F1" s="200"/>
      <c r="G1" s="200"/>
      <c r="H1" s="200"/>
      <c r="I1" s="201"/>
    </row>
    <row r="2" ht="15.0" customHeight="1">
      <c r="A2" s="202" t="s">
        <v>554</v>
      </c>
      <c r="I2" s="203"/>
    </row>
    <row r="3" ht="15.75" customHeight="1">
      <c r="A3" s="204" t="s">
        <v>555</v>
      </c>
      <c r="I3" s="203"/>
    </row>
    <row r="4">
      <c r="A4" s="205" t="s">
        <v>556</v>
      </c>
      <c r="B4" s="206"/>
      <c r="C4" s="206" t="str">
        <f>'S1'!$C$3</f>
        <v>2021-2022</v>
      </c>
      <c r="D4" s="207"/>
      <c r="E4" s="206" t="s">
        <v>557</v>
      </c>
      <c r="F4" s="206" t="str">
        <f>'S1'!$C$4</f>
        <v>VI</v>
      </c>
      <c r="G4" s="206"/>
      <c r="H4" s="206"/>
      <c r="I4" s="208"/>
    </row>
    <row r="5">
      <c r="A5" s="209" t="s">
        <v>558</v>
      </c>
      <c r="B5" s="145"/>
      <c r="C5" s="153" t="str">
        <f>'S1'!$C$1</f>
        <v>CS8611</v>
      </c>
      <c r="D5" s="210" t="str">
        <f>'S1'!$C$2</f>
        <v>Mini Project </v>
      </c>
      <c r="E5" s="200"/>
      <c r="F5" s="200"/>
      <c r="G5" s="200"/>
      <c r="H5" s="200"/>
      <c r="I5" s="201"/>
    </row>
    <row r="6" ht="22.5" customHeight="1">
      <c r="A6" s="211" t="s">
        <v>559</v>
      </c>
      <c r="B6" s="212" t="str">
        <f>'S1'!$B$14</f>
        <v>Identify problem statement by surveying variety of domains.</v>
      </c>
      <c r="C6" s="63"/>
      <c r="D6" s="63"/>
      <c r="E6" s="63"/>
      <c r="F6" s="63"/>
      <c r="G6" s="63"/>
      <c r="H6" s="63"/>
      <c r="I6" s="50"/>
    </row>
    <row r="7" ht="15.0" customHeight="1">
      <c r="A7" s="211" t="s">
        <v>26</v>
      </c>
      <c r="B7" s="212" t="str">
        <f>'S1'!$B$15</f>
        <v>Analyse requirements  of the problem and Prepare  SRS document</v>
      </c>
      <c r="C7" s="63"/>
      <c r="D7" s="63"/>
      <c r="E7" s="63"/>
      <c r="F7" s="63"/>
      <c r="G7" s="63"/>
      <c r="H7" s="63"/>
      <c r="I7" s="50"/>
    </row>
    <row r="8" ht="15.0" customHeight="1">
      <c r="A8" s="211" t="s">
        <v>28</v>
      </c>
      <c r="B8" s="212" t="str">
        <f>'S1'!$B$16</f>
        <v>Design  a proposed system based on the project specification</v>
      </c>
      <c r="C8" s="63"/>
      <c r="D8" s="63"/>
      <c r="E8" s="63"/>
      <c r="F8" s="63"/>
      <c r="G8" s="63"/>
      <c r="H8" s="63"/>
      <c r="I8" s="50"/>
    </row>
    <row r="9" ht="15.0" customHeight="1">
      <c r="A9" s="211" t="s">
        <v>30</v>
      </c>
      <c r="B9" s="212" t="str">
        <f>'S1'!$B$17</f>
        <v>Demonstrate work modules with suitable test cases </v>
      </c>
      <c r="C9" s="63"/>
      <c r="D9" s="63"/>
      <c r="E9" s="63"/>
      <c r="F9" s="63"/>
      <c r="G9" s="63"/>
      <c r="H9" s="63"/>
      <c r="I9" s="50"/>
    </row>
    <row r="10" ht="15.0" customHeight="1">
      <c r="A10" s="211" t="s">
        <v>32</v>
      </c>
      <c r="B10" s="212" t="str">
        <f>'S1'!$B$18</f>
        <v>Prepare project report and presentation effectively .</v>
      </c>
      <c r="C10" s="63"/>
      <c r="D10" s="63"/>
      <c r="E10" s="63"/>
      <c r="F10" s="63"/>
      <c r="G10" s="63"/>
      <c r="H10" s="63"/>
      <c r="I10" s="50"/>
    </row>
    <row r="11" ht="15.0" hidden="1" customHeight="1">
      <c r="A11" s="213" t="s">
        <v>34</v>
      </c>
      <c r="B11" s="212" t="str">
        <f>'S1'!$B$20</f>
        <v/>
      </c>
      <c r="C11" s="63"/>
      <c r="D11" s="63"/>
      <c r="E11" s="63"/>
      <c r="F11" s="63"/>
      <c r="G11" s="63"/>
      <c r="H11" s="63"/>
      <c r="I11" s="50"/>
    </row>
    <row r="12" ht="15.0" customHeight="1">
      <c r="A12" s="211" t="s">
        <v>34</v>
      </c>
      <c r="B12" s="214" t="str">
        <f>'S1'!$B$19</f>
        <v>Function as individuals, members and leading the team to manage projects .</v>
      </c>
      <c r="C12" s="215"/>
      <c r="D12" s="215"/>
      <c r="E12" s="215"/>
      <c r="F12" s="215"/>
      <c r="G12" s="215"/>
      <c r="H12" s="215"/>
      <c r="I12" s="216"/>
    </row>
    <row r="13" ht="15.75" customHeight="1">
      <c r="A13" s="217" t="s">
        <v>560</v>
      </c>
      <c r="I13" s="203"/>
    </row>
    <row r="14">
      <c r="A14" s="218"/>
      <c r="B14" s="219" t="s">
        <v>38</v>
      </c>
      <c r="C14" s="145"/>
      <c r="D14" s="145"/>
      <c r="E14" s="145"/>
      <c r="F14" s="145"/>
      <c r="G14" s="145"/>
      <c r="H14" s="145"/>
      <c r="I14" s="220" t="s">
        <v>39</v>
      </c>
    </row>
    <row r="15" ht="25.5" customHeight="1">
      <c r="A15" s="221"/>
      <c r="B15" s="222" t="str">
        <f>'S1'!D13</f>
        <v>Review 1</v>
      </c>
      <c r="C15" s="223" t="str">
        <f>'S1'!E13</f>
        <v>Review 2</v>
      </c>
      <c r="D15" s="66"/>
      <c r="E15" s="224" t="str">
        <f>'S1'!F13</f>
        <v>Review 3</v>
      </c>
      <c r="F15" s="66"/>
      <c r="G15" s="223" t="str">
        <f>'S1'!I13</f>
        <v>Total</v>
      </c>
      <c r="H15" s="50"/>
      <c r="I15" s="225" t="s">
        <v>561</v>
      </c>
    </row>
    <row r="16">
      <c r="A16" s="225" t="str">
        <f t="shared" ref="A16:A20" si="1">A6</f>
        <v>CO1 </v>
      </c>
      <c r="B16" s="222">
        <f>IF('S1'!$D$14&gt;0,'S1'!$D$14," ")</f>
        <v>16</v>
      </c>
      <c r="C16" s="223" t="str">
        <f>IF('S1'!$E$14&gt;0,'S1'!$E$14," ")</f>
        <v> </v>
      </c>
      <c r="D16" s="66"/>
      <c r="E16" s="224" t="str">
        <f>IF('S1'!$F$14&gt;0,'S1'!$F$14," ")</f>
        <v> </v>
      </c>
      <c r="F16" s="66"/>
      <c r="G16" s="223">
        <f>IF('S1'!$I$14&gt;0,'S1'!$I$14," ")</f>
        <v>16</v>
      </c>
      <c r="H16" s="50"/>
      <c r="I16" s="226">
        <v>100.0</v>
      </c>
    </row>
    <row r="17">
      <c r="A17" s="225" t="str">
        <f t="shared" si="1"/>
        <v>CO2</v>
      </c>
      <c r="B17" s="222">
        <f>IF('S1'!$D$15&gt;0,'S1'!$D$15," ")</f>
        <v>16</v>
      </c>
      <c r="C17" s="223" t="str">
        <f>IF('S1'!$E$15&gt;0,'S1'!$E$15," ")</f>
        <v> </v>
      </c>
      <c r="D17" s="66"/>
      <c r="E17" s="224" t="str">
        <f>IF('S1'!G15&gt;0,'S1'!G15," ")</f>
        <v> </v>
      </c>
      <c r="F17" s="66"/>
      <c r="G17" s="223">
        <f>IF('S1'!$I$15&gt;0,'S1'!$I$15," ")</f>
        <v>16</v>
      </c>
      <c r="H17" s="50"/>
      <c r="I17" s="227"/>
    </row>
    <row r="18">
      <c r="A18" s="225" t="str">
        <f t="shared" si="1"/>
        <v>CO3</v>
      </c>
      <c r="B18" s="222" t="str">
        <f>IF('S1'!$D$16&gt;0,'S1'!$D$16," ")</f>
        <v> </v>
      </c>
      <c r="C18" s="223">
        <f>IF('S1'!$E$16&gt;0,'S1'!$E$16," ")</f>
        <v>28</v>
      </c>
      <c r="D18" s="66"/>
      <c r="E18" s="224" t="str">
        <f>IF('S1'!$F$16&gt;0,'S1'!$F$16," ")</f>
        <v> </v>
      </c>
      <c r="F18" s="66"/>
      <c r="G18" s="223">
        <f>IF('S1'!$I$16&gt;0,'S1'!$I$16," ")</f>
        <v>28</v>
      </c>
      <c r="H18" s="50"/>
      <c r="I18" s="227"/>
    </row>
    <row r="19">
      <c r="A19" s="225" t="str">
        <f t="shared" si="1"/>
        <v>CO4</v>
      </c>
      <c r="B19" s="222" t="str">
        <f>IF('S1'!$D$17&gt;0,'S1'!$D$17," ")</f>
        <v> </v>
      </c>
      <c r="C19" s="223" t="str">
        <f>IF('S1'!$E$17&gt;0,'S1'!$E$17," ")</f>
        <v> </v>
      </c>
      <c r="D19" s="66"/>
      <c r="E19" s="228">
        <f>IF('S1'!$F$17&gt;0,'S1'!$F$17," ")</f>
        <v>16</v>
      </c>
      <c r="F19" s="66"/>
      <c r="G19" s="223">
        <f>IF('S1'!$I$17&gt;0,'S1'!$I$17," ")</f>
        <v>16</v>
      </c>
      <c r="H19" s="50"/>
      <c r="I19" s="227"/>
    </row>
    <row r="20">
      <c r="A20" s="225" t="str">
        <f t="shared" si="1"/>
        <v>CO5</v>
      </c>
      <c r="B20" s="222" t="str">
        <f>IF('S1'!$D$19&gt;0,'S1'!$D$19," ")</f>
        <v> </v>
      </c>
      <c r="C20" s="223" t="str">
        <f>IF('S1'!$E$19&gt;0,'S1'!$E$19," ")</f>
        <v> </v>
      </c>
      <c r="D20" s="66"/>
      <c r="E20" s="228">
        <f>IF('S1'!$F$19&gt;0,'S1'!$F$19," ")</f>
        <v>12</v>
      </c>
      <c r="F20" s="66"/>
      <c r="G20" s="223">
        <f>IF('S1'!$I$19&gt;0,'S1'!$I$19," ")</f>
        <v>12</v>
      </c>
      <c r="H20" s="50"/>
      <c r="I20" s="229"/>
    </row>
    <row r="21" ht="15.75" customHeight="1">
      <c r="A21" s="230" t="s">
        <v>19</v>
      </c>
      <c r="B21" s="222">
        <f>IF('S1'!$D$21&gt;0,'S1'!$D$21," ")</f>
        <v>32</v>
      </c>
      <c r="C21" s="231">
        <f>IF('S1'!$E$21&gt;0,'S1'!$E$21," ")</f>
        <v>28</v>
      </c>
      <c r="D21" s="232"/>
      <c r="E21" s="228">
        <f>IF('S1'!$F$21&gt;0,'S1'!$F$21," ")</f>
        <v>40</v>
      </c>
      <c r="F21" s="66"/>
      <c r="G21" s="231">
        <f>IF('S1'!$I$21&gt;0,'S1'!$I$21," ")</f>
        <v>100</v>
      </c>
      <c r="H21" s="232"/>
      <c r="I21" s="233">
        <f>SUM(I16:I20)</f>
        <v>100</v>
      </c>
    </row>
    <row r="22" ht="15.0" customHeight="1">
      <c r="A22" s="234" t="s">
        <v>54</v>
      </c>
      <c r="B22" s="145"/>
      <c r="C22" s="145"/>
      <c r="D22" s="145"/>
      <c r="E22" s="145"/>
      <c r="F22" s="145"/>
      <c r="G22" s="4"/>
      <c r="H22" s="235" t="s">
        <v>40</v>
      </c>
      <c r="I22" s="146"/>
    </row>
    <row r="23" ht="15.75" customHeight="1">
      <c r="A23" s="213"/>
      <c r="B23" s="182" t="s">
        <v>24</v>
      </c>
      <c r="C23" s="236" t="s">
        <v>26</v>
      </c>
      <c r="D23" s="182" t="s">
        <v>28</v>
      </c>
      <c r="E23" s="182" t="s">
        <v>30</v>
      </c>
      <c r="F23" s="182" t="s">
        <v>32</v>
      </c>
      <c r="G23" s="237" t="s">
        <v>34</v>
      </c>
      <c r="H23" s="238" t="s">
        <v>43</v>
      </c>
      <c r="I23" s="233" t="str">
        <f>CONCATENATE('S1'!$B$28," -",'S1'!$C$28)</f>
        <v>50 -59</v>
      </c>
    </row>
    <row r="24" ht="18.0" customHeight="1">
      <c r="A24" s="211" t="s">
        <v>38</v>
      </c>
      <c r="B24" s="182">
        <f>'S1'!E23</f>
        <v>70</v>
      </c>
      <c r="C24" s="182">
        <f>'S1'!E24</f>
        <v>70</v>
      </c>
      <c r="D24" s="182">
        <f>'S1'!E25</f>
        <v>70</v>
      </c>
      <c r="E24" s="182">
        <f>'S1'!E26</f>
        <v>70</v>
      </c>
      <c r="F24" s="182">
        <f>'S1'!E27</f>
        <v>70</v>
      </c>
      <c r="G24" s="182">
        <f>'S1'!E28</f>
        <v>70</v>
      </c>
      <c r="H24" s="238" t="s">
        <v>44</v>
      </c>
      <c r="I24" s="233" t="str">
        <f>CONCATENATE('S1'!$B$29," -",'S1'!$C$29)</f>
        <v>60 -69</v>
      </c>
    </row>
    <row r="25" ht="15.0" customHeight="1">
      <c r="A25" s="239" t="s">
        <v>39</v>
      </c>
      <c r="B25" s="240" t="str">
        <f>'S1'!$E$29</f>
        <v>B+</v>
      </c>
      <c r="C25" s="240" t="str">
        <f>'S1'!$E$29</f>
        <v>B+</v>
      </c>
      <c r="D25" s="240" t="str">
        <f>'S1'!$E$29</f>
        <v>B+</v>
      </c>
      <c r="E25" s="240" t="str">
        <f>'S1'!$E$29</f>
        <v>B+</v>
      </c>
      <c r="F25" s="240" t="str">
        <f>'S1'!$E$29</f>
        <v>B+</v>
      </c>
      <c r="G25" s="240" t="str">
        <f>'S1'!$E$29</f>
        <v>B+</v>
      </c>
      <c r="H25" s="241" t="s">
        <v>562</v>
      </c>
      <c r="I25" s="242" t="str">
        <f>CONCATENATE('S1'!$B$30," -",'S1'!$C$30)</f>
        <v>70 -100</v>
      </c>
    </row>
    <row r="26" ht="15.75" customHeight="1">
      <c r="A26" s="243" t="s">
        <v>563</v>
      </c>
      <c r="B26" s="200"/>
      <c r="C26" s="200"/>
      <c r="D26" s="200"/>
      <c r="E26" s="200"/>
      <c r="F26" s="200"/>
      <c r="G26" s="200"/>
      <c r="H26" s="200"/>
      <c r="I26" s="201"/>
    </row>
    <row r="27" ht="15.0" customHeight="1">
      <c r="A27" s="244" t="str">
        <f>CONCATENATE("Direct Assesment = ",'S1'!C23,"% Internal Mark + ",'S1'!C24,"% External Mark")</f>
        <v>Direct Assesment = 60% Internal Mark + 40% External Mark</v>
      </c>
      <c r="I27" s="203"/>
    </row>
    <row r="28" ht="15.75" customHeight="1">
      <c r="A28" s="245"/>
      <c r="B28" s="66"/>
      <c r="C28" s="246" t="s">
        <v>24</v>
      </c>
      <c r="D28" s="247" t="s">
        <v>26</v>
      </c>
      <c r="E28" s="247" t="s">
        <v>28</v>
      </c>
      <c r="F28" s="247" t="s">
        <v>30</v>
      </c>
      <c r="G28" s="248" t="s">
        <v>32</v>
      </c>
      <c r="H28" s="247" t="s">
        <v>34</v>
      </c>
      <c r="I28" s="249"/>
    </row>
    <row r="29" ht="15.75" customHeight="1">
      <c r="A29" s="250" t="s">
        <v>39</v>
      </c>
      <c r="B29" s="66"/>
      <c r="C29" s="166">
        <f>'S2'!$AJ$285</f>
        <v>3</v>
      </c>
      <c r="D29" s="166">
        <f>'S2'!$AJ$285</f>
        <v>3</v>
      </c>
      <c r="E29" s="166">
        <f>'S2'!$AJ$285</f>
        <v>3</v>
      </c>
      <c r="F29" s="166">
        <f>'S2'!$AJ$285</f>
        <v>3</v>
      </c>
      <c r="G29" s="251">
        <f>'S2'!$AJ$285</f>
        <v>3</v>
      </c>
      <c r="H29" s="166">
        <f>'S2'!$AJ$285</f>
        <v>3</v>
      </c>
      <c r="I29" s="249"/>
    </row>
    <row r="30" ht="15.75" customHeight="1">
      <c r="A30" s="250" t="s">
        <v>38</v>
      </c>
      <c r="B30" s="66"/>
      <c r="C30" s="166">
        <f>'S2'!$AK$285</f>
        <v>3</v>
      </c>
      <c r="D30" s="166">
        <f>'S2'!$AL$285</f>
        <v>3</v>
      </c>
      <c r="E30" s="166">
        <f>'S2'!$AM$285</f>
        <v>3</v>
      </c>
      <c r="F30" s="166">
        <f>'S2'!$AN$285</f>
        <v>3</v>
      </c>
      <c r="G30" s="251">
        <f>'S2'!$AO$285</f>
        <v>3</v>
      </c>
      <c r="H30" s="166">
        <f>'S2'!$AO$285</f>
        <v>3</v>
      </c>
      <c r="I30" s="249"/>
    </row>
    <row r="31" ht="15.75" customHeight="1">
      <c r="A31" s="250" t="s">
        <v>564</v>
      </c>
      <c r="B31" s="66"/>
      <c r="C31" s="252">
        <f>'S2'!AK286</f>
        <v>3</v>
      </c>
      <c r="D31" s="252">
        <f>'S2'!AL286</f>
        <v>3</v>
      </c>
      <c r="E31" s="252">
        <f>'S2'!AM286</f>
        <v>3</v>
      </c>
      <c r="F31" s="252">
        <f>'S2'!AN286</f>
        <v>3</v>
      </c>
      <c r="G31" s="253">
        <f>'S2'!AN286</f>
        <v>3</v>
      </c>
      <c r="H31" s="252">
        <f>'S2'!AO286</f>
        <v>3</v>
      </c>
      <c r="I31" s="249"/>
    </row>
    <row r="32" ht="15.75" customHeight="1">
      <c r="A32" s="254"/>
      <c r="B32" s="255"/>
      <c r="C32" s="256"/>
      <c r="D32" s="256"/>
      <c r="E32" s="256"/>
      <c r="F32" s="256"/>
      <c r="G32" s="257"/>
      <c r="H32" s="258"/>
      <c r="I32" s="249"/>
    </row>
    <row r="33" ht="15.75" customHeight="1">
      <c r="A33" s="254"/>
      <c r="B33" s="6"/>
      <c r="C33" s="6"/>
      <c r="D33" s="6"/>
      <c r="E33" s="6"/>
      <c r="F33" s="6"/>
      <c r="G33" s="6"/>
      <c r="H33" s="6"/>
      <c r="I33" s="249"/>
      <c r="K33" s="6"/>
      <c r="L33" s="6"/>
    </row>
    <row r="34" ht="15.75" customHeight="1">
      <c r="A34" s="254"/>
      <c r="B34" s="6"/>
      <c r="C34" s="6"/>
      <c r="D34" s="6"/>
      <c r="E34" s="6"/>
      <c r="F34" s="6"/>
      <c r="G34" s="6"/>
      <c r="H34" s="6"/>
      <c r="I34" s="249"/>
    </row>
    <row r="35" ht="15.75" customHeight="1">
      <c r="A35" s="254"/>
      <c r="B35" s="6"/>
      <c r="C35" s="6"/>
      <c r="D35" s="6"/>
      <c r="E35" s="6"/>
      <c r="F35" s="6"/>
      <c r="G35" s="6"/>
      <c r="H35" s="6"/>
      <c r="I35" s="249"/>
    </row>
    <row r="36" ht="15.75" customHeight="1">
      <c r="A36" s="254"/>
      <c r="B36" s="6"/>
      <c r="C36" s="6"/>
      <c r="D36" s="6"/>
      <c r="E36" s="6"/>
      <c r="F36" s="6"/>
      <c r="G36" s="6"/>
      <c r="H36" s="6"/>
      <c r="I36" s="249"/>
    </row>
    <row r="37" ht="15.75" customHeight="1">
      <c r="A37" s="254"/>
      <c r="B37" s="6"/>
      <c r="C37" s="6"/>
      <c r="D37" s="6"/>
      <c r="E37" s="6"/>
      <c r="F37" s="6"/>
      <c r="G37" s="6"/>
      <c r="H37" s="6"/>
      <c r="I37" s="249"/>
    </row>
    <row r="38" ht="41.25" customHeight="1">
      <c r="A38" s="254"/>
      <c r="B38" s="6"/>
      <c r="C38" s="6"/>
      <c r="D38" s="6"/>
      <c r="E38" s="6"/>
      <c r="F38" s="6"/>
      <c r="G38" s="6"/>
      <c r="H38" s="6"/>
      <c r="I38" s="249"/>
    </row>
    <row r="39" ht="15.75" customHeight="1">
      <c r="A39" s="259" t="s">
        <v>565</v>
      </c>
      <c r="C39" s="6"/>
      <c r="D39" s="6"/>
      <c r="E39" s="6"/>
      <c r="F39" s="6"/>
      <c r="G39" s="6"/>
      <c r="H39" s="6"/>
      <c r="I39" s="249"/>
    </row>
    <row r="40" ht="15.75" customHeight="1">
      <c r="A40" s="254"/>
      <c r="C40" s="6"/>
      <c r="D40" s="6"/>
      <c r="E40" s="6"/>
      <c r="F40" s="6"/>
      <c r="G40" s="6"/>
      <c r="H40" s="6"/>
      <c r="I40" s="249"/>
    </row>
    <row r="41" ht="15.75" customHeight="1">
      <c r="A41" s="254"/>
      <c r="B41" s="6"/>
      <c r="C41" s="6"/>
      <c r="D41" s="6"/>
      <c r="E41" s="6"/>
      <c r="F41" s="6"/>
      <c r="G41" s="6"/>
      <c r="H41" s="6"/>
      <c r="I41" s="249"/>
    </row>
    <row r="42" ht="15.75" customHeight="1">
      <c r="A42" s="254"/>
      <c r="B42" s="6"/>
      <c r="C42" s="6"/>
      <c r="D42" s="6"/>
      <c r="E42" s="6"/>
      <c r="F42" s="6"/>
      <c r="G42" s="6"/>
      <c r="H42" s="6"/>
      <c r="I42" s="249"/>
    </row>
    <row r="43" ht="15.75" customHeight="1">
      <c r="A43" s="260" t="s">
        <v>566</v>
      </c>
      <c r="B43" s="261"/>
      <c r="C43" s="262"/>
      <c r="D43" s="262" t="s">
        <v>567</v>
      </c>
      <c r="E43" s="263"/>
      <c r="F43" s="262"/>
      <c r="G43" s="262"/>
      <c r="H43" s="262" t="s">
        <v>568</v>
      </c>
      <c r="I43" s="264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153"/>
      <c r="B45" s="6"/>
      <c r="C45" s="6"/>
      <c r="D45" s="6"/>
      <c r="E45" s="6"/>
      <c r="F45" s="6"/>
      <c r="G45" s="6"/>
      <c r="H45" s="6"/>
      <c r="I45" s="6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C15:D15"/>
    <mergeCell ref="C19:D19"/>
    <mergeCell ref="C21:D21"/>
    <mergeCell ref="B14:H14"/>
    <mergeCell ref="E15:F15"/>
    <mergeCell ref="G15:H15"/>
    <mergeCell ref="E16:F16"/>
    <mergeCell ref="G16:H16"/>
    <mergeCell ref="I16:I20"/>
    <mergeCell ref="G18:H18"/>
    <mergeCell ref="A28:B28"/>
    <mergeCell ref="A29:B29"/>
    <mergeCell ref="A30:B30"/>
    <mergeCell ref="A31:B31"/>
    <mergeCell ref="A39:B39"/>
    <mergeCell ref="A43:B43"/>
    <mergeCell ref="G20:H20"/>
    <mergeCell ref="E21:F21"/>
    <mergeCell ref="G21:H21"/>
    <mergeCell ref="A22:F22"/>
    <mergeCell ref="H22:I22"/>
    <mergeCell ref="A26:I26"/>
    <mergeCell ref="A27:I27"/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B12:I12"/>
    <mergeCell ref="A13:I13"/>
    <mergeCell ref="C16:D16"/>
    <mergeCell ref="C17:D17"/>
    <mergeCell ref="E17:F17"/>
    <mergeCell ref="G17:H17"/>
    <mergeCell ref="C18:D18"/>
    <mergeCell ref="E18:F18"/>
    <mergeCell ref="E19:F19"/>
    <mergeCell ref="G19:H19"/>
    <mergeCell ref="C20:D20"/>
    <mergeCell ref="E20:F20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9" t="s">
        <v>553</v>
      </c>
      <c r="B1" s="200"/>
      <c r="C1" s="200"/>
      <c r="D1" s="200"/>
      <c r="E1" s="200"/>
      <c r="F1" s="200"/>
      <c r="G1" s="200"/>
      <c r="H1" s="200"/>
      <c r="I1" s="201"/>
    </row>
    <row r="2" ht="15.0" customHeight="1">
      <c r="A2" s="202" t="s">
        <v>554</v>
      </c>
      <c r="I2" s="203"/>
    </row>
    <row r="3" ht="15.75" customHeight="1">
      <c r="A3" s="204" t="s">
        <v>555</v>
      </c>
      <c r="I3" s="203"/>
    </row>
    <row r="4">
      <c r="A4" s="205" t="s">
        <v>556</v>
      </c>
      <c r="B4" s="206"/>
      <c r="C4" s="206" t="str">
        <f>'S1'!$C$3</f>
        <v>2021-2022</v>
      </c>
      <c r="D4" s="207"/>
      <c r="E4" s="206" t="s">
        <v>557</v>
      </c>
      <c r="F4" s="206" t="str">
        <f>'S1'!$C$4</f>
        <v>VI</v>
      </c>
      <c r="G4" s="206"/>
      <c r="H4" s="206"/>
      <c r="I4" s="208"/>
    </row>
    <row r="5">
      <c r="A5" s="209" t="s">
        <v>558</v>
      </c>
      <c r="B5" s="145"/>
      <c r="C5" s="153" t="str">
        <f>'S1'!$C$1</f>
        <v>CS8611</v>
      </c>
      <c r="D5" s="210" t="str">
        <f>'S1'!$C$2</f>
        <v>Mini Project </v>
      </c>
      <c r="E5" s="200"/>
      <c r="F5" s="200"/>
      <c r="G5" s="200"/>
      <c r="H5" s="200"/>
      <c r="I5" s="201"/>
    </row>
    <row r="6" ht="15.0" customHeight="1">
      <c r="A6" s="213" t="s">
        <v>559</v>
      </c>
      <c r="B6" s="212" t="str">
        <f>'S1'!$B$14</f>
        <v>Identify problem statement by surveying variety of domains.</v>
      </c>
      <c r="C6" s="63"/>
      <c r="D6" s="63"/>
      <c r="E6" s="63"/>
      <c r="F6" s="63"/>
      <c r="G6" s="63"/>
      <c r="H6" s="63"/>
      <c r="I6" s="50"/>
    </row>
    <row r="7" ht="15.0" customHeight="1">
      <c r="A7" s="213" t="s">
        <v>26</v>
      </c>
      <c r="B7" s="212" t="str">
        <f>'S1'!$B$15</f>
        <v>Analyse requirements  of the problem and Prepare  SRS document</v>
      </c>
      <c r="C7" s="63"/>
      <c r="D7" s="63"/>
      <c r="E7" s="63"/>
      <c r="F7" s="63"/>
      <c r="G7" s="63"/>
      <c r="H7" s="63"/>
      <c r="I7" s="50"/>
    </row>
    <row r="8" ht="15.0" customHeight="1">
      <c r="A8" s="213" t="s">
        <v>28</v>
      </c>
      <c r="B8" s="212" t="str">
        <f>'S1'!$B$16</f>
        <v>Design  a proposed system based on the project specification</v>
      </c>
      <c r="C8" s="63"/>
      <c r="D8" s="63"/>
      <c r="E8" s="63"/>
      <c r="F8" s="63"/>
      <c r="G8" s="63"/>
      <c r="H8" s="63"/>
      <c r="I8" s="50"/>
    </row>
    <row r="9" ht="15.0" customHeight="1">
      <c r="A9" s="213" t="s">
        <v>30</v>
      </c>
      <c r="B9" s="212" t="str">
        <f>'S1'!$B$17</f>
        <v>Demonstrate work modules with suitable test cases </v>
      </c>
      <c r="C9" s="63"/>
      <c r="D9" s="63"/>
      <c r="E9" s="63"/>
      <c r="F9" s="63"/>
      <c r="G9" s="63"/>
      <c r="H9" s="63"/>
      <c r="I9" s="50"/>
    </row>
    <row r="10" ht="15.0" customHeight="1">
      <c r="A10" s="213" t="s">
        <v>32</v>
      </c>
      <c r="B10" s="212" t="str">
        <f>'S1'!$B$19</f>
        <v>Function as individuals, members and leading the team to manage projects .</v>
      </c>
      <c r="C10" s="63"/>
      <c r="D10" s="63"/>
      <c r="E10" s="63"/>
      <c r="F10" s="63"/>
      <c r="G10" s="63"/>
      <c r="H10" s="63"/>
      <c r="I10" s="50"/>
    </row>
    <row r="11" ht="15.0" hidden="1" customHeight="1">
      <c r="A11" s="213" t="s">
        <v>34</v>
      </c>
      <c r="B11" s="212" t="str">
        <f>'S1'!$B$20</f>
        <v/>
      </c>
      <c r="C11" s="63"/>
      <c r="D11" s="63"/>
      <c r="E11" s="63"/>
      <c r="F11" s="63"/>
      <c r="G11" s="63"/>
      <c r="H11" s="63"/>
      <c r="I11" s="50"/>
    </row>
    <row r="12" ht="15.75" customHeight="1">
      <c r="A12" s="217" t="s">
        <v>560</v>
      </c>
      <c r="I12" s="203"/>
    </row>
    <row r="13">
      <c r="A13" s="218"/>
      <c r="B13" s="219" t="s">
        <v>38</v>
      </c>
      <c r="C13" s="145"/>
      <c r="D13" s="145"/>
      <c r="E13" s="145"/>
      <c r="F13" s="145"/>
      <c r="G13" s="145"/>
      <c r="H13" s="265" t="s">
        <v>39</v>
      </c>
      <c r="I13" s="201"/>
    </row>
    <row r="14">
      <c r="A14" s="221"/>
      <c r="B14" s="222" t="str">
        <f>'S1'!D13</f>
        <v>Review 1</v>
      </c>
      <c r="C14" s="222" t="str">
        <f>'S1'!E13</f>
        <v>Review 2</v>
      </c>
      <c r="D14" s="222" t="str">
        <f>'S1'!F13</f>
        <v>Review 3</v>
      </c>
      <c r="E14" s="266" t="str">
        <f>'S1'!G13</f>
        <v/>
      </c>
      <c r="F14" s="222" t="str">
        <f>'S1'!H13</f>
        <v/>
      </c>
      <c r="G14" s="267" t="str">
        <f>'S1'!I13</f>
        <v>Total</v>
      </c>
      <c r="H14" s="250" t="s">
        <v>561</v>
      </c>
      <c r="I14" s="50"/>
    </row>
    <row r="15">
      <c r="A15" s="268" t="str">
        <f t="shared" ref="A15:A20" si="1">A6</f>
        <v>CO1 </v>
      </c>
      <c r="B15" s="222">
        <f>IF('S1'!$D$14&gt;0,'S1'!$D$14," ")</f>
        <v>16</v>
      </c>
      <c r="C15" s="222" t="str">
        <f>IF('S1'!$E$14&gt;0,'S1'!$E$14," ")</f>
        <v> </v>
      </c>
      <c r="D15" s="222" t="str">
        <f>IF('S1'!$F$14&gt;0,'S1'!$F$14," ")</f>
        <v> </v>
      </c>
      <c r="E15" s="222" t="str">
        <f>IF('S1'!$G$14&gt;0,'S1'!$G$14," ")</f>
        <v> </v>
      </c>
      <c r="F15" s="222" t="str">
        <f>IF('S1'!$H$14&gt;0,'S1'!$H$14," ")</f>
        <v> </v>
      </c>
      <c r="G15" s="267">
        <f>IF('S1'!$I$14&gt;0,'S1'!$I$14," ")</f>
        <v>16</v>
      </c>
      <c r="H15" s="269">
        <v>100.0</v>
      </c>
      <c r="I15" s="203"/>
    </row>
    <row r="16">
      <c r="A16" s="268" t="str">
        <f t="shared" si="1"/>
        <v>CO2</v>
      </c>
      <c r="B16" s="222">
        <f>IF('S1'!$D$15&gt;0,'S1'!$D$15," ")</f>
        <v>16</v>
      </c>
      <c r="C16" s="222" t="str">
        <f>IF('S1'!$E$15&gt;0,'S1'!$E$15," ")</f>
        <v> </v>
      </c>
      <c r="D16" s="222" t="str">
        <f>IF('S1'!F15&gt;0,'S1'!F15," ")</f>
        <v> </v>
      </c>
      <c r="E16" s="222" t="str">
        <f>IF('S1'!$G$15&gt;0,'S1'!$G$15," ")</f>
        <v> </v>
      </c>
      <c r="F16" s="222" t="str">
        <f>IF('S1'!$H$15&gt;0,'S1'!$H$15," ")</f>
        <v> </v>
      </c>
      <c r="G16" s="267">
        <f>IF('S1'!$I$15&gt;0,'S1'!$I$15," ")</f>
        <v>16</v>
      </c>
      <c r="H16" s="270"/>
      <c r="I16" s="203"/>
    </row>
    <row r="17">
      <c r="A17" s="268" t="str">
        <f t="shared" si="1"/>
        <v>CO3</v>
      </c>
      <c r="B17" s="222" t="str">
        <f>IF('S1'!$D$16&gt;0,'S1'!$D$16," ")</f>
        <v> </v>
      </c>
      <c r="C17" s="222">
        <f>IF('S1'!$E$16&gt;0,'S1'!$E$16," ")</f>
        <v>28</v>
      </c>
      <c r="D17" s="222" t="str">
        <f>IF('S1'!$F$16&gt;0,'S1'!$F$16," ")</f>
        <v> </v>
      </c>
      <c r="E17" s="222" t="str">
        <f>IF('S1'!$G$16&gt;0,'S1'!$G$16," ")</f>
        <v> </v>
      </c>
      <c r="F17" s="222" t="str">
        <f>IF('S1'!$H$16&gt;0,'S1'!$H$16," ")</f>
        <v> </v>
      </c>
      <c r="G17" s="267">
        <f>IF('S1'!$I$16&gt;0,'S1'!$I$16," ")</f>
        <v>28</v>
      </c>
      <c r="H17" s="270"/>
      <c r="I17" s="203"/>
    </row>
    <row r="18">
      <c r="A18" s="268" t="str">
        <f t="shared" si="1"/>
        <v>CO4</v>
      </c>
      <c r="B18" s="222" t="str">
        <f>IF('S1'!$D$17&gt;0,'S1'!$D$17," ")</f>
        <v> </v>
      </c>
      <c r="C18" s="222" t="str">
        <f>IF('S1'!$E$17&gt;0,'S1'!$E$17," ")</f>
        <v> </v>
      </c>
      <c r="D18" s="222">
        <f>IF('S1'!$F$17&gt;0,'S1'!$F$17," ")</f>
        <v>16</v>
      </c>
      <c r="E18" s="222" t="str">
        <f>IF('S1'!$G$17&gt;0,'S1'!$G$17," ")</f>
        <v> </v>
      </c>
      <c r="F18" s="222" t="str">
        <f>IF('S1'!$H$17&gt;0,'S1'!$H$17," ")</f>
        <v> </v>
      </c>
      <c r="G18" s="267">
        <f>IF('S1'!$I$17&gt;0,'S1'!$I$17," ")</f>
        <v>16</v>
      </c>
      <c r="H18" s="270"/>
      <c r="I18" s="203"/>
    </row>
    <row r="19">
      <c r="A19" s="268" t="str">
        <f t="shared" si="1"/>
        <v>CO5</v>
      </c>
      <c r="B19" s="222" t="str">
        <f>IF('S1'!$D$19&gt;0,'S1'!$D$19," ")</f>
        <v> </v>
      </c>
      <c r="C19" s="222" t="str">
        <f>IF('S1'!$E$19&gt;0,'S1'!$E$19," ")</f>
        <v> </v>
      </c>
      <c r="D19" s="222">
        <f>IF('S1'!$F$19&gt;0,'S1'!$F$19," ")</f>
        <v>12</v>
      </c>
      <c r="E19" s="222" t="str">
        <f>IF('S1'!$G$19&gt;0,'S1'!$G$19," ")</f>
        <v> </v>
      </c>
      <c r="F19" s="222" t="str">
        <f>IF('S1'!$H$19&gt;0,'S1'!$H$19," ")</f>
        <v> </v>
      </c>
      <c r="G19" s="267">
        <f>IF('S1'!$I$19&gt;0,'S1'!$I$19," ")</f>
        <v>12</v>
      </c>
      <c r="H19" s="270"/>
      <c r="I19" s="203"/>
    </row>
    <row r="20">
      <c r="A20" s="268" t="str">
        <f t="shared" si="1"/>
        <v>CO6</v>
      </c>
      <c r="B20" s="222" t="str">
        <f>IF('S1'!$D$20&gt;0,'S1'!$D$20," ")</f>
        <v> </v>
      </c>
      <c r="C20" s="222" t="str">
        <f>IF('S1'!$E$20&gt;0,'S1'!$E$20," ")</f>
        <v> </v>
      </c>
      <c r="D20" s="222" t="str">
        <f>IF('S1'!$F$20&gt;0,'S1'!$F$20," ")</f>
        <v> </v>
      </c>
      <c r="E20" s="222" t="str">
        <f>IF('S1'!$G$20&gt;0,'S1'!$G$20," ")</f>
        <v> </v>
      </c>
      <c r="F20" s="222" t="str">
        <f>IF('S1'!$H$20&gt;0,'S1'!$H$20," ")</f>
        <v> </v>
      </c>
      <c r="G20" s="267" t="str">
        <f>IF('S1'!$I$20&gt;0,'S1'!$I$20," ")</f>
        <v> </v>
      </c>
      <c r="H20" s="270"/>
      <c r="I20" s="203"/>
    </row>
    <row r="21" ht="15.75" customHeight="1">
      <c r="A21" s="271" t="s">
        <v>19</v>
      </c>
      <c r="B21" s="222">
        <f>IF('S1'!$D$21&gt;0,'S1'!$D$21," ")</f>
        <v>32</v>
      </c>
      <c r="C21" s="222">
        <f>IF('S1'!$E$21&gt;0,'S1'!$E$21," ")</f>
        <v>28</v>
      </c>
      <c r="D21" s="222">
        <f>IF('S1'!$F$21&gt;0,'S1'!$F$21," ")</f>
        <v>40</v>
      </c>
      <c r="E21" s="222" t="str">
        <f>IF('S1'!$G$21&gt;0,'S1'!$G$21," ")</f>
        <v> </v>
      </c>
      <c r="F21" s="222" t="str">
        <f>IF('S1'!H21&gt;0,'S1'!H21," ")</f>
        <v> </v>
      </c>
      <c r="G21" s="267">
        <f>IF('S1'!$I$21&gt;0,'S1'!$I$21," ")</f>
        <v>100</v>
      </c>
      <c r="H21" s="223">
        <f>SUM(H15:H20)</f>
        <v>100</v>
      </c>
      <c r="I21" s="50"/>
    </row>
    <row r="22" ht="15.0" customHeight="1">
      <c r="A22" s="234" t="s">
        <v>54</v>
      </c>
      <c r="B22" s="145"/>
      <c r="C22" s="145"/>
      <c r="D22" s="145"/>
      <c r="E22" s="145"/>
      <c r="F22" s="145"/>
      <c r="G22" s="146"/>
      <c r="H22" s="272" t="s">
        <v>40</v>
      </c>
      <c r="I22" s="146"/>
    </row>
    <row r="23" ht="15.75" customHeight="1">
      <c r="A23" s="213"/>
      <c r="B23" s="182" t="s">
        <v>24</v>
      </c>
      <c r="C23" s="236" t="s">
        <v>26</v>
      </c>
      <c r="D23" s="182" t="s">
        <v>28</v>
      </c>
      <c r="E23" s="182" t="s">
        <v>30</v>
      </c>
      <c r="F23" s="182" t="s">
        <v>32</v>
      </c>
      <c r="G23" s="273" t="s">
        <v>43</v>
      </c>
      <c r="H23" s="233" t="str">
        <f>CONCATENATE('S1'!$B$28," -",'S1'!$C$28)</f>
        <v>50 -59</v>
      </c>
    </row>
    <row r="24" ht="18.0" customHeight="1">
      <c r="A24" s="211" t="s">
        <v>38</v>
      </c>
      <c r="B24" s="182">
        <f>'S1'!E23</f>
        <v>70</v>
      </c>
      <c r="C24" s="182">
        <f>'S1'!E24</f>
        <v>70</v>
      </c>
      <c r="D24" s="182">
        <f>'S1'!E25</f>
        <v>70</v>
      </c>
      <c r="E24" s="182">
        <f>'S1'!E26</f>
        <v>70</v>
      </c>
      <c r="F24" s="182">
        <f>'S1'!E27</f>
        <v>70</v>
      </c>
      <c r="G24" s="273" t="s">
        <v>44</v>
      </c>
      <c r="H24" s="233" t="str">
        <f>CONCATENATE('S1'!$B$29," -",'S1'!$C$29)</f>
        <v>60 -69</v>
      </c>
    </row>
    <row r="25" ht="15.0" customHeight="1">
      <c r="A25" s="239" t="s">
        <v>39</v>
      </c>
      <c r="B25" s="240" t="str">
        <f>'S1'!$E$29</f>
        <v>B+</v>
      </c>
      <c r="C25" s="240" t="str">
        <f>'S1'!$E$29</f>
        <v>B+</v>
      </c>
      <c r="D25" s="240" t="str">
        <f>'S1'!$E$29</f>
        <v>B+</v>
      </c>
      <c r="E25" s="240" t="str">
        <f>'S1'!$E$29</f>
        <v>B+</v>
      </c>
      <c r="F25" s="240" t="str">
        <f>'S1'!$E$29</f>
        <v>B+</v>
      </c>
      <c r="G25" s="274" t="s">
        <v>562</v>
      </c>
      <c r="H25" s="242" t="str">
        <f>CONCATENATE('S1'!$B$30," -",'S1'!$C$30)</f>
        <v>70 -100</v>
      </c>
    </row>
    <row r="26" ht="15.75" customHeight="1">
      <c r="A26" s="275" t="s">
        <v>563</v>
      </c>
      <c r="I26" s="249"/>
    </row>
    <row r="27" ht="15.0" customHeight="1">
      <c r="A27" s="245" t="str">
        <f>CONCATENATE("Direct Assesment = ",'S1'!C23,"% Internal Mark + ",'S1'!C24,"% External Mark")</f>
        <v>Direct Assesment = 60% Internal Mark + 40% External Mark</v>
      </c>
      <c r="B27" s="63"/>
      <c r="C27" s="63"/>
      <c r="D27" s="63"/>
      <c r="E27" s="63"/>
      <c r="F27" s="63"/>
      <c r="G27" s="63"/>
      <c r="H27" s="66"/>
      <c r="I27" s="249"/>
    </row>
    <row r="28" ht="15.75" customHeight="1">
      <c r="A28" s="276"/>
      <c r="B28" s="66"/>
      <c r="C28" s="182" t="s">
        <v>24</v>
      </c>
      <c r="D28" s="182" t="s">
        <v>26</v>
      </c>
      <c r="E28" s="182" t="s">
        <v>28</v>
      </c>
      <c r="F28" s="182" t="s">
        <v>30</v>
      </c>
      <c r="G28" s="182" t="s">
        <v>32</v>
      </c>
      <c r="H28" s="249" t="s">
        <v>34</v>
      </c>
    </row>
    <row r="29" ht="15.75" customHeight="1">
      <c r="A29" s="277" t="s">
        <v>39</v>
      </c>
      <c r="B29" s="66"/>
      <c r="C29" s="166">
        <f>'S2'!$AJ$285</f>
        <v>3</v>
      </c>
      <c r="D29" s="166">
        <f>'S2'!$AJ$285</f>
        <v>3</v>
      </c>
      <c r="E29" s="166">
        <f>'S2'!$AJ$285</f>
        <v>3</v>
      </c>
      <c r="F29" s="166">
        <f>'S2'!$AJ$285</f>
        <v>3</v>
      </c>
      <c r="G29" s="166">
        <f>'S2'!$AJ$285</f>
        <v>3</v>
      </c>
      <c r="H29" s="249">
        <f>'S2'!$AJ$285</f>
        <v>3</v>
      </c>
    </row>
    <row r="30" ht="15.75" customHeight="1">
      <c r="A30" s="277" t="s">
        <v>38</v>
      </c>
      <c r="B30" s="66"/>
      <c r="C30" s="166">
        <f>'S2'!$AK$285</f>
        <v>3</v>
      </c>
      <c r="D30" s="166">
        <f>'S2'!$AL$285</f>
        <v>3</v>
      </c>
      <c r="E30" s="166">
        <f>'S2'!$AM$285</f>
        <v>3</v>
      </c>
      <c r="F30" s="166">
        <f>'S2'!$AN$285</f>
        <v>3</v>
      </c>
      <c r="G30" s="166">
        <f>'S2'!$AO$285</f>
        <v>3</v>
      </c>
      <c r="H30" s="249">
        <f>'S2'!$AO$285</f>
        <v>3</v>
      </c>
    </row>
    <row r="31" ht="15.75" customHeight="1">
      <c r="A31" s="277" t="s">
        <v>564</v>
      </c>
      <c r="B31" s="66"/>
      <c r="C31" s="252">
        <f>'S2'!AK286</f>
        <v>3</v>
      </c>
      <c r="D31" s="252">
        <f>'S2'!AL286</f>
        <v>3</v>
      </c>
      <c r="E31" s="252">
        <f>'S2'!AM286</f>
        <v>3</v>
      </c>
      <c r="F31" s="252">
        <f>'S2'!AN286</f>
        <v>3</v>
      </c>
      <c r="G31" s="252">
        <f>'S2'!AN286</f>
        <v>3</v>
      </c>
      <c r="H31" s="278">
        <f>'S2'!AO286</f>
        <v>3</v>
      </c>
    </row>
    <row r="32" ht="15.75" customHeight="1">
      <c r="A32" s="276" t="s">
        <v>569</v>
      </c>
      <c r="B32" s="66"/>
      <c r="C32" s="279" t="s">
        <v>570</v>
      </c>
      <c r="D32" s="280" t="str">
        <f>'S1'!B7</f>
        <v>Dr.N.Uma Maheswari</v>
      </c>
      <c r="E32" s="63"/>
      <c r="F32" s="63"/>
      <c r="G32" s="63"/>
      <c r="H32" s="66"/>
      <c r="I32" s="249"/>
    </row>
    <row r="33" ht="15.75" customHeight="1">
      <c r="A33" s="277" t="s">
        <v>39</v>
      </c>
      <c r="B33" s="66"/>
      <c r="C33" s="182">
        <f>'S2'!$AJ$296</f>
        <v>3</v>
      </c>
      <c r="D33" s="182">
        <f>'S2'!$AJ$296</f>
        <v>3</v>
      </c>
      <c r="E33" s="182">
        <f>'S2'!$AJ$296</f>
        <v>3</v>
      </c>
      <c r="F33" s="182">
        <f>'S2'!$AJ$296</f>
        <v>3</v>
      </c>
      <c r="G33" s="182">
        <f>'S2'!$AJ$296</f>
        <v>3</v>
      </c>
      <c r="H33" s="249">
        <f>'S2'!$AJ$296</f>
        <v>3</v>
      </c>
    </row>
    <row r="34" ht="15.75" customHeight="1">
      <c r="A34" s="277" t="s">
        <v>38</v>
      </c>
      <c r="B34" s="66"/>
      <c r="C34" s="182">
        <f>'S2'!$AK296</f>
        <v>3</v>
      </c>
      <c r="D34" s="182">
        <f>'S2'!$AK296</f>
        <v>3</v>
      </c>
      <c r="E34" s="182">
        <f>'S2'!$AK296</f>
        <v>3</v>
      </c>
      <c r="F34" s="182">
        <f>'S2'!$AK296</f>
        <v>3</v>
      </c>
      <c r="G34" s="182">
        <f>'S2'!$AK296</f>
        <v>3</v>
      </c>
      <c r="H34" s="249">
        <f>'S2'!$AK296</f>
        <v>3</v>
      </c>
    </row>
    <row r="35" ht="15.75" customHeight="1">
      <c r="A35" s="277" t="s">
        <v>564</v>
      </c>
      <c r="B35" s="66"/>
      <c r="C35" s="182">
        <f>'S2'!AK300</f>
        <v>3</v>
      </c>
      <c r="D35" s="182">
        <f>'S2'!AL300</f>
        <v>3</v>
      </c>
      <c r="E35" s="182">
        <f>'S2'!AM300</f>
        <v>3</v>
      </c>
      <c r="F35" s="182">
        <f>'S2'!AN300</f>
        <v>3</v>
      </c>
      <c r="G35" s="182">
        <f>'S2'!AO300</f>
        <v>3</v>
      </c>
      <c r="H35" s="249">
        <f>'S2'!AP300</f>
        <v>3</v>
      </c>
    </row>
    <row r="36" ht="15.75" customHeight="1">
      <c r="A36" s="254"/>
      <c r="H36" s="249"/>
      <c r="I36" s="249"/>
    </row>
    <row r="37" ht="15.75" customHeight="1">
      <c r="A37" s="254"/>
      <c r="H37" s="249"/>
      <c r="I37" s="249"/>
    </row>
    <row r="38" ht="15.75" customHeight="1">
      <c r="A38" s="254"/>
      <c r="H38" s="249"/>
      <c r="I38" s="249"/>
    </row>
    <row r="39" ht="15.75" customHeight="1">
      <c r="A39" s="254"/>
      <c r="H39" s="249"/>
      <c r="I39" s="249"/>
    </row>
    <row r="40" ht="15.75" customHeight="1">
      <c r="A40" s="254"/>
      <c r="H40" s="249"/>
      <c r="I40" s="249"/>
    </row>
    <row r="41" ht="15.75" customHeight="1">
      <c r="A41" s="254"/>
      <c r="I41" s="249"/>
    </row>
    <row r="42" ht="15.75" customHeight="1">
      <c r="A42" s="254"/>
      <c r="I42" s="249"/>
    </row>
    <row r="43" ht="15.75" customHeight="1">
      <c r="A43" s="254"/>
      <c r="I43" s="249"/>
    </row>
    <row r="44" ht="15.75" customHeight="1">
      <c r="A44" s="275" t="s">
        <v>565</v>
      </c>
      <c r="I44" s="249"/>
    </row>
    <row r="45" ht="15.75" customHeight="1">
      <c r="A45" s="254"/>
      <c r="I45" s="249"/>
    </row>
    <row r="46" ht="15.75" customHeight="1">
      <c r="A46" s="281"/>
      <c r="C46" s="195"/>
      <c r="I46" s="249"/>
    </row>
    <row r="47" ht="15.75" customHeight="1">
      <c r="A47" s="260" t="s">
        <v>571</v>
      </c>
      <c r="B47" s="261"/>
      <c r="C47" s="282" t="s">
        <v>566</v>
      </c>
      <c r="D47" s="261"/>
      <c r="E47" s="262" t="s">
        <v>567</v>
      </c>
      <c r="F47" s="282"/>
      <c r="G47" s="283"/>
      <c r="H47" s="282" t="s">
        <v>568</v>
      </c>
      <c r="I47" s="28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9" t="s">
        <v>553</v>
      </c>
      <c r="B1" s="200"/>
      <c r="C1" s="200"/>
      <c r="D1" s="200"/>
      <c r="E1" s="200"/>
      <c r="F1" s="200"/>
      <c r="G1" s="200"/>
      <c r="H1" s="200"/>
      <c r="I1" s="201"/>
    </row>
    <row r="2" ht="15.0" customHeight="1">
      <c r="A2" s="202" t="s">
        <v>554</v>
      </c>
      <c r="I2" s="203"/>
    </row>
    <row r="3" ht="15.75" customHeight="1">
      <c r="A3" s="204" t="s">
        <v>555</v>
      </c>
      <c r="I3" s="203"/>
    </row>
    <row r="4">
      <c r="A4" s="205" t="s">
        <v>556</v>
      </c>
      <c r="B4" s="206"/>
      <c r="C4" s="206" t="str">
        <f>'S1'!$C$3</f>
        <v>2021-2022</v>
      </c>
      <c r="D4" s="207"/>
      <c r="E4" s="206" t="s">
        <v>557</v>
      </c>
      <c r="F4" s="206" t="str">
        <f>'S1'!$C$4</f>
        <v>VI</v>
      </c>
      <c r="G4" s="206"/>
      <c r="H4" s="206"/>
      <c r="I4" s="208"/>
    </row>
    <row r="5">
      <c r="A5" s="209" t="s">
        <v>558</v>
      </c>
      <c r="B5" s="145"/>
      <c r="C5" s="153" t="str">
        <f>'S1'!$C$1</f>
        <v>CS8611</v>
      </c>
      <c r="D5" s="210" t="str">
        <f>'S1'!$C$2</f>
        <v>Mini Project </v>
      </c>
      <c r="E5" s="200"/>
      <c r="F5" s="200"/>
      <c r="G5" s="200"/>
      <c r="H5" s="200"/>
      <c r="I5" s="201"/>
    </row>
    <row r="6" ht="15.0" customHeight="1">
      <c r="A6" s="213" t="s">
        <v>559</v>
      </c>
      <c r="B6" s="212" t="str">
        <f>'S1'!$B$14</f>
        <v>Identify problem statement by surveying variety of domains.</v>
      </c>
      <c r="C6" s="63"/>
      <c r="D6" s="63"/>
      <c r="E6" s="63"/>
      <c r="F6" s="63"/>
      <c r="G6" s="63"/>
      <c r="H6" s="63"/>
      <c r="I6" s="50"/>
    </row>
    <row r="7" ht="15.0" customHeight="1">
      <c r="A7" s="213" t="s">
        <v>26</v>
      </c>
      <c r="B7" s="212" t="str">
        <f>'S1'!$B$15</f>
        <v>Analyse requirements  of the problem and Prepare  SRS document</v>
      </c>
      <c r="C7" s="63"/>
      <c r="D7" s="63"/>
      <c r="E7" s="63"/>
      <c r="F7" s="63"/>
      <c r="G7" s="63"/>
      <c r="H7" s="63"/>
      <c r="I7" s="50"/>
    </row>
    <row r="8" ht="15.0" customHeight="1">
      <c r="A8" s="213" t="s">
        <v>28</v>
      </c>
      <c r="B8" s="212" t="str">
        <f>'S1'!$B$16</f>
        <v>Design  a proposed system based on the project specification</v>
      </c>
      <c r="C8" s="63"/>
      <c r="D8" s="63"/>
      <c r="E8" s="63"/>
      <c r="F8" s="63"/>
      <c r="G8" s="63"/>
      <c r="H8" s="63"/>
      <c r="I8" s="50"/>
    </row>
    <row r="9" ht="15.0" customHeight="1">
      <c r="A9" s="213" t="s">
        <v>30</v>
      </c>
      <c r="B9" s="212" t="str">
        <f>'S1'!$B$17</f>
        <v>Demonstrate work modules with suitable test cases </v>
      </c>
      <c r="C9" s="63"/>
      <c r="D9" s="63"/>
      <c r="E9" s="63"/>
      <c r="F9" s="63"/>
      <c r="G9" s="63"/>
      <c r="H9" s="63"/>
      <c r="I9" s="50"/>
    </row>
    <row r="10" ht="15.0" customHeight="1">
      <c r="A10" s="213" t="s">
        <v>32</v>
      </c>
      <c r="B10" s="212" t="str">
        <f>'S1'!$B$19</f>
        <v>Function as individuals, members and leading the team to manage projects .</v>
      </c>
      <c r="C10" s="63"/>
      <c r="D10" s="63"/>
      <c r="E10" s="63"/>
      <c r="F10" s="63"/>
      <c r="G10" s="63"/>
      <c r="H10" s="63"/>
      <c r="I10" s="50"/>
    </row>
    <row r="11" ht="15.0" customHeight="1">
      <c r="A11" s="213" t="s">
        <v>34</v>
      </c>
      <c r="B11" s="212" t="str">
        <f>'S1'!$B$20</f>
        <v/>
      </c>
      <c r="C11" s="63"/>
      <c r="D11" s="63"/>
      <c r="E11" s="63"/>
      <c r="F11" s="63"/>
      <c r="G11" s="63"/>
      <c r="H11" s="63"/>
      <c r="I11" s="50"/>
    </row>
    <row r="12" ht="15.75" customHeight="1">
      <c r="A12" s="217" t="s">
        <v>560</v>
      </c>
      <c r="I12" s="203"/>
    </row>
    <row r="13">
      <c r="A13" s="218"/>
      <c r="B13" s="219" t="s">
        <v>38</v>
      </c>
      <c r="C13" s="145"/>
      <c r="D13" s="145"/>
      <c r="E13" s="145"/>
      <c r="F13" s="145"/>
      <c r="G13" s="145"/>
      <c r="H13" s="265" t="s">
        <v>39</v>
      </c>
      <c r="I13" s="201"/>
    </row>
    <row r="14">
      <c r="A14" s="221"/>
      <c r="B14" s="222" t="str">
        <f>'S1'!D13</f>
        <v>Review 1</v>
      </c>
      <c r="C14" s="222" t="str">
        <f>'S1'!E13</f>
        <v>Review 2</v>
      </c>
      <c r="D14" s="222" t="str">
        <f>'S1'!F13</f>
        <v>Review 3</v>
      </c>
      <c r="E14" s="266" t="str">
        <f>'S1'!G13</f>
        <v/>
      </c>
      <c r="F14" s="222" t="str">
        <f>'S1'!H13</f>
        <v/>
      </c>
      <c r="G14" s="267" t="str">
        <f>'S1'!I13</f>
        <v>Total</v>
      </c>
      <c r="H14" s="250" t="s">
        <v>561</v>
      </c>
      <c r="I14" s="50"/>
    </row>
    <row r="15">
      <c r="A15" s="268" t="str">
        <f t="shared" ref="A15:A20" si="1">A6</f>
        <v>CO1 </v>
      </c>
      <c r="B15" s="222">
        <f>IF('S1'!$D$14&gt;0,'S1'!$D$14," ")</f>
        <v>16</v>
      </c>
      <c r="C15" s="222" t="str">
        <f>IF('S1'!$E$14&gt;0,'S1'!$E$14," ")</f>
        <v> </v>
      </c>
      <c r="D15" s="222" t="str">
        <f>IF('S1'!$F$14&gt;0,'S1'!$F$14," ")</f>
        <v> </v>
      </c>
      <c r="E15" s="222" t="str">
        <f>IF('S1'!$G$14&gt;0,'S1'!$G$14," ")</f>
        <v> </v>
      </c>
      <c r="F15" s="222" t="str">
        <f>IF('S1'!$H$14&gt;0,'S1'!$H$14," ")</f>
        <v> </v>
      </c>
      <c r="G15" s="267">
        <f>IF('S1'!$I$14&gt;0,'S1'!$I$14," ")</f>
        <v>16</v>
      </c>
      <c r="H15" s="269">
        <v>100.0</v>
      </c>
      <c r="I15" s="203"/>
    </row>
    <row r="16">
      <c r="A16" s="268" t="str">
        <f t="shared" si="1"/>
        <v>CO2</v>
      </c>
      <c r="B16" s="222">
        <f>IF('S1'!$D$15&gt;0,'S1'!$D$15," ")</f>
        <v>16</v>
      </c>
      <c r="C16" s="222" t="str">
        <f>IF('S1'!$E$15&gt;0,'S1'!$E$15," ")</f>
        <v> </v>
      </c>
      <c r="D16" s="222" t="str">
        <f>IF('S1'!F15&gt;0,'S1'!F15," ")</f>
        <v> </v>
      </c>
      <c r="E16" s="222" t="str">
        <f>IF('S1'!$G$15&gt;0,'S1'!$G$15," ")</f>
        <v> </v>
      </c>
      <c r="F16" s="222" t="str">
        <f>IF('S1'!$H$15&gt;0,'S1'!$H$15," ")</f>
        <v> </v>
      </c>
      <c r="G16" s="267">
        <f>IF('S1'!$I$15&gt;0,'S1'!$I$15," ")</f>
        <v>16</v>
      </c>
      <c r="H16" s="270"/>
      <c r="I16" s="203"/>
    </row>
    <row r="17">
      <c r="A17" s="268" t="str">
        <f t="shared" si="1"/>
        <v>CO3</v>
      </c>
      <c r="B17" s="222" t="str">
        <f>IF('S1'!$D$16&gt;0,'S1'!$D$16," ")</f>
        <v> </v>
      </c>
      <c r="C17" s="222">
        <f>IF('S1'!$E$16&gt;0,'S1'!$E$16," ")</f>
        <v>28</v>
      </c>
      <c r="D17" s="222" t="str">
        <f>IF('S1'!$F$16&gt;0,'S1'!$F$16," ")</f>
        <v> </v>
      </c>
      <c r="E17" s="222" t="str">
        <f>IF('S1'!$G$16&gt;0,'S1'!$G$16," ")</f>
        <v> </v>
      </c>
      <c r="F17" s="222" t="str">
        <f>IF('S1'!$H$16&gt;0,'S1'!$H$16," ")</f>
        <v> </v>
      </c>
      <c r="G17" s="267">
        <f>IF('S1'!$I$16&gt;0,'S1'!$I$16," ")</f>
        <v>28</v>
      </c>
      <c r="H17" s="270"/>
      <c r="I17" s="203"/>
    </row>
    <row r="18">
      <c r="A18" s="268" t="str">
        <f t="shared" si="1"/>
        <v>CO4</v>
      </c>
      <c r="B18" s="222" t="str">
        <f>IF('S1'!$D$17&gt;0,'S1'!$D$17," ")</f>
        <v> </v>
      </c>
      <c r="C18" s="222" t="str">
        <f>IF('S1'!$E$17&gt;0,'S1'!$E$17," ")</f>
        <v> </v>
      </c>
      <c r="D18" s="222">
        <f>IF('S1'!$F$17&gt;0,'S1'!$F$17," ")</f>
        <v>16</v>
      </c>
      <c r="E18" s="222" t="str">
        <f>IF('S1'!$G$17&gt;0,'S1'!$G$17," ")</f>
        <v> </v>
      </c>
      <c r="F18" s="222" t="str">
        <f>IF('S1'!$H$17&gt;0,'S1'!$H$17," ")</f>
        <v> </v>
      </c>
      <c r="G18" s="267">
        <f>IF('S1'!$I$17&gt;0,'S1'!$I$17," ")</f>
        <v>16</v>
      </c>
      <c r="H18" s="270"/>
      <c r="I18" s="203"/>
    </row>
    <row r="19">
      <c r="A19" s="268" t="str">
        <f t="shared" si="1"/>
        <v>CO5</v>
      </c>
      <c r="B19" s="222" t="str">
        <f>IF('S1'!$D$19&gt;0,'S1'!$D$19," ")</f>
        <v> </v>
      </c>
      <c r="C19" s="222" t="str">
        <f>IF('S1'!$E$19&gt;0,'S1'!$E$19," ")</f>
        <v> </v>
      </c>
      <c r="D19" s="222">
        <f>IF('S1'!$F$19&gt;0,'S1'!$F$19," ")</f>
        <v>12</v>
      </c>
      <c r="E19" s="222" t="str">
        <f>IF('S1'!$G$19&gt;0,'S1'!$G$19," ")</f>
        <v> </v>
      </c>
      <c r="F19" s="222" t="str">
        <f>IF('S1'!$H$19&gt;0,'S1'!$H$19," ")</f>
        <v> </v>
      </c>
      <c r="G19" s="267">
        <f>IF('S1'!$I$19&gt;0,'S1'!$I$19," ")</f>
        <v>12</v>
      </c>
      <c r="H19" s="270"/>
      <c r="I19" s="203"/>
    </row>
    <row r="20">
      <c r="A20" s="268" t="str">
        <f t="shared" si="1"/>
        <v>CO6</v>
      </c>
      <c r="B20" s="222" t="str">
        <f>IF('S1'!$D$20&gt;0,'S1'!$D$20," ")</f>
        <v> </v>
      </c>
      <c r="C20" s="222" t="str">
        <f>IF('S1'!$E$20&gt;0,'S1'!$E$20," ")</f>
        <v> </v>
      </c>
      <c r="D20" s="222" t="str">
        <f>IF('S1'!$F$20&gt;0,'S1'!$F$20," ")</f>
        <v> </v>
      </c>
      <c r="E20" s="222" t="str">
        <f>IF('S1'!$G$20&gt;0,'S1'!$G$20," ")</f>
        <v> </v>
      </c>
      <c r="F20" s="222" t="str">
        <f>IF('S1'!$H$20&gt;0,'S1'!$H$20," ")</f>
        <v> </v>
      </c>
      <c r="G20" s="267" t="str">
        <f>IF('S1'!$I$20&gt;0,'S1'!$I$20," ")</f>
        <v> </v>
      </c>
      <c r="H20" s="270"/>
      <c r="I20" s="203"/>
    </row>
    <row r="21" ht="15.75" customHeight="1">
      <c r="A21" s="271" t="s">
        <v>19</v>
      </c>
      <c r="B21" s="222">
        <f>IF('S1'!$D$21&gt;0,'S1'!$D$21," ")</f>
        <v>32</v>
      </c>
      <c r="C21" s="222">
        <f>IF('S1'!$E$21&gt;0,'S1'!$E$21," ")</f>
        <v>28</v>
      </c>
      <c r="D21" s="222">
        <f>IF('S1'!$F$21&gt;0,'S1'!$F$21," ")</f>
        <v>40</v>
      </c>
      <c r="E21" s="222" t="str">
        <f>IF('S1'!$G$21&gt;0,'S1'!$G$21," ")</f>
        <v> </v>
      </c>
      <c r="F21" s="222" t="str">
        <f>IF('S1'!H21&gt;0,'S1'!H21," ")</f>
        <v> </v>
      </c>
      <c r="G21" s="267">
        <f>IF('S1'!$I$21&gt;0,'S1'!$I$21," ")</f>
        <v>100</v>
      </c>
      <c r="H21" s="223">
        <f>SUM(H15:H20)</f>
        <v>100</v>
      </c>
      <c r="I21" s="50"/>
    </row>
    <row r="22" ht="15.0" customHeight="1">
      <c r="A22" s="234" t="s">
        <v>54</v>
      </c>
      <c r="B22" s="145"/>
      <c r="C22" s="145"/>
      <c r="D22" s="145"/>
      <c r="E22" s="145"/>
      <c r="F22" s="145"/>
      <c r="G22" s="146"/>
      <c r="H22" s="272" t="s">
        <v>40</v>
      </c>
      <c r="I22" s="146"/>
    </row>
    <row r="23" ht="15.75" customHeight="1">
      <c r="A23" s="213"/>
      <c r="B23" s="182" t="s">
        <v>24</v>
      </c>
      <c r="C23" s="236" t="s">
        <v>26</v>
      </c>
      <c r="D23" s="182" t="s">
        <v>28</v>
      </c>
      <c r="E23" s="182" t="s">
        <v>30</v>
      </c>
      <c r="F23" s="182" t="s">
        <v>32</v>
      </c>
      <c r="G23" s="273" t="s">
        <v>43</v>
      </c>
      <c r="H23" s="233" t="str">
        <f>CONCATENATE('S1'!$B$28," -",'S1'!$C$28)</f>
        <v>50 -59</v>
      </c>
    </row>
    <row r="24" ht="18.0" customHeight="1">
      <c r="A24" s="211" t="s">
        <v>38</v>
      </c>
      <c r="B24" s="182">
        <f>'S1'!E23</f>
        <v>70</v>
      </c>
      <c r="C24" s="182">
        <f>'S1'!E24</f>
        <v>70</v>
      </c>
      <c r="D24" s="182">
        <f>'S1'!E25</f>
        <v>70</v>
      </c>
      <c r="E24" s="182">
        <f>'S1'!E26</f>
        <v>70</v>
      </c>
      <c r="F24" s="182">
        <f>'S1'!E27</f>
        <v>70</v>
      </c>
      <c r="G24" s="273" t="s">
        <v>44</v>
      </c>
      <c r="H24" s="233" t="str">
        <f>CONCATENATE('S1'!$B$29," -",'S1'!$C$29)</f>
        <v>60 -69</v>
      </c>
    </row>
    <row r="25" ht="15.0" customHeight="1">
      <c r="A25" s="239" t="s">
        <v>39</v>
      </c>
      <c r="B25" s="240" t="str">
        <f>'S1'!$E$29</f>
        <v>B+</v>
      </c>
      <c r="C25" s="240" t="str">
        <f>'S1'!$E$29</f>
        <v>B+</v>
      </c>
      <c r="D25" s="240" t="str">
        <f>'S1'!$E$29</f>
        <v>B+</v>
      </c>
      <c r="E25" s="240" t="str">
        <f>'S1'!$E$29</f>
        <v>B+</v>
      </c>
      <c r="F25" s="240" t="str">
        <f>'S1'!$E$29</f>
        <v>B+</v>
      </c>
      <c r="G25" s="274" t="s">
        <v>562</v>
      </c>
      <c r="H25" s="242" t="str">
        <f>CONCATENATE('S1'!$B$30," -",'S1'!$C$30)</f>
        <v>70 -100</v>
      </c>
    </row>
    <row r="26" ht="15.75" customHeight="1">
      <c r="A26" s="275" t="s">
        <v>563</v>
      </c>
      <c r="I26" s="249"/>
    </row>
    <row r="27" ht="15.0" customHeight="1">
      <c r="A27" s="245" t="str">
        <f>CONCATENATE("Direct Assesment = ",'S1'!C23,"% Internal Mark + ",'S1'!C24,"% External Mark")</f>
        <v>Direct Assesment = 60% Internal Mark + 40% External Mark</v>
      </c>
      <c r="B27" s="63"/>
      <c r="C27" s="63"/>
      <c r="D27" s="63"/>
      <c r="E27" s="63"/>
      <c r="F27" s="63"/>
      <c r="G27" s="63"/>
      <c r="H27" s="66"/>
      <c r="I27" s="249"/>
    </row>
    <row r="28" ht="15.75" customHeight="1">
      <c r="A28" s="276" t="s">
        <v>572</v>
      </c>
      <c r="B28" s="66"/>
      <c r="C28" s="182" t="s">
        <v>24</v>
      </c>
      <c r="D28" s="182" t="s">
        <v>26</v>
      </c>
      <c r="E28" s="182" t="s">
        <v>28</v>
      </c>
      <c r="F28" s="182" t="s">
        <v>30</v>
      </c>
      <c r="G28" s="182" t="s">
        <v>32</v>
      </c>
      <c r="H28" s="249"/>
    </row>
    <row r="29" ht="15.75" customHeight="1">
      <c r="A29" s="277" t="s">
        <v>39</v>
      </c>
      <c r="B29" s="66"/>
      <c r="C29" s="166">
        <f>'S2'!$AJ$285</f>
        <v>3</v>
      </c>
      <c r="D29" s="166">
        <f>'S2'!$AJ$285</f>
        <v>3</v>
      </c>
      <c r="E29" s="166">
        <f>'S2'!$AJ$285</f>
        <v>3</v>
      </c>
      <c r="F29" s="166">
        <f>'S2'!$AJ$285</f>
        <v>3</v>
      </c>
      <c r="G29" s="166">
        <f>'S2'!$AJ$285</f>
        <v>3</v>
      </c>
      <c r="H29" s="249"/>
    </row>
    <row r="30" ht="15.75" customHeight="1">
      <c r="A30" s="277" t="s">
        <v>38</v>
      </c>
      <c r="B30" s="66"/>
      <c r="C30" s="166">
        <f>'S2'!$AK$285</f>
        <v>3</v>
      </c>
      <c r="D30" s="166">
        <f>'S2'!$AL$285</f>
        <v>3</v>
      </c>
      <c r="E30" s="166">
        <f>'S2'!$AM$285</f>
        <v>3</v>
      </c>
      <c r="F30" s="166">
        <f>'S2'!$AN$285</f>
        <v>3</v>
      </c>
      <c r="G30" s="166">
        <f>'S2'!$AO$285</f>
        <v>3</v>
      </c>
      <c r="H30" s="249"/>
    </row>
    <row r="31" ht="15.75" customHeight="1">
      <c r="A31" s="277" t="s">
        <v>564</v>
      </c>
      <c r="B31" s="66"/>
      <c r="C31" s="252">
        <f>'S2'!AK286</f>
        <v>3</v>
      </c>
      <c r="D31" s="252">
        <f>'S2'!AL286</f>
        <v>3</v>
      </c>
      <c r="E31" s="252">
        <f>'S2'!AM286</f>
        <v>3</v>
      </c>
      <c r="F31" s="252">
        <f>'S2'!AN286</f>
        <v>3</v>
      </c>
      <c r="G31" s="252">
        <f>'S2'!AO286</f>
        <v>3</v>
      </c>
      <c r="H31" s="249"/>
    </row>
    <row r="32" ht="15.75" customHeight="1">
      <c r="A32" s="276" t="s">
        <v>573</v>
      </c>
      <c r="B32" s="66"/>
      <c r="C32" s="279" t="s">
        <v>570</v>
      </c>
      <c r="D32" s="280" t="str">
        <f>'S1'!B8</f>
        <v>K.Suresh</v>
      </c>
      <c r="E32" s="63"/>
      <c r="F32" s="63"/>
      <c r="G32" s="63"/>
      <c r="H32" s="66"/>
      <c r="I32" s="249"/>
    </row>
    <row r="33" ht="15.75" customHeight="1">
      <c r="A33" s="277" t="s">
        <v>39</v>
      </c>
      <c r="B33" s="66"/>
      <c r="C33" s="182">
        <f>'S2'!$AJ$297</f>
        <v>3</v>
      </c>
      <c r="D33" s="182">
        <f>'S2'!$AJ$297</f>
        <v>3</v>
      </c>
      <c r="E33" s="182">
        <f>'S2'!$AJ$297</f>
        <v>3</v>
      </c>
      <c r="F33" s="182">
        <f>'S2'!$AJ$297</f>
        <v>3</v>
      </c>
      <c r="G33" s="182">
        <f>'S2'!$AJ$297</f>
        <v>3</v>
      </c>
      <c r="H33" s="249"/>
    </row>
    <row r="34" ht="15.75" customHeight="1">
      <c r="A34" s="277" t="s">
        <v>38</v>
      </c>
      <c r="B34" s="66"/>
      <c r="C34" s="182">
        <f>'S2'!$AK297</f>
        <v>3</v>
      </c>
      <c r="D34" s="182">
        <f>'S2'!$AK297</f>
        <v>3</v>
      </c>
      <c r="E34" s="182">
        <f>'S2'!$AK297</f>
        <v>3</v>
      </c>
      <c r="F34" s="182">
        <f>'S2'!$AK297</f>
        <v>3</v>
      </c>
      <c r="G34" s="182">
        <f>'S2'!$AK297</f>
        <v>3</v>
      </c>
      <c r="H34" s="249"/>
    </row>
    <row r="35" ht="15.75" customHeight="1">
      <c r="A35" s="277" t="s">
        <v>564</v>
      </c>
      <c r="B35" s="66"/>
      <c r="C35" s="182">
        <f>'S2'!AK301</f>
        <v>3</v>
      </c>
      <c r="D35" s="182">
        <f>'S2'!AL301</f>
        <v>3</v>
      </c>
      <c r="E35" s="182">
        <f>'S2'!AM301</f>
        <v>3</v>
      </c>
      <c r="F35" s="182">
        <f>'S2'!AN301</f>
        <v>3</v>
      </c>
      <c r="G35" s="182">
        <f>'S2'!AO301</f>
        <v>3</v>
      </c>
      <c r="H35" s="249"/>
    </row>
    <row r="36" ht="15.75" customHeight="1">
      <c r="A36" s="254"/>
      <c r="H36" s="249"/>
      <c r="I36" s="249"/>
    </row>
    <row r="37" ht="15.75" customHeight="1">
      <c r="A37" s="254"/>
      <c r="H37" s="249"/>
      <c r="I37" s="249"/>
    </row>
    <row r="38" ht="15.75" customHeight="1">
      <c r="A38" s="254"/>
      <c r="H38" s="249"/>
      <c r="I38" s="249"/>
    </row>
    <row r="39" ht="15.75" customHeight="1">
      <c r="A39" s="254"/>
      <c r="H39" s="249"/>
      <c r="I39" s="249"/>
    </row>
    <row r="40" ht="15.75" customHeight="1">
      <c r="A40" s="254"/>
      <c r="H40" s="249"/>
      <c r="I40" s="249"/>
    </row>
    <row r="41" ht="15.75" customHeight="1">
      <c r="A41" s="254"/>
      <c r="I41" s="249"/>
    </row>
    <row r="42" ht="15.75" customHeight="1">
      <c r="A42" s="254"/>
      <c r="I42" s="249"/>
    </row>
    <row r="43" ht="15.75" customHeight="1">
      <c r="A43" s="254"/>
      <c r="I43" s="249"/>
    </row>
    <row r="44" ht="15.75" customHeight="1">
      <c r="A44" s="275" t="s">
        <v>565</v>
      </c>
      <c r="I44" s="249"/>
    </row>
    <row r="45" ht="15.75" customHeight="1">
      <c r="A45" s="254"/>
      <c r="I45" s="249"/>
    </row>
    <row r="46" ht="15.75" customHeight="1">
      <c r="A46" s="285"/>
      <c r="C46" s="195"/>
      <c r="I46" s="249"/>
    </row>
    <row r="47" ht="15.75" customHeight="1">
      <c r="A47" s="260" t="s">
        <v>571</v>
      </c>
      <c r="B47" s="261"/>
      <c r="C47" s="282" t="s">
        <v>566</v>
      </c>
      <c r="D47" s="261"/>
      <c r="E47" s="262" t="s">
        <v>567</v>
      </c>
      <c r="F47" s="282"/>
      <c r="G47" s="283"/>
      <c r="H47" s="282" t="s">
        <v>568</v>
      </c>
      <c r="I47" s="28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9" t="s">
        <v>553</v>
      </c>
      <c r="B1" s="200"/>
      <c r="C1" s="200"/>
      <c r="D1" s="200"/>
      <c r="E1" s="200"/>
      <c r="F1" s="200"/>
      <c r="G1" s="200"/>
      <c r="H1" s="200"/>
      <c r="I1" s="201"/>
    </row>
    <row r="2" ht="15.0" customHeight="1">
      <c r="A2" s="202" t="s">
        <v>554</v>
      </c>
      <c r="I2" s="203"/>
    </row>
    <row r="3" ht="15.75" customHeight="1">
      <c r="A3" s="204" t="s">
        <v>555</v>
      </c>
      <c r="I3" s="203"/>
    </row>
    <row r="4">
      <c r="A4" s="205" t="s">
        <v>556</v>
      </c>
      <c r="B4" s="206"/>
      <c r="C4" s="206" t="str">
        <f>'S1'!$C$3</f>
        <v>2021-2022</v>
      </c>
      <c r="D4" s="207"/>
      <c r="E4" s="206" t="s">
        <v>557</v>
      </c>
      <c r="F4" s="206" t="str">
        <f>'S1'!$C$4</f>
        <v>VI</v>
      </c>
      <c r="G4" s="206"/>
      <c r="H4" s="206"/>
      <c r="I4" s="208"/>
    </row>
    <row r="5">
      <c r="A5" s="209" t="s">
        <v>558</v>
      </c>
      <c r="B5" s="145"/>
      <c r="C5" s="153" t="str">
        <f>'S1'!$C$1</f>
        <v>CS8611</v>
      </c>
      <c r="D5" s="210" t="str">
        <f>'S1'!$C$2</f>
        <v>Mini Project </v>
      </c>
      <c r="E5" s="200"/>
      <c r="F5" s="200"/>
      <c r="G5" s="200"/>
      <c r="H5" s="200"/>
      <c r="I5" s="201"/>
    </row>
    <row r="6" ht="15.0" customHeight="1">
      <c r="A6" s="213" t="s">
        <v>559</v>
      </c>
      <c r="B6" s="212" t="str">
        <f>'S1'!$B$14</f>
        <v>Identify problem statement by surveying variety of domains.</v>
      </c>
      <c r="C6" s="63"/>
      <c r="D6" s="63"/>
      <c r="E6" s="63"/>
      <c r="F6" s="63"/>
      <c r="G6" s="63"/>
      <c r="H6" s="63"/>
      <c r="I6" s="50"/>
    </row>
    <row r="7" ht="15.0" customHeight="1">
      <c r="A7" s="213" t="s">
        <v>26</v>
      </c>
      <c r="B7" s="212" t="str">
        <f>'S1'!$B$15</f>
        <v>Analyse requirements  of the problem and Prepare  SRS document</v>
      </c>
      <c r="C7" s="63"/>
      <c r="D7" s="63"/>
      <c r="E7" s="63"/>
      <c r="F7" s="63"/>
      <c r="G7" s="63"/>
      <c r="H7" s="63"/>
      <c r="I7" s="50"/>
    </row>
    <row r="8" ht="15.0" customHeight="1">
      <c r="A8" s="213" t="s">
        <v>28</v>
      </c>
      <c r="B8" s="212" t="str">
        <f>'S1'!$B$16</f>
        <v>Design  a proposed system based on the project specification</v>
      </c>
      <c r="C8" s="63"/>
      <c r="D8" s="63"/>
      <c r="E8" s="63"/>
      <c r="F8" s="63"/>
      <c r="G8" s="63"/>
      <c r="H8" s="63"/>
      <c r="I8" s="50"/>
    </row>
    <row r="9" ht="15.0" customHeight="1">
      <c r="A9" s="213" t="s">
        <v>30</v>
      </c>
      <c r="B9" s="212" t="str">
        <f>'S1'!$B$17</f>
        <v>Demonstrate work modules with suitable test cases </v>
      </c>
      <c r="C9" s="63"/>
      <c r="D9" s="63"/>
      <c r="E9" s="63"/>
      <c r="F9" s="63"/>
      <c r="G9" s="63"/>
      <c r="H9" s="63"/>
      <c r="I9" s="50"/>
    </row>
    <row r="10" ht="15.0" customHeight="1">
      <c r="A10" s="213" t="s">
        <v>32</v>
      </c>
      <c r="B10" s="212" t="str">
        <f>'S1'!$B$19</f>
        <v>Function as individuals, members and leading the team to manage projects .</v>
      </c>
      <c r="C10" s="63"/>
      <c r="D10" s="63"/>
      <c r="E10" s="63"/>
      <c r="F10" s="63"/>
      <c r="G10" s="63"/>
      <c r="H10" s="63"/>
      <c r="I10" s="50"/>
    </row>
    <row r="11" ht="15.0" customHeight="1">
      <c r="A11" s="213" t="s">
        <v>34</v>
      </c>
      <c r="B11" s="212" t="str">
        <f>'S1'!$B$20</f>
        <v/>
      </c>
      <c r="C11" s="63"/>
      <c r="D11" s="63"/>
      <c r="E11" s="63"/>
      <c r="F11" s="63"/>
      <c r="G11" s="63"/>
      <c r="H11" s="63"/>
      <c r="I11" s="50"/>
    </row>
    <row r="12" ht="15.75" customHeight="1">
      <c r="A12" s="217" t="s">
        <v>560</v>
      </c>
      <c r="I12" s="203"/>
    </row>
    <row r="13">
      <c r="A13" s="218"/>
      <c r="B13" s="219" t="s">
        <v>38</v>
      </c>
      <c r="C13" s="145"/>
      <c r="D13" s="145"/>
      <c r="E13" s="145"/>
      <c r="F13" s="145"/>
      <c r="G13" s="145"/>
      <c r="H13" s="265" t="s">
        <v>39</v>
      </c>
      <c r="I13" s="201"/>
    </row>
    <row r="14">
      <c r="A14" s="221"/>
      <c r="B14" s="222" t="str">
        <f>'S1'!D13</f>
        <v>Review 1</v>
      </c>
      <c r="C14" s="222" t="str">
        <f>'S1'!E13</f>
        <v>Review 2</v>
      </c>
      <c r="D14" s="222" t="str">
        <f>'S1'!F13</f>
        <v>Review 3</v>
      </c>
      <c r="E14" s="266" t="str">
        <f>'S1'!G13</f>
        <v/>
      </c>
      <c r="F14" s="222" t="str">
        <f>'S1'!H13</f>
        <v/>
      </c>
      <c r="G14" s="267" t="str">
        <f>'S1'!I13</f>
        <v>Total</v>
      </c>
      <c r="H14" s="250" t="s">
        <v>561</v>
      </c>
      <c r="I14" s="50"/>
    </row>
    <row r="15">
      <c r="A15" s="268" t="str">
        <f t="shared" ref="A15:A20" si="1">A6</f>
        <v>CO1 </v>
      </c>
      <c r="B15" s="222">
        <f>IF('S1'!$D$14&gt;0,'S1'!$D$14," ")</f>
        <v>16</v>
      </c>
      <c r="C15" s="222" t="str">
        <f>IF('S1'!$E$14&gt;0,'S1'!$E$14," ")</f>
        <v> </v>
      </c>
      <c r="D15" s="222" t="str">
        <f>IF('S1'!$F$14&gt;0,'S1'!$F$14," ")</f>
        <v> </v>
      </c>
      <c r="E15" s="222" t="str">
        <f>IF('S1'!$G$14&gt;0,'S1'!$G$14," ")</f>
        <v> </v>
      </c>
      <c r="F15" s="222" t="str">
        <f>IF('S1'!$H$14&gt;0,'S1'!$H$14," ")</f>
        <v> </v>
      </c>
      <c r="G15" s="267">
        <f>IF('S1'!$I$14&gt;0,'S1'!$I$14," ")</f>
        <v>16</v>
      </c>
      <c r="H15" s="269">
        <v>100.0</v>
      </c>
      <c r="I15" s="203"/>
    </row>
    <row r="16">
      <c r="A16" s="268" t="str">
        <f t="shared" si="1"/>
        <v>CO2</v>
      </c>
      <c r="B16" s="222">
        <f>IF('S1'!$D$15&gt;0,'S1'!$D$15," ")</f>
        <v>16</v>
      </c>
      <c r="C16" s="222" t="str">
        <f>IF('S1'!$E$15&gt;0,'S1'!$E$15," ")</f>
        <v> </v>
      </c>
      <c r="D16" s="222" t="str">
        <f>IF('S1'!F15&gt;0,'S1'!F15," ")</f>
        <v> </v>
      </c>
      <c r="E16" s="222" t="str">
        <f>IF('S1'!$G$15&gt;0,'S1'!$G$15," ")</f>
        <v> </v>
      </c>
      <c r="F16" s="222" t="str">
        <f>IF('S1'!$H$15&gt;0,'S1'!$H$15," ")</f>
        <v> </v>
      </c>
      <c r="G16" s="267">
        <f>IF('S1'!$I$15&gt;0,'S1'!$I$15," ")</f>
        <v>16</v>
      </c>
      <c r="H16" s="270"/>
      <c r="I16" s="203"/>
    </row>
    <row r="17">
      <c r="A17" s="268" t="str">
        <f t="shared" si="1"/>
        <v>CO3</v>
      </c>
      <c r="B17" s="222" t="str">
        <f>IF('S1'!$D$16&gt;0,'S1'!$D$16," ")</f>
        <v> </v>
      </c>
      <c r="C17" s="222">
        <f>IF('S1'!$E$16&gt;0,'S1'!$E$16," ")</f>
        <v>28</v>
      </c>
      <c r="D17" s="222" t="str">
        <f>IF('S1'!$F$16&gt;0,'S1'!$F$16," ")</f>
        <v> </v>
      </c>
      <c r="E17" s="222" t="str">
        <f>IF('S1'!$G$16&gt;0,'S1'!$G$16," ")</f>
        <v> </v>
      </c>
      <c r="F17" s="222" t="str">
        <f>IF('S1'!$H$16&gt;0,'S1'!$H$16," ")</f>
        <v> </v>
      </c>
      <c r="G17" s="267">
        <f>IF('S1'!$I$16&gt;0,'S1'!$I$16," ")</f>
        <v>28</v>
      </c>
      <c r="H17" s="270"/>
      <c r="I17" s="203"/>
    </row>
    <row r="18">
      <c r="A18" s="268" t="str">
        <f t="shared" si="1"/>
        <v>CO4</v>
      </c>
      <c r="B18" s="222" t="str">
        <f>IF('S1'!$D$17&gt;0,'S1'!$D$17," ")</f>
        <v> </v>
      </c>
      <c r="C18" s="222" t="str">
        <f>IF('S1'!$E$17&gt;0,'S1'!$E$17," ")</f>
        <v> </v>
      </c>
      <c r="D18" s="222">
        <f>IF('S1'!$F$17&gt;0,'S1'!$F$17," ")</f>
        <v>16</v>
      </c>
      <c r="E18" s="222" t="str">
        <f>IF('S1'!$G$17&gt;0,'S1'!$G$17," ")</f>
        <v> </v>
      </c>
      <c r="F18" s="222" t="str">
        <f>IF('S1'!$H$17&gt;0,'S1'!$H$17," ")</f>
        <v> </v>
      </c>
      <c r="G18" s="267">
        <f>IF('S1'!$I$17&gt;0,'S1'!$I$17," ")</f>
        <v>16</v>
      </c>
      <c r="H18" s="270"/>
      <c r="I18" s="203"/>
    </row>
    <row r="19">
      <c r="A19" s="268" t="str">
        <f t="shared" si="1"/>
        <v>CO5</v>
      </c>
      <c r="B19" s="222" t="str">
        <f>IF('S1'!$D$19&gt;0,'S1'!$D$19," ")</f>
        <v> </v>
      </c>
      <c r="C19" s="222" t="str">
        <f>IF('S1'!$E$19&gt;0,'S1'!$E$19," ")</f>
        <v> </v>
      </c>
      <c r="D19" s="222">
        <f>IF('S1'!$F$19&gt;0,'S1'!$F$19," ")</f>
        <v>12</v>
      </c>
      <c r="E19" s="222" t="str">
        <f>IF('S1'!$G$19&gt;0,'S1'!$G$19," ")</f>
        <v> </v>
      </c>
      <c r="F19" s="222" t="str">
        <f>IF('S1'!$H$19&gt;0,'S1'!$H$19," ")</f>
        <v> </v>
      </c>
      <c r="G19" s="267">
        <f>IF('S1'!$I$19&gt;0,'S1'!$I$19," ")</f>
        <v>12</v>
      </c>
      <c r="H19" s="270"/>
      <c r="I19" s="203"/>
    </row>
    <row r="20">
      <c r="A20" s="268" t="str">
        <f t="shared" si="1"/>
        <v>CO6</v>
      </c>
      <c r="B20" s="222" t="str">
        <f>IF('S1'!$D$20&gt;0,'S1'!$D$20," ")</f>
        <v> </v>
      </c>
      <c r="C20" s="222" t="str">
        <f>IF('S1'!$E$20&gt;0,'S1'!$E$20," ")</f>
        <v> </v>
      </c>
      <c r="D20" s="222" t="str">
        <f>IF('S1'!$F$20&gt;0,'S1'!$F$20," ")</f>
        <v> </v>
      </c>
      <c r="E20" s="222" t="str">
        <f>IF('S1'!$G$20&gt;0,'S1'!$G$20," ")</f>
        <v> </v>
      </c>
      <c r="F20" s="222" t="str">
        <f>IF('S1'!$H$20&gt;0,'S1'!$H$20," ")</f>
        <v> </v>
      </c>
      <c r="G20" s="267" t="str">
        <f>IF('S1'!$I$20&gt;0,'S1'!$I$20," ")</f>
        <v> </v>
      </c>
      <c r="H20" s="270"/>
      <c r="I20" s="203"/>
    </row>
    <row r="21" ht="15.75" customHeight="1">
      <c r="A21" s="271" t="s">
        <v>19</v>
      </c>
      <c r="B21" s="222">
        <f>IF('S1'!$D$21&gt;0,'S1'!$D$21," ")</f>
        <v>32</v>
      </c>
      <c r="C21" s="222">
        <f>IF('S1'!$E$21&gt;0,'S1'!$E$21," ")</f>
        <v>28</v>
      </c>
      <c r="D21" s="222">
        <f>IF('S1'!$F$21&gt;0,'S1'!$F$21," ")</f>
        <v>40</v>
      </c>
      <c r="E21" s="222" t="str">
        <f>IF('S1'!$G$21&gt;0,'S1'!$G$21," ")</f>
        <v> </v>
      </c>
      <c r="F21" s="222" t="str">
        <f>IF('S1'!H21&gt;0,'S1'!H21," ")</f>
        <v> </v>
      </c>
      <c r="G21" s="267">
        <f>IF('S1'!$I$21&gt;0,'S1'!$I$21," ")</f>
        <v>100</v>
      </c>
      <c r="H21" s="223">
        <f>SUM(H15:H20)</f>
        <v>100</v>
      </c>
      <c r="I21" s="50"/>
    </row>
    <row r="22" ht="15.0" customHeight="1">
      <c r="A22" s="234" t="s">
        <v>54</v>
      </c>
      <c r="B22" s="145"/>
      <c r="C22" s="145"/>
      <c r="D22" s="145"/>
      <c r="E22" s="145"/>
      <c r="F22" s="145"/>
      <c r="G22" s="146"/>
      <c r="H22" s="272" t="s">
        <v>40</v>
      </c>
      <c r="I22" s="146"/>
    </row>
    <row r="23" ht="15.75" customHeight="1">
      <c r="A23" s="213"/>
      <c r="B23" s="182" t="s">
        <v>24</v>
      </c>
      <c r="C23" s="236" t="s">
        <v>26</v>
      </c>
      <c r="D23" s="182" t="s">
        <v>28</v>
      </c>
      <c r="E23" s="182" t="s">
        <v>30</v>
      </c>
      <c r="F23" s="182" t="s">
        <v>32</v>
      </c>
      <c r="G23" s="273" t="s">
        <v>43</v>
      </c>
      <c r="H23" s="233" t="str">
        <f>CONCATENATE('S1'!$B$28," -",'S1'!$C$28)</f>
        <v>50 -59</v>
      </c>
    </row>
    <row r="24" ht="18.0" customHeight="1">
      <c r="A24" s="211" t="s">
        <v>38</v>
      </c>
      <c r="B24" s="182">
        <f>'S1'!E23</f>
        <v>70</v>
      </c>
      <c r="C24" s="182">
        <f>'S1'!E24</f>
        <v>70</v>
      </c>
      <c r="D24" s="182">
        <f>'S1'!E25</f>
        <v>70</v>
      </c>
      <c r="E24" s="182">
        <f>'S1'!E26</f>
        <v>70</v>
      </c>
      <c r="F24" s="182">
        <f>'S1'!E27</f>
        <v>70</v>
      </c>
      <c r="G24" s="273" t="s">
        <v>44</v>
      </c>
      <c r="H24" s="233" t="str">
        <f>CONCATENATE('S1'!$B$29," -",'S1'!$C$29)</f>
        <v>60 -69</v>
      </c>
    </row>
    <row r="25" ht="15.0" customHeight="1">
      <c r="A25" s="239" t="s">
        <v>39</v>
      </c>
      <c r="B25" s="240" t="str">
        <f>'S1'!$E$29</f>
        <v>B+</v>
      </c>
      <c r="C25" s="240" t="str">
        <f>'S1'!$E$29</f>
        <v>B+</v>
      </c>
      <c r="D25" s="240" t="str">
        <f>'S1'!$E$29</f>
        <v>B+</v>
      </c>
      <c r="E25" s="240" t="str">
        <f>'S1'!$E$29</f>
        <v>B+</v>
      </c>
      <c r="F25" s="240" t="str">
        <f>'S1'!$E$29</f>
        <v>B+</v>
      </c>
      <c r="G25" s="274" t="s">
        <v>562</v>
      </c>
      <c r="H25" s="242" t="str">
        <f>CONCATENATE('S1'!$B$30," -",'S1'!$C$30)</f>
        <v>70 -100</v>
      </c>
    </row>
    <row r="26" ht="15.75" customHeight="1">
      <c r="A26" s="275" t="s">
        <v>563</v>
      </c>
      <c r="I26" s="249"/>
    </row>
    <row r="27" ht="15.0" customHeight="1">
      <c r="A27" s="245" t="str">
        <f>CONCATENATE("Direct Assesment = ",'S1'!C23,"% Internal Mark + ",'S1'!C24,"% External Mark")</f>
        <v>Direct Assesment = 60% Internal Mark + 40% External Mark</v>
      </c>
      <c r="B27" s="63"/>
      <c r="C27" s="63"/>
      <c r="D27" s="63"/>
      <c r="E27" s="63"/>
      <c r="F27" s="63"/>
      <c r="G27" s="63"/>
      <c r="H27" s="66"/>
      <c r="I27" s="249"/>
    </row>
    <row r="28" ht="15.75" customHeight="1">
      <c r="A28" s="276" t="s">
        <v>572</v>
      </c>
      <c r="B28" s="66"/>
      <c r="C28" s="182" t="s">
        <v>24</v>
      </c>
      <c r="D28" s="182" t="s">
        <v>26</v>
      </c>
      <c r="E28" s="182" t="s">
        <v>28</v>
      </c>
      <c r="F28" s="182" t="s">
        <v>30</v>
      </c>
      <c r="G28" s="237" t="s">
        <v>32</v>
      </c>
      <c r="H28" s="286"/>
    </row>
    <row r="29" ht="15.75" customHeight="1">
      <c r="A29" s="277" t="s">
        <v>39</v>
      </c>
      <c r="B29" s="66"/>
      <c r="C29" s="166">
        <f>'S2'!$AJ$285</f>
        <v>3</v>
      </c>
      <c r="D29" s="166">
        <f>'S2'!$AJ$285</f>
        <v>3</v>
      </c>
      <c r="E29" s="166">
        <f>'S2'!$AJ$285</f>
        <v>3</v>
      </c>
      <c r="F29" s="166">
        <f>'S2'!$AJ$285</f>
        <v>3</v>
      </c>
      <c r="G29" s="251">
        <f>'S2'!$AJ$285</f>
        <v>3</v>
      </c>
      <c r="H29" s="221"/>
    </row>
    <row r="30" ht="15.75" customHeight="1">
      <c r="A30" s="277" t="s">
        <v>38</v>
      </c>
      <c r="B30" s="66"/>
      <c r="C30" s="166">
        <f>'S2'!$AK$285</f>
        <v>3</v>
      </c>
      <c r="D30" s="166">
        <f>'S2'!$AL$285</f>
        <v>3</v>
      </c>
      <c r="E30" s="166">
        <f>'S2'!$AM$285</f>
        <v>3</v>
      </c>
      <c r="F30" s="166">
        <f>'S2'!$AN$285</f>
        <v>3</v>
      </c>
      <c r="G30" s="251">
        <f>'S2'!$AO$285</f>
        <v>3</v>
      </c>
      <c r="H30" s="221"/>
    </row>
    <row r="31" ht="15.75" customHeight="1">
      <c r="A31" s="277" t="s">
        <v>564</v>
      </c>
      <c r="B31" s="66"/>
      <c r="C31" s="252">
        <f>'S2'!AK286</f>
        <v>3</v>
      </c>
      <c r="D31" s="252">
        <f>'S2'!AL286</f>
        <v>3</v>
      </c>
      <c r="E31" s="252">
        <f>'S2'!AM286</f>
        <v>3</v>
      </c>
      <c r="F31" s="252">
        <f>'S2'!AN286</f>
        <v>3</v>
      </c>
      <c r="G31" s="253">
        <f>'S2'!AO286</f>
        <v>3</v>
      </c>
      <c r="H31" s="287"/>
    </row>
    <row r="32" ht="15.75" customHeight="1">
      <c r="A32" s="276" t="s">
        <v>574</v>
      </c>
      <c r="B32" s="66"/>
      <c r="C32" s="279" t="s">
        <v>570</v>
      </c>
      <c r="D32" s="280" t="str">
        <f>'S1'!B9</f>
        <v>Dr.A.Sathya Sofia</v>
      </c>
      <c r="E32" s="63"/>
      <c r="F32" s="63"/>
      <c r="G32" s="63"/>
      <c r="H32" s="66"/>
      <c r="I32" s="249"/>
    </row>
    <row r="33" ht="15.75" customHeight="1">
      <c r="A33" s="277" t="s">
        <v>39</v>
      </c>
      <c r="B33" s="66"/>
      <c r="C33" s="182">
        <f>'S2'!$AJ$298</f>
        <v>3</v>
      </c>
      <c r="D33" s="182">
        <f>'S2'!$AJ$298</f>
        <v>3</v>
      </c>
      <c r="E33" s="182">
        <f>'S2'!$AJ$298</f>
        <v>3</v>
      </c>
      <c r="F33" s="182">
        <f>'S2'!$AJ$298</f>
        <v>3</v>
      </c>
      <c r="G33" s="182">
        <f>'S2'!$AJ$298</f>
        <v>3</v>
      </c>
      <c r="H33" s="249"/>
    </row>
    <row r="34" ht="15.75" customHeight="1">
      <c r="A34" s="277" t="s">
        <v>38</v>
      </c>
      <c r="B34" s="66"/>
      <c r="C34" s="182">
        <f>'S2'!$AK298</f>
        <v>3</v>
      </c>
      <c r="D34" s="182">
        <f>'S2'!$AK298</f>
        <v>3</v>
      </c>
      <c r="E34" s="182">
        <f>'S2'!$AK298</f>
        <v>3</v>
      </c>
      <c r="F34" s="182">
        <f>'S2'!$AK298</f>
        <v>3</v>
      </c>
      <c r="G34" s="182">
        <f>'S2'!$AK298</f>
        <v>3</v>
      </c>
      <c r="H34" s="249"/>
    </row>
    <row r="35" ht="15.75" customHeight="1">
      <c r="A35" s="277" t="s">
        <v>564</v>
      </c>
      <c r="B35" s="66"/>
      <c r="C35" s="182">
        <f>'S2'!AK302</f>
        <v>3</v>
      </c>
      <c r="D35" s="182">
        <f>'S2'!AL302</f>
        <v>3</v>
      </c>
      <c r="E35" s="182">
        <f>'S2'!AM302</f>
        <v>3</v>
      </c>
      <c r="F35" s="182">
        <f>'S2'!AN302</f>
        <v>3</v>
      </c>
      <c r="G35" s="182">
        <f>'S2'!AO302</f>
        <v>3</v>
      </c>
      <c r="H35" s="249"/>
    </row>
    <row r="36" ht="15.75" customHeight="1">
      <c r="A36" s="254"/>
      <c r="H36" s="249"/>
      <c r="I36" s="249"/>
    </row>
    <row r="37" ht="15.75" customHeight="1">
      <c r="A37" s="254"/>
      <c r="H37" s="249"/>
      <c r="I37" s="249"/>
    </row>
    <row r="38" ht="15.75" customHeight="1">
      <c r="A38" s="254"/>
      <c r="H38" s="249"/>
      <c r="I38" s="249"/>
    </row>
    <row r="39" ht="15.75" customHeight="1">
      <c r="A39" s="254"/>
      <c r="H39" s="249"/>
      <c r="I39" s="249"/>
    </row>
    <row r="40" ht="15.75" customHeight="1">
      <c r="A40" s="254"/>
      <c r="H40" s="249"/>
      <c r="I40" s="249"/>
    </row>
    <row r="41" ht="15.75" customHeight="1">
      <c r="A41" s="254"/>
      <c r="I41" s="249"/>
    </row>
    <row r="42" ht="15.75" customHeight="1">
      <c r="A42" s="254"/>
      <c r="I42" s="249"/>
    </row>
    <row r="43" ht="15.75" customHeight="1">
      <c r="A43" s="254"/>
      <c r="I43" s="249"/>
    </row>
    <row r="44" ht="15.75" customHeight="1">
      <c r="A44" s="275" t="s">
        <v>565</v>
      </c>
      <c r="I44" s="249"/>
    </row>
    <row r="45" ht="15.75" customHeight="1">
      <c r="A45" s="254"/>
      <c r="I45" s="249"/>
    </row>
    <row r="46" ht="15.75" customHeight="1">
      <c r="A46" s="195"/>
      <c r="C46" s="195"/>
      <c r="I46" s="249"/>
    </row>
    <row r="47" ht="15.75" customHeight="1">
      <c r="A47" s="260" t="s">
        <v>571</v>
      </c>
      <c r="B47" s="261"/>
      <c r="C47" s="282" t="s">
        <v>566</v>
      </c>
      <c r="D47" s="261"/>
      <c r="E47" s="262" t="s">
        <v>567</v>
      </c>
      <c r="F47" s="282"/>
      <c r="G47" s="283"/>
      <c r="H47" s="282" t="s">
        <v>568</v>
      </c>
      <c r="I47" s="28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