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0glotLjKi/Z7JR6mIZtZNe5CjqKtejVuZTCwUFrh+mE="/>
    </ext>
  </extLst>
</workbook>
</file>

<file path=xl/sharedStrings.xml><?xml version="1.0" encoding="utf-8"?>
<sst xmlns="http://schemas.openxmlformats.org/spreadsheetml/2006/main" count="1685" uniqueCount="576">
  <si>
    <t>Course Code</t>
  </si>
  <si>
    <t>MG8591</t>
  </si>
  <si>
    <t>Course Name</t>
  </si>
  <si>
    <t>Principles of Management</t>
  </si>
  <si>
    <t>Academic Year</t>
  </si>
  <si>
    <t>2023-24</t>
  </si>
  <si>
    <t>Semester</t>
  </si>
  <si>
    <t>VII</t>
  </si>
  <si>
    <t>Section</t>
  </si>
  <si>
    <t>Faculty Incharge</t>
  </si>
  <si>
    <t>Strength</t>
  </si>
  <si>
    <t>A</t>
  </si>
  <si>
    <t>Prakash Kanna</t>
  </si>
  <si>
    <t>B</t>
  </si>
  <si>
    <t>Sudharsan</t>
  </si>
  <si>
    <t>C</t>
  </si>
  <si>
    <t>Gowthaman</t>
  </si>
  <si>
    <t>D</t>
  </si>
  <si>
    <t>Mr.M.SUBBIAH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</si>
  <si>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</si>
  <si>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</si>
  <si>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</si>
  <si>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</si>
  <si>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</si>
  <si>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</si>
  <si>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</si>
  <si>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</si>
  <si>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and discuss the elements of effective management</t>
  </si>
  <si>
    <t>CO2</t>
  </si>
  <si>
    <t>Understand and apply the concepts of planning and decision making</t>
  </si>
  <si>
    <t>CO3</t>
  </si>
  <si>
    <t>Understand issues relating to
 organizing and staffing.</t>
  </si>
  <si>
    <t>CO4</t>
  </si>
  <si>
    <t>Describe the various aspects of directing</t>
  </si>
  <si>
    <t>CO5</t>
  </si>
  <si>
    <t>Understand management control in organizations 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</si>
  <si>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</si>
  <si>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</si>
  <si>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</si>
  <si>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</si>
  <si>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</si>
  <si>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</si>
  <si>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</si>
  <si>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</si>
  <si>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CO6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</si>
  <si>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</si>
  <si>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</si>
  <si>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</si>
  <si>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</si>
  <si>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</si>
  <si>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</si>
  <si>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</si>
  <si>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</si>
  <si>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</si>
  <si>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</si>
  <si>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</si>
  <si>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</si>
  <si>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</si>
  <si>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</si>
  <si>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</si>
  <si>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</si>
  <si>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</si>
  <si>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</si>
  <si>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</si>
  <si>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</si>
  <si>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</si>
  <si>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</si>
  <si>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</si>
  <si>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</si>
  <si>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</si>
  <si>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</si>
  <si>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</si>
  <si>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</si>
  <si>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</si>
  <si>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</si>
  <si>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</si>
  <si>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</si>
  <si>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</si>
  <si>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</si>
  <si>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</si>
  <si>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</si>
  <si>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</si>
  <si>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</si>
  <si>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</si>
  <si>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</si>
  <si>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</si>
  <si>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</si>
  <si>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</si>
  <si>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</si>
  <si>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</si>
  <si>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</si>
  <si>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</si>
  <si>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</si>
  <si>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</si>
  <si>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</si>
  <si>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</si>
  <si>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</si>
  <si>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</si>
  <si>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</si>
  <si>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</si>
  <si>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</si>
  <si>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</si>
  <si>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</si>
  <si>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</si>
  <si>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</si>
  <si>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</si>
  <si>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</si>
  <si>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</si>
  <si>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</si>
  <si>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</si>
  <si>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</si>
  <si>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</si>
  <si>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</si>
  <si>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</si>
  <si>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</si>
  <si>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</si>
  <si>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</si>
  <si>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</si>
  <si>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</si>
  <si>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</si>
  <si>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</si>
  <si>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</si>
  <si>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</si>
  <si>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</si>
  <si>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</si>
  <si>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</si>
  <si>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</si>
  <si>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</si>
  <si>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</si>
  <si>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</si>
  <si>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</si>
  <si>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</si>
  <si>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</si>
  <si>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</si>
  <si>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</si>
  <si>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</si>
  <si>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</si>
  <si>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</si>
  <si>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</si>
  <si>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</si>
  <si>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</si>
  <si>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</si>
  <si>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</si>
  <si>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</si>
  <si>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</si>
  <si>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</si>
  <si>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</si>
  <si>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</si>
  <si>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</si>
  <si>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</si>
  <si>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</si>
  <si>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</si>
  <si>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</si>
  <si>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</si>
  <si>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</si>
  <si>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</si>
  <si>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</si>
  <si>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</si>
  <si>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</si>
  <si>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</si>
  <si>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</si>
  <si>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</si>
  <si>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</si>
  <si>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</si>
  <si>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</si>
  <si>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</si>
  <si>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</si>
  <si>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</si>
  <si>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</si>
  <si>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</si>
  <si>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</si>
  <si>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</si>
  <si>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</si>
  <si>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</si>
  <si>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</si>
  <si>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</si>
  <si>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</si>
  <si>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</si>
  <si>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</si>
  <si>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</si>
  <si>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</si>
  <si>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</si>
  <si>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</si>
  <si>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</si>
  <si>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</si>
  <si>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</si>
  <si>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</si>
  <si>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</si>
  <si>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</si>
  <si>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</si>
  <si>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</si>
  <si>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</si>
  <si>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</si>
  <si>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</si>
  <si>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</si>
  <si>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</si>
  <si>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</si>
  <si>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</si>
  <si>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</si>
  <si>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</si>
  <si>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</si>
  <si>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</si>
  <si>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</si>
  <si>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</si>
  <si>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</si>
  <si>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</si>
  <si>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</si>
  <si>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</si>
  <si>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</si>
  <si>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</si>
  <si>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</si>
  <si>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</si>
  <si>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</si>
  <si>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</si>
  <si>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</si>
  <si>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</si>
  <si>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</si>
  <si>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</si>
  <si>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</si>
  <si>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</si>
  <si>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</si>
  <si>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</si>
  <si>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</si>
  <si>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</si>
  <si>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</si>
  <si>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</si>
  <si>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</si>
  <si>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</si>
  <si>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</si>
  <si>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</si>
  <si>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</si>
  <si>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</si>
  <si>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</si>
  <si>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</si>
  <si>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</si>
  <si>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</si>
  <si>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</si>
  <si>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</si>
  <si>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</si>
  <si>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</si>
  <si>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</si>
  <si>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</si>
  <si>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</si>
  <si>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</si>
  <si>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</si>
  <si>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</si>
  <si>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</si>
  <si>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</si>
  <si>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</si>
  <si>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</si>
  <si>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</si>
  <si>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</si>
  <si>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</si>
  <si>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</si>
  <si>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</si>
  <si>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</si>
  <si>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</si>
  <si>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</si>
  <si>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</si>
  <si>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</si>
  <si>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</si>
  <si>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</si>
  <si>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</si>
  <si>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</si>
  <si>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</si>
  <si>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</si>
  <si>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</si>
  <si>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</si>
  <si>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</si>
  <si>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</si>
  <si>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</si>
  <si>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</si>
  <si>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</si>
  <si>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</si>
  <si>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</si>
  <si>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</si>
  <si>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</si>
  <si>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</si>
  <si>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</si>
  <si>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</si>
  <si>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</si>
  <si>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</si>
  <si>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</si>
  <si>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</si>
  <si>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</si>
  <si>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</si>
  <si>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</si>
  <si>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</si>
  <si>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</si>
  <si>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</si>
  <si>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</si>
  <si>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</si>
  <si>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</si>
  <si>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</si>
  <si>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</si>
  <si>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</si>
  <si>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</si>
  <si>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</si>
  <si>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</si>
  <si>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</si>
  <si>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</si>
  <si>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</si>
  <si>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</si>
  <si>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</si>
  <si>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</si>
  <si>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</si>
  <si>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</si>
  <si>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 xml:space="preserve">ABISHEK S </t>
  </si>
  <si>
    <t>ABINANDHAN A.A</t>
  </si>
  <si>
    <t>ABINANTH J</t>
  </si>
  <si>
    <t>ABIRAMI G</t>
  </si>
  <si>
    <t>ABITHA V</t>
  </si>
  <si>
    <t>A+</t>
  </si>
  <si>
    <t>AJEETHKUMAR P</t>
  </si>
  <si>
    <t>AJITH KUMAR B</t>
  </si>
  <si>
    <t>AKASH M</t>
  </si>
  <si>
    <t>AKKASH VENKAT P</t>
  </si>
  <si>
    <t>AKSHAY V</t>
  </si>
  <si>
    <t>AKSHAYA P</t>
  </si>
  <si>
    <t>O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</si>
  <si>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</si>
  <si>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</si>
  <si>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</si>
  <si>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</si>
  <si>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</si>
  <si>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</si>
  <si>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</si>
  <si>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</si>
  <si>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</si>
  <si>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</si>
  <si>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</si>
  <si>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</si>
  <si>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</si>
  <si>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</si>
  <si>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</si>
  <si>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</si>
  <si>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</si>
  <si>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</si>
  <si>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</si>
  <si>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</si>
  <si>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</si>
  <si>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</si>
  <si>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</si>
  <si>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</si>
  <si>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</si>
  <si>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</si>
  <si>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</si>
  <si>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</si>
  <si>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</si>
  <si>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</si>
  <si>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</si>
  <si>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</si>
  <si>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</si>
  <si>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</si>
  <si>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</si>
  <si>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DINESH J P 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</si>
  <si>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</si>
  <si>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</si>
  <si>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</si>
  <si>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</si>
  <si>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</si>
  <si>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</si>
  <si>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</si>
  <si>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</si>
  <si>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</si>
  <si>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</si>
  <si>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</si>
  <si>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</si>
  <si>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SANTHOSHKUMAR S</t>
  </si>
  <si>
    <t>GOKULKUMAR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</si>
  <si>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</si>
  <si>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</si>
  <si>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</si>
  <si>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</si>
  <si>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</si>
  <si>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</si>
  <si>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</si>
  <si>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</si>
  <si>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</si>
  <si>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</si>
  <si>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</si>
  <si>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</si>
  <si>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</si>
  <si>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</si>
  <si>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</si>
  <si>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</si>
  <si>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</si>
  <si>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</si>
  <si>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</si>
  <si>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</si>
  <si>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</si>
  <si>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</si>
  <si>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</si>
  <si>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</si>
  <si>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</si>
  <si>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</si>
  <si>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</si>
  <si>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</si>
  <si>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</si>
  <si>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</si>
  <si>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</si>
  <si>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</si>
  <si>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</si>
  <si>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</si>
  <si>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</si>
  <si>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</si>
  <si>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</si>
  <si>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</si>
  <si>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</si>
  <si>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</si>
  <si>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</si>
  <si>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</si>
  <si>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</si>
  <si>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</si>
  <si>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</si>
  <si>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</si>
  <si>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</si>
  <si>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</si>
  <si>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</si>
  <si>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</si>
  <si>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</si>
  <si>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</si>
  <si>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</si>
  <si>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</si>
  <si>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</si>
  <si>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</si>
  <si>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</si>
  <si>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</si>
  <si>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</si>
  <si>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</si>
  <si>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</si>
  <si>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</si>
  <si>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</si>
  <si>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</si>
  <si>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</si>
  <si>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</si>
  <si>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</si>
  <si>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</si>
  <si>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</si>
  <si>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</si>
  <si>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</si>
  <si>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</si>
  <si>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</si>
  <si>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</si>
  <si>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</si>
  <si>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</si>
  <si>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</si>
  <si>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</si>
  <si>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</si>
  <si>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</si>
  <si>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</si>
  <si>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</si>
  <si>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</si>
  <si>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</si>
  <si>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</si>
  <si>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</si>
  <si>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</si>
  <si>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</si>
  <si>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</si>
  <si>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</si>
  <si>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</si>
  <si>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</si>
  <si>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</si>
  <si>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</si>
  <si>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</si>
  <si>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</si>
  <si>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</si>
  <si>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</si>
  <si>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PRADEEPKUMAR Br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</si>
  <si>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</si>
  <si>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</si>
  <si>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</si>
  <si>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</si>
  <si>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</si>
  <si>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</si>
  <si>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</si>
  <si>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</si>
  <si>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</si>
  <si>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</si>
  <si>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</si>
  <si>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</si>
  <si>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</si>
  <si>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</si>
  <si>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</si>
  <si>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SHANMATHI K</t>
  </si>
  <si>
    <t>SANTHOSH KUMAR D</t>
  </si>
  <si>
    <t>JANAKIRAMAN K</t>
  </si>
  <si>
    <t>KASIVISWANATHAN G</t>
  </si>
  <si>
    <t>SURENDER</t>
  </si>
  <si>
    <t>VINOTH KUMAR M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</si>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</sst>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7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ptos"/>
    </font>
    <font>
      <sz val="11.0"/>
      <color rgb="FF000000"/>
      <name val="Arial"/>
    </font>
    <font>
      <sz val="11.0"/>
      <color rgb="FF000000"/>
      <name val="Book Antiqua"/>
    </font>
    <font>
      <sz val="12.0"/>
      <color theme="1"/>
      <name val="Book Antiqua"/>
    </font>
    <font>
      <sz val="9.0"/>
      <color rgb="FF000000"/>
      <name val="Calibri"/>
    </font>
    <font>
      <sz val="8.0"/>
      <color rgb="FF000000"/>
      <name val="Calibri"/>
    </font>
    <font>
      <sz val="10.0"/>
      <color rgb="FF000000"/>
      <name val="Verdana"/>
    </font>
    <font>
      <sz val="9.0"/>
      <color theme="1"/>
      <name val="Calibri"/>
    </font>
    <font>
      <sz val="11.0"/>
      <color rgb="FF000000"/>
      <name val="Times New Roman"/>
    </font>
    <font>
      <sz val="12.0"/>
      <color theme="1"/>
      <name val="Times New Roman"/>
    </font>
    <font>
      <b/>
      <sz val="11.0"/>
      <color theme="1"/>
      <name val="Calibri"/>
    </font>
    <font>
      <sz val="10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 style="medium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3" fontId="3" numFmtId="0" xfId="0" applyAlignment="1" applyBorder="1" applyFont="1">
      <alignment horizontal="left"/>
    </xf>
    <xf borderId="5" fillId="3" fontId="3" numFmtId="0" xfId="0" applyAlignment="1" applyBorder="1" applyFont="1">
      <alignment horizontal="left"/>
    </xf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3" fontId="3" numFmtId="0" xfId="0" applyAlignment="1" applyBorder="1" applyFont="1">
      <alignment horizontal="left"/>
    </xf>
    <xf borderId="11" fillId="3" fontId="3" numFmtId="0" xfId="0" applyAlignment="1" applyBorder="1" applyFont="1">
      <alignment horizontal="left"/>
    </xf>
    <xf borderId="12" fillId="3" fontId="3" numFmtId="0" xfId="0" applyAlignment="1" applyBorder="1" applyFont="1">
      <alignment horizontal="left"/>
    </xf>
    <xf borderId="13" fillId="3" fontId="3" numFmtId="0" xfId="0" applyAlignment="1" applyBorder="1" applyFont="1">
      <alignment horizontal="left"/>
    </xf>
    <xf borderId="14" fillId="3" fontId="3" numFmtId="0" xfId="0" applyAlignment="1" applyBorder="1" applyFont="1">
      <alignment horizontal="left"/>
    </xf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10" fillId="3" fontId="3" numFmtId="0" xfId="0" applyBorder="1" applyFont="1"/>
    <xf borderId="23" fillId="3" fontId="3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0" fillId="0" fontId="4" numFmtId="0" xfId="0" applyFont="1"/>
    <xf borderId="15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10" fillId="4" fontId="3" numFmtId="0" xfId="0" applyBorder="1" applyFont="1"/>
    <xf borderId="25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6" fillId="5" fontId="1" numFmtId="0" xfId="0" applyAlignment="1" applyBorder="1" applyFill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7" fillId="5" fontId="1" numFmtId="2" xfId="0" applyAlignment="1" applyBorder="1" applyFont="1" applyNumberFormat="1">
      <alignment horizontal="center" vertical="center"/>
    </xf>
    <xf borderId="28" fillId="5" fontId="1" numFmtId="0" xfId="0" applyAlignment="1" applyBorder="1" applyFont="1">
      <alignment horizontal="center" vertical="center"/>
    </xf>
    <xf borderId="29" fillId="2" fontId="1" numFmtId="0" xfId="0" applyAlignment="1" applyBorder="1" applyFont="1">
      <alignment horizontal="center" vertical="center"/>
    </xf>
    <xf borderId="7" fillId="2" fontId="1" numFmtId="0" xfId="0" applyBorder="1" applyFont="1"/>
    <xf borderId="30" fillId="5" fontId="5" numFmtId="0" xfId="0" applyBorder="1" applyFont="1"/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5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4" fillId="5" fontId="6" numFmtId="0" xfId="0" applyAlignment="1" applyBorder="1" applyFont="1">
      <alignment horizontal="center"/>
    </xf>
    <xf borderId="35" fillId="0" fontId="2" numFmtId="0" xfId="0" applyBorder="1" applyFont="1"/>
    <xf borderId="11" fillId="5" fontId="4" numFmtId="0" xfId="0" applyBorder="1" applyFont="1"/>
    <xf borderId="36" fillId="5" fontId="5" numFmtId="0" xfId="0" applyAlignment="1" applyBorder="1" applyFont="1">
      <alignment horizontal="center"/>
    </xf>
    <xf borderId="37" fillId="0" fontId="2" numFmtId="0" xfId="0" applyBorder="1" applyFont="1"/>
    <xf borderId="38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39" fillId="0" fontId="2" numFmtId="0" xfId="0" applyBorder="1" applyFont="1"/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40" fillId="0" fontId="2" numFmtId="0" xfId="0" applyBorder="1" applyFont="1"/>
    <xf borderId="15" fillId="5" fontId="3" numFmtId="0" xfId="0" applyAlignment="1" applyBorder="1" applyFont="1">
      <alignment horizontal="center"/>
    </xf>
    <xf borderId="15" fillId="7" fontId="3" numFmtId="0" xfId="0" applyBorder="1" applyFont="1"/>
    <xf borderId="41" fillId="5" fontId="3" numFmtId="0" xfId="0" applyBorder="1" applyFont="1"/>
    <xf borderId="7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30" fillId="5" fontId="3" numFmtId="0" xfId="0" applyBorder="1" applyFont="1"/>
    <xf borderId="7" fillId="8" fontId="1" numFmtId="0" xfId="0" applyAlignment="1" applyBorder="1" applyFont="1">
      <alignment horizontal="center"/>
    </xf>
    <xf borderId="7" fillId="8" fontId="3" numFmtId="0" xfId="0" applyBorder="1" applyFont="1"/>
    <xf borderId="7" fillId="5" fontId="3" numFmtId="0" xfId="0" applyAlignment="1" applyBorder="1" applyFont="1">
      <alignment horizontal="center" readingOrder="0"/>
    </xf>
    <xf borderId="42" fillId="5" fontId="3" numFmtId="0" xfId="0" applyBorder="1" applyFont="1"/>
    <xf borderId="43" fillId="5" fontId="3" numFmtId="0" xfId="0" applyBorder="1" applyFont="1"/>
    <xf borderId="7" fillId="5" fontId="3" numFmtId="0" xfId="0" applyAlignment="1" applyBorder="1" applyFont="1">
      <alignment horizontal="center"/>
    </xf>
    <xf borderId="7" fillId="7" fontId="3" numFmtId="0" xfId="0" applyBorder="1" applyFont="1"/>
    <xf borderId="44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5" fillId="0" fontId="3" numFmtId="0" xfId="0" applyAlignment="1" applyBorder="1" applyFont="1">
      <alignment horizontal="right" shrinkToFit="0" wrapText="1"/>
    </xf>
    <xf borderId="45" fillId="0" fontId="2" numFmtId="0" xfId="0" applyBorder="1" applyFont="1"/>
    <xf borderId="45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7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7" numFmtId="1" xfId="0" applyBorder="1" applyFont="1" applyNumberFormat="1"/>
    <xf borderId="7" fillId="9" fontId="8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9" numFmtId="0" xfId="0" applyBorder="1" applyFont="1"/>
    <xf borderId="15" fillId="12" fontId="3" numFmtId="0" xfId="0" applyBorder="1" applyFont="1"/>
    <xf borderId="46" fillId="12" fontId="3" numFmtId="0" xfId="0" applyAlignment="1" applyBorder="1" applyFont="1">
      <alignment horizontal="right"/>
    </xf>
    <xf borderId="0" fillId="0" fontId="10" numFmtId="0" xfId="0" applyAlignment="1" applyFont="1">
      <alignment shrinkToFit="0" wrapText="1"/>
    </xf>
    <xf borderId="30" fillId="14" fontId="1" numFmtId="0" xfId="0" applyAlignment="1" applyBorder="1" applyFill="1" applyFont="1">
      <alignment horizontal="left"/>
    </xf>
    <xf borderId="30" fillId="14" fontId="1" numFmtId="1" xfId="0" applyAlignment="1" applyBorder="1" applyFont="1" applyNumberFormat="1">
      <alignment horizontal="left"/>
    </xf>
    <xf borderId="47" fillId="14" fontId="1" numFmtId="0" xfId="0" applyAlignment="1" applyBorder="1" applyFont="1">
      <alignment horizontal="left" shrinkToFit="0" wrapText="1"/>
    </xf>
    <xf borderId="48" fillId="0" fontId="2" numFmtId="0" xfId="0" applyBorder="1" applyFont="1"/>
    <xf borderId="49" fillId="0" fontId="2" numFmtId="0" xfId="0" applyBorder="1" applyFont="1"/>
    <xf borderId="0" fillId="0" fontId="3" numFmtId="0" xfId="0" applyAlignment="1" applyFont="1">
      <alignment horizontal="left"/>
    </xf>
    <xf borderId="47" fillId="14" fontId="1" numFmtId="0" xfId="0" applyAlignment="1" applyBorder="1" applyFont="1">
      <alignment horizontal="right"/>
    </xf>
    <xf borderId="7" fillId="14" fontId="1" numFmtId="0" xfId="0" applyAlignment="1" applyBorder="1" applyFont="1">
      <alignment horizontal="center"/>
    </xf>
    <xf borderId="30" fillId="14" fontId="1" numFmtId="1" xfId="0" applyBorder="1" applyFont="1" applyNumberFormat="1"/>
    <xf borderId="30" fillId="14" fontId="1" numFmtId="0" xfId="0" applyBorder="1" applyFont="1"/>
    <xf borderId="30" fillId="14" fontId="3" numFmtId="0" xfId="0" applyBorder="1" applyFont="1"/>
    <xf borderId="30" fillId="14" fontId="1" numFmtId="0" xfId="0" applyAlignment="1" applyBorder="1" applyFont="1">
      <alignment shrinkToFit="0" wrapText="1"/>
    </xf>
    <xf borderId="47" fillId="14" fontId="1" numFmtId="0" xfId="0" applyAlignment="1" applyBorder="1" applyFont="1">
      <alignment horizontal="center" shrinkToFit="0" wrapText="1"/>
    </xf>
    <xf borderId="18" fillId="14" fontId="1" numFmtId="0" xfId="0" applyBorder="1" applyFont="1"/>
    <xf borderId="16" fillId="14" fontId="1" numFmtId="1" xfId="0" applyBorder="1" applyFont="1" applyNumberFormat="1"/>
    <xf borderId="7" fillId="14" fontId="1" numFmtId="1" xfId="0" applyAlignment="1" applyBorder="1" applyFont="1" applyNumberFormat="1">
      <alignment horizontal="center"/>
    </xf>
    <xf borderId="44" fillId="14" fontId="3" numFmtId="0" xfId="0" applyBorder="1" applyFont="1"/>
    <xf borderId="18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7" fillId="14" fontId="3" numFmtId="0" xfId="0" applyBorder="1" applyFont="1"/>
    <xf borderId="15" fillId="14" fontId="3" numFmtId="1" xfId="0" applyAlignment="1" applyBorder="1" applyFont="1" applyNumberFormat="1">
      <alignment horizontal="center"/>
    </xf>
    <xf borderId="19" fillId="14" fontId="3" numFmtId="0" xfId="0" applyAlignment="1" applyBorder="1" applyFont="1">
      <alignment horizontal="left" shrinkToFit="0" wrapText="1"/>
    </xf>
    <xf borderId="7" fillId="14" fontId="1" numFmtId="0" xfId="0" applyBorder="1" applyFont="1"/>
    <xf borderId="15" fillId="14" fontId="1" numFmtId="1" xfId="0" applyBorder="1" applyFont="1" applyNumberFormat="1"/>
    <xf borderId="10" fillId="14" fontId="1" numFmtId="0" xfId="0" applyBorder="1" applyFont="1"/>
    <xf borderId="50" fillId="14" fontId="1" numFmtId="0" xfId="0" applyAlignment="1" applyBorder="1" applyFont="1">
      <alignment horizontal="center"/>
    </xf>
    <xf borderId="51" fillId="0" fontId="2" numFmtId="0" xfId="0" applyBorder="1" applyFont="1"/>
    <xf borderId="52" fillId="0" fontId="2" numFmtId="0" xfId="0" applyBorder="1" applyFont="1"/>
    <xf borderId="50" fillId="14" fontId="1" numFmtId="2" xfId="0" applyAlignment="1" applyBorder="1" applyFont="1" applyNumberFormat="1">
      <alignment horizontal="center"/>
    </xf>
    <xf borderId="23" fillId="14" fontId="1" numFmtId="0" xfId="0" applyBorder="1" applyFont="1"/>
    <xf borderId="1" fillId="14" fontId="3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46" fillId="14" fontId="1" numFmtId="0" xfId="0" applyBorder="1" applyFont="1"/>
    <xf borderId="0" fillId="0" fontId="1" numFmtId="0" xfId="0" applyFont="1"/>
    <xf borderId="22" fillId="14" fontId="1" numFmtId="1" xfId="0" applyBorder="1" applyFont="1" applyNumberFormat="1"/>
    <xf borderId="53" fillId="14" fontId="1" numFmtId="0" xfId="0" applyAlignment="1" applyBorder="1" applyFont="1">
      <alignment shrinkToFit="0" wrapText="1"/>
    </xf>
    <xf borderId="54" fillId="14" fontId="1" numFmtId="1" xfId="0" applyAlignment="1" applyBorder="1" applyFont="1" applyNumberFormat="1">
      <alignment horizontal="center"/>
    </xf>
    <xf borderId="55" fillId="14" fontId="1" numFmtId="1" xfId="0" applyAlignment="1" applyBorder="1" applyFont="1" applyNumberFormat="1">
      <alignment horizontal="center"/>
    </xf>
    <xf borderId="56" fillId="14" fontId="1" numFmtId="0" xfId="0" applyAlignment="1" applyBorder="1" applyFont="1">
      <alignment horizontal="center"/>
    </xf>
    <xf borderId="55" fillId="14" fontId="3" numFmtId="0" xfId="0" applyAlignment="1" applyBorder="1" applyFont="1">
      <alignment horizontal="center"/>
    </xf>
    <xf borderId="7" fillId="0" fontId="11" numFmtId="164" xfId="0" applyAlignment="1" applyBorder="1" applyFont="1" applyNumberFormat="1">
      <alignment horizontal="left" shrinkToFit="0" vertical="center" wrapText="1"/>
    </xf>
    <xf borderId="7" fillId="0" fontId="11" numFmtId="0" xfId="0" applyAlignment="1" applyBorder="1" applyFont="1">
      <alignment horizontal="left" shrinkToFit="0" vertical="center" wrapText="1"/>
    </xf>
    <xf borderId="7" fillId="3" fontId="3" numFmtId="1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23" fillId="14" fontId="4" numFmtId="1" xfId="0" applyAlignment="1" applyBorder="1" applyFont="1" applyNumberFormat="1">
      <alignment horizontal="center"/>
    </xf>
    <xf borderId="7" fillId="14" fontId="12" numFmtId="1" xfId="0" applyAlignment="1" applyBorder="1" applyFont="1" applyNumberFormat="1">
      <alignment horizontal="center"/>
    </xf>
    <xf borderId="57" fillId="0" fontId="12" numFmtId="0" xfId="0" applyAlignment="1" applyBorder="1" applyFont="1">
      <alignment vertical="top"/>
    </xf>
    <xf borderId="7" fillId="15" fontId="3" numFmtId="0" xfId="0" applyBorder="1" applyFill="1" applyFont="1"/>
    <xf borderId="7" fillId="15" fontId="11" numFmtId="164" xfId="0" applyAlignment="1" applyBorder="1" applyFont="1" applyNumberFormat="1">
      <alignment horizontal="left" shrinkToFit="0" vertical="center" wrapText="1"/>
    </xf>
    <xf borderId="7" fillId="15" fontId="11" numFmtId="0" xfId="0" applyAlignment="1" applyBorder="1" applyFont="1">
      <alignment horizontal="left" shrinkToFit="0" vertical="center" wrapText="1"/>
    </xf>
    <xf borderId="7" fillId="15" fontId="3" numFmtId="1" xfId="0" applyAlignment="1" applyBorder="1" applyFont="1" applyNumberFormat="1">
      <alignment horizontal="center"/>
    </xf>
    <xf borderId="7" fillId="15" fontId="3" numFmtId="164" xfId="0" applyAlignment="1" applyBorder="1" applyFont="1" applyNumberFormat="1">
      <alignment horizontal="center"/>
    </xf>
    <xf borderId="30" fillId="15" fontId="4" numFmtId="0" xfId="0" applyBorder="1" applyFont="1"/>
    <xf borderId="7" fillId="16" fontId="3" numFmtId="0" xfId="0" applyBorder="1" applyFill="1" applyFont="1"/>
    <xf borderId="7" fillId="16" fontId="11" numFmtId="164" xfId="0" applyAlignment="1" applyBorder="1" applyFont="1" applyNumberFormat="1">
      <alignment horizontal="left" shrinkToFit="0" vertical="center" wrapText="1"/>
    </xf>
    <xf borderId="7" fillId="16" fontId="11" numFmtId="0" xfId="0" applyAlignment="1" applyBorder="1" applyFont="1">
      <alignment horizontal="left" shrinkToFit="0" vertical="center" wrapText="1"/>
    </xf>
    <xf borderId="7" fillId="16" fontId="3" numFmtId="1" xfId="0" applyAlignment="1" applyBorder="1" applyFont="1" applyNumberFormat="1">
      <alignment horizontal="center"/>
    </xf>
    <xf borderId="7" fillId="16" fontId="3" numFmtId="164" xfId="0" applyAlignment="1" applyBorder="1" applyFont="1" applyNumberFormat="1">
      <alignment horizontal="center"/>
    </xf>
    <xf borderId="30" fillId="16" fontId="4" numFmtId="0" xfId="0" applyBorder="1" applyFont="1"/>
    <xf borderId="7" fillId="16" fontId="3" numFmtId="0" xfId="0" applyAlignment="1" applyBorder="1" applyFont="1">
      <alignment horizontal="center"/>
    </xf>
    <xf borderId="23" fillId="16" fontId="4" numFmtId="1" xfId="0" applyAlignment="1" applyBorder="1" applyFont="1" applyNumberFormat="1">
      <alignment horizontal="center"/>
    </xf>
    <xf borderId="7" fillId="16" fontId="12" numFmtId="1" xfId="0" applyAlignment="1" applyBorder="1" applyFont="1" applyNumberFormat="1">
      <alignment horizontal="center"/>
    </xf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15" fillId="5" fontId="13" numFmtId="1" xfId="0" applyBorder="1" applyFont="1" applyNumberFormat="1"/>
    <xf borderId="7" fillId="0" fontId="14" numFmtId="1" xfId="0" applyAlignment="1" applyBorder="1" applyFont="1" applyNumberFormat="1">
      <alignment horizontal="center" shrinkToFit="0" wrapText="1"/>
    </xf>
    <xf borderId="10" fillId="5" fontId="14" numFmtId="0" xfId="0" applyBorder="1" applyFont="1"/>
    <xf borderId="0" fillId="0" fontId="3" numFmtId="1" xfId="0" applyAlignment="1" applyFont="1" applyNumberFormat="1">
      <alignment horizontal="right"/>
    </xf>
    <xf borderId="7" fillId="5" fontId="3" numFmtId="1" xfId="0" applyAlignment="1" applyBorder="1" applyFont="1" applyNumberFormat="1">
      <alignment horizontal="center"/>
    </xf>
    <xf borderId="15" fillId="5" fontId="7" numFmtId="1" xfId="0" applyBorder="1" applyFont="1" applyNumberFormat="1"/>
    <xf borderId="0" fillId="0" fontId="14" numFmtId="1" xfId="0" applyAlignment="1" applyFont="1" applyNumberFormat="1">
      <alignment horizontal="center" shrinkToFit="0" wrapText="1"/>
    </xf>
    <xf borderId="10" fillId="5" fontId="8" numFmtId="0" xfId="0" applyBorder="1" applyFont="1"/>
    <xf borderId="7" fillId="5" fontId="7" numFmtId="1" xfId="0" applyAlignment="1" applyBorder="1" applyFont="1" applyNumberFormat="1">
      <alignment horizontal="center"/>
    </xf>
    <xf borderId="58" fillId="0" fontId="3" numFmtId="0" xfId="0" applyAlignment="1" applyBorder="1" applyFont="1">
      <alignment horizontal="center"/>
    </xf>
    <xf borderId="0" fillId="0" fontId="3" numFmtId="0" xfId="0" applyFont="1"/>
    <xf borderId="44" fillId="14" fontId="15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14" fontId="15" numFmtId="1" xfId="0" applyAlignment="1" applyBorder="1" applyFont="1" applyNumberFormat="1">
      <alignment horizontal="center"/>
    </xf>
    <xf borderId="7" fillId="14" fontId="15" numFmtId="0" xfId="0" applyAlignment="1" applyBorder="1" applyFont="1">
      <alignment horizontal="center"/>
    </xf>
    <xf borderId="59" fillId="0" fontId="3" numFmtId="0" xfId="0" applyAlignment="1" applyBorder="1" applyFont="1">
      <alignment horizontal="center" shrinkToFit="0" wrapText="1"/>
    </xf>
    <xf borderId="60" fillId="0" fontId="2" numFmtId="0" xfId="0" applyBorder="1" applyFont="1"/>
    <xf borderId="61" fillId="0" fontId="2" numFmtId="0" xfId="0" applyBorder="1" applyFont="1"/>
    <xf borderId="62" fillId="0" fontId="3" numFmtId="0" xfId="0" applyAlignment="1" applyBorder="1" applyFont="1">
      <alignment horizontal="center" shrinkToFit="0" wrapText="1"/>
    </xf>
    <xf borderId="63" fillId="0" fontId="2" numFmtId="0" xfId="0" applyBorder="1" applyFont="1"/>
    <xf borderId="62" fillId="0" fontId="1" numFmtId="0" xfId="0" applyAlignment="1" applyBorder="1" applyFont="1">
      <alignment horizontal="center" shrinkToFit="0" wrapText="1"/>
    </xf>
    <xf borderId="64" fillId="0" fontId="3" numFmtId="0" xfId="0" applyBorder="1" applyFont="1"/>
    <xf borderId="65" fillId="0" fontId="3" numFmtId="0" xfId="0" applyBorder="1" applyFont="1"/>
    <xf borderId="65" fillId="0" fontId="2" numFmtId="0" xfId="0" applyBorder="1" applyFont="1"/>
    <xf borderId="66" fillId="0" fontId="3" numFmtId="0" xfId="0" applyBorder="1" applyFont="1"/>
    <xf borderId="50" fillId="0" fontId="3" numFmtId="0" xfId="0" applyAlignment="1" applyBorder="1" applyFont="1">
      <alignment horizontal="center"/>
    </xf>
    <xf borderId="60" fillId="0" fontId="1" numFmtId="0" xfId="0" applyAlignment="1" applyBorder="1" applyFont="1">
      <alignment horizontal="left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wrapText="1"/>
    </xf>
    <xf borderId="67" fillId="0" fontId="2" numFmtId="0" xfId="0" applyBorder="1" applyFont="1"/>
    <xf borderId="6" fillId="0" fontId="3" numFmtId="0" xfId="0" applyBorder="1" applyFont="1"/>
    <xf borderId="62" fillId="0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51" fillId="0" fontId="3" numFmtId="0" xfId="0" applyAlignment="1" applyBorder="1" applyFont="1">
      <alignment horizontal="center" shrinkToFit="0" vertical="center" wrapText="1"/>
    </xf>
    <xf borderId="68" fillId="0" fontId="3" numFmtId="0" xfId="0" applyAlignment="1" applyBorder="1" applyFont="1">
      <alignment horizontal="center" vertical="center"/>
    </xf>
    <xf borderId="69" fillId="0" fontId="3" numFmtId="0" xfId="0" applyBorder="1" applyFont="1"/>
    <xf borderId="40" fillId="0" fontId="3" numFmtId="0" xfId="0" applyAlignment="1" applyBorder="1" applyFont="1">
      <alignment horizontal="center" vertical="center"/>
    </xf>
    <xf borderId="40" fillId="0" fontId="3" numFmtId="2" xfId="0" applyAlignment="1" applyBorder="1" applyFont="1" applyNumberFormat="1">
      <alignment horizontal="center" vertical="center"/>
    </xf>
    <xf borderId="39" fillId="0" fontId="3" numFmtId="0" xfId="0" applyAlignment="1" applyBorder="1" applyFont="1">
      <alignment horizontal="center" vertical="center"/>
    </xf>
    <xf borderId="42" fillId="0" fontId="3" numFmtId="0" xfId="0" applyAlignment="1" applyBorder="1" applyFont="1">
      <alignment horizontal="center" vertical="center"/>
    </xf>
    <xf borderId="70" fillId="0" fontId="3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1" fillId="0" fontId="2" numFmtId="0" xfId="0" applyBorder="1" applyFont="1"/>
    <xf borderId="72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73" fillId="0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shrinkToFit="0" vertical="center" wrapText="1"/>
    </xf>
    <xf borderId="75" fillId="0" fontId="3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/>
    </xf>
    <xf borderId="62" fillId="0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/>
    </xf>
    <xf borderId="77" fillId="0" fontId="3" numFmtId="0" xfId="0" applyAlignment="1" applyBorder="1" applyFont="1">
      <alignment horizontal="center"/>
    </xf>
    <xf borderId="78" fillId="0" fontId="3" numFmtId="0" xfId="0" applyAlignment="1" applyBorder="1" applyFont="1">
      <alignment horizontal="center"/>
    </xf>
    <xf borderId="79" fillId="0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 vertical="center"/>
    </xf>
    <xf borderId="7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62" fillId="0" fontId="3" numFmtId="0" xfId="0" applyBorder="1" applyFont="1"/>
    <xf borderId="73" fillId="0" fontId="3" numFmtId="0" xfId="0" applyBorder="1" applyFont="1"/>
    <xf borderId="74" fillId="0" fontId="3" numFmtId="0" xfId="0" applyBorder="1" applyFont="1"/>
    <xf borderId="80" fillId="0" fontId="3" numFmtId="0" xfId="0" applyBorder="1" applyFont="1"/>
    <xf borderId="63" fillId="0" fontId="3" numFmtId="0" xfId="0" applyBorder="1" applyFont="1"/>
    <xf borderId="62" fillId="0" fontId="1" numFmtId="0" xfId="0" applyAlignment="1" applyBorder="1" applyFont="1">
      <alignment horizontal="left"/>
    </xf>
    <xf borderId="81" fillId="0" fontId="3" numFmtId="0" xfId="0" applyBorder="1" applyFont="1"/>
    <xf borderId="82" fillId="0" fontId="1" numFmtId="0" xfId="0" applyBorder="1" applyFont="1"/>
    <xf borderId="82" fillId="0" fontId="1" numFmtId="0" xfId="0" applyAlignment="1" applyBorder="1" applyFont="1">
      <alignment horizontal="center"/>
    </xf>
    <xf borderId="82" fillId="0" fontId="2" numFmtId="0" xfId="0" applyBorder="1" applyFont="1"/>
    <xf borderId="83" fillId="0" fontId="3" numFmtId="0" xfId="0" applyBorder="1" applyFont="1"/>
    <xf borderId="59" fillId="0" fontId="3" numFmtId="0" xfId="0" applyAlignment="1" applyBorder="1" applyFont="1">
      <alignment horizontal="center" vertical="center"/>
    </xf>
    <xf borderId="42" fillId="0" fontId="3" numFmtId="0" xfId="0" applyBorder="1" applyFont="1"/>
    <xf borderId="62" fillId="0" fontId="3" numFmtId="0" xfId="0" applyAlignment="1" applyBorder="1" applyFont="1">
      <alignment horizontal="center" shrinkToFit="0" vertical="center" wrapText="1"/>
    </xf>
    <xf borderId="62" fillId="0" fontId="2" numFmtId="0" xfId="0" applyBorder="1" applyFont="1"/>
    <xf borderId="72" fillId="0" fontId="3" numFmtId="0" xfId="0" applyBorder="1" applyFont="1"/>
    <xf borderId="1" fillId="0" fontId="3" numFmtId="0" xfId="0" applyAlignment="1" applyBorder="1" applyFont="1">
      <alignment horizontal="center" vertical="center"/>
    </xf>
    <xf borderId="50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3" fillId="0" fontId="3" numFmtId="0" xfId="0" applyAlignment="1" applyBorder="1" applyFont="1">
      <alignment horizontal="center" shrinkToFit="0" vertical="center" wrapText="1"/>
    </xf>
    <xf borderId="76" fillId="0" fontId="1" numFmtId="0" xfId="0" applyAlignment="1" applyBorder="1" applyFont="1">
      <alignment horizontal="center"/>
    </xf>
    <xf borderId="76" fillId="0" fontId="3" numFmtId="0" xfId="0" applyAlignment="1" applyBorder="1" applyFont="1">
      <alignment horizontal="left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2" fillId="0" fontId="16" numFmtId="0" xfId="0" applyBorder="1" applyFont="1"/>
    <xf borderId="81" fillId="0" fontId="1" numFmtId="0" xfId="0" applyAlignment="1" applyBorder="1" applyFont="1">
      <alignment horizontal="center"/>
    </xf>
    <xf borderId="82" fillId="0" fontId="3" numFmtId="0" xfId="0" applyBorder="1" applyFont="1"/>
    <xf borderId="83" fillId="0" fontId="2" numFmtId="0" xfId="0" applyBorder="1" applyFont="1"/>
    <xf borderId="62" fillId="0" fontId="16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70" fillId="0" fontId="3" numFmtId="0" xfId="0" applyBorder="1" applyFont="1"/>
    <xf borderId="71" fillId="0" fontId="3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Report!$C$27:$H$27</c:f>
            </c:strRef>
          </c:cat>
          <c:val>
            <c:numRef>
              <c:f>Report!$C$30:$H$30</c:f>
              <c:numCache/>
            </c:numRef>
          </c:val>
        </c:ser>
        <c:axId val="1011147380"/>
        <c:axId val="483214073"/>
      </c:barChart>
      <c:catAx>
        <c:axId val="101114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83214073"/>
      </c:catAx>
      <c:valAx>
        <c:axId val="48321407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11147380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A!$C$28:$G$28</c:f>
            </c:strRef>
          </c:cat>
          <c:val>
            <c:numRef>
              <c:f>A!$C$35:$G$35</c:f>
              <c:numCache/>
            </c:numRef>
          </c:val>
        </c:ser>
        <c:axId val="1009701991"/>
        <c:axId val="501917394"/>
      </c:barChart>
      <c:catAx>
        <c:axId val="100970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01917394"/>
      </c:catAx>
      <c:valAx>
        <c:axId val="5019173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0970199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B!$C$28:$G$28</c:f>
            </c:strRef>
          </c:cat>
          <c:val>
            <c:numRef>
              <c:f>B!$C$35:$G$35</c:f>
              <c:numCache/>
            </c:numRef>
          </c:val>
        </c:ser>
        <c:axId val="1553868976"/>
        <c:axId val="790985171"/>
      </c:barChart>
      <c:catAx>
        <c:axId val="15538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790985171"/>
      </c:catAx>
      <c:valAx>
        <c:axId val="79098517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55386897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'C'!$C$28:$G$28</c:f>
            </c:strRef>
          </c:cat>
          <c:val>
            <c:numRef>
              <c:f>'C'!$C$35:$G$35</c:f>
              <c:numCache/>
            </c:numRef>
          </c:val>
        </c:ser>
        <c:axId val="350056438"/>
        <c:axId val="1046636358"/>
      </c:barChart>
      <c:catAx>
        <c:axId val="35005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46636358"/>
      </c:catAx>
      <c:valAx>
        <c:axId val="104663635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5005643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D!$C$31:$G$31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D!$C$28:$G$28</c:f>
            </c:strRef>
          </c:cat>
          <c:val>
            <c:numRef>
              <c:f>D!$C$35:$G$35</c:f>
              <c:numCache/>
            </c:numRef>
          </c:val>
        </c:ser>
        <c:axId val="279630315"/>
        <c:axId val="685173295"/>
      </c:barChart>
      <c:catAx>
        <c:axId val="27963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85173295"/>
      </c:catAx>
      <c:valAx>
        <c:axId val="68517329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7963031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36</xdr:row>
      <xdr:rowOff>123825</xdr:rowOff>
    </xdr:from>
    <xdr:ext cx="6010275" cy="1495425"/>
    <xdr:graphicFrame>
      <xdr:nvGraphicFramePr>
        <xdr:cNvPr id="147759075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30</xdr:row>
      <xdr:rowOff>47625</xdr:rowOff>
    </xdr:from>
    <xdr:ext cx="4972050" cy="1476375"/>
    <xdr:graphicFrame>
      <xdr:nvGraphicFramePr>
        <xdr:cNvPr id="19036007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28575</xdr:rowOff>
    </xdr:from>
    <xdr:ext cx="6010275" cy="1495425"/>
    <xdr:graphicFrame>
      <xdr:nvGraphicFramePr>
        <xdr:cNvPr id="54118502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95250</xdr:rowOff>
    </xdr:from>
    <xdr:ext cx="6010275" cy="1495425"/>
    <xdr:graphicFrame>
      <xdr:nvGraphicFramePr>
        <xdr:cNvPr id="20557403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9158937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27.29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27"/>
      <c r="D7" s="28"/>
      <c r="E7" s="29">
        <v>60.0</v>
      </c>
      <c r="F7" s="30">
        <v>13.0</v>
      </c>
      <c r="G7" s="30">
        <f>F7+E7-1</f>
        <v>72</v>
      </c>
    </row>
    <row r="8">
      <c r="A8" s="25" t="s">
        <v>13</v>
      </c>
      <c r="B8" s="31" t="s">
        <v>14</v>
      </c>
      <c r="E8" s="32">
        <v>60.0</v>
      </c>
      <c r="F8" s="30">
        <f t="shared" ref="F8:F10" si="1">G7+1</f>
        <v>73</v>
      </c>
      <c r="G8" s="30">
        <f t="shared" ref="G8:G10" si="2">G7+E8</f>
        <v>132</v>
      </c>
    </row>
    <row r="9">
      <c r="A9" s="25" t="s">
        <v>15</v>
      </c>
      <c r="B9" s="26" t="s">
        <v>16</v>
      </c>
      <c r="C9" s="27"/>
      <c r="D9" s="28"/>
      <c r="E9" s="32">
        <v>61.0</v>
      </c>
      <c r="F9" s="30">
        <f t="shared" si="1"/>
        <v>133</v>
      </c>
      <c r="G9" s="30">
        <f t="shared" si="2"/>
        <v>193</v>
      </c>
    </row>
    <row r="10">
      <c r="A10" s="25" t="s">
        <v>17</v>
      </c>
      <c r="B10" s="26" t="s">
        <v>18</v>
      </c>
      <c r="C10" s="27"/>
      <c r="D10" s="28"/>
      <c r="E10" s="32">
        <v>63.0</v>
      </c>
      <c r="F10" s="30">
        <f t="shared" si="1"/>
        <v>194</v>
      </c>
      <c r="G10" s="30">
        <f t="shared" si="2"/>
        <v>256</v>
      </c>
    </row>
    <row r="11">
      <c r="A11" s="30"/>
      <c r="B11" s="33"/>
      <c r="C11" s="34"/>
      <c r="D11" s="35" t="s">
        <v>19</v>
      </c>
      <c r="E11" s="36">
        <f>SUM(E7:E10)</f>
        <v>244</v>
      </c>
    </row>
    <row r="12">
      <c r="A12" s="30"/>
      <c r="B12" s="37"/>
      <c r="C12" s="38"/>
      <c r="D12" s="39"/>
      <c r="E12" s="40"/>
    </row>
    <row r="13">
      <c r="A13" s="15"/>
      <c r="B13" s="41" t="s">
        <v>20</v>
      </c>
      <c r="C13" s="42"/>
      <c r="D13" s="43" t="s">
        <v>21</v>
      </c>
      <c r="E13" s="44" t="s">
        <v>22</v>
      </c>
      <c r="F13" s="44" t="s">
        <v>23</v>
      </c>
      <c r="G13" s="45" t="s">
        <v>24</v>
      </c>
      <c r="H13" s="46" t="s">
        <v>25</v>
      </c>
      <c r="I13" s="47" t="s">
        <v>19</v>
      </c>
    </row>
    <row r="14" ht="69.0" customHeight="1">
      <c r="A14" s="48" t="s">
        <v>26</v>
      </c>
      <c r="B14" s="49" t="s">
        <v>27</v>
      </c>
      <c r="C14" s="11"/>
      <c r="D14" s="50">
        <v>28.0</v>
      </c>
      <c r="E14" s="51"/>
      <c r="F14" s="51"/>
      <c r="G14" s="51">
        <v>25.0</v>
      </c>
      <c r="H14" s="51"/>
      <c r="I14" s="52">
        <f t="shared" ref="I14:I18" si="3">SUM(D14+E14+F14+G14+H14)</f>
        <v>53</v>
      </c>
    </row>
    <row r="15" ht="57.75" customHeight="1">
      <c r="A15" s="48" t="s">
        <v>28</v>
      </c>
      <c r="B15" s="49" t="s">
        <v>29</v>
      </c>
      <c r="C15" s="11"/>
      <c r="D15" s="53">
        <v>22.0</v>
      </c>
      <c r="E15" s="54">
        <v>18.0</v>
      </c>
      <c r="F15" s="54"/>
      <c r="G15" s="54">
        <v>25.0</v>
      </c>
      <c r="H15" s="54"/>
      <c r="I15" s="52">
        <f t="shared" si="3"/>
        <v>65</v>
      </c>
    </row>
    <row r="16" ht="50.25" customHeight="1">
      <c r="A16" s="48" t="s">
        <v>30</v>
      </c>
      <c r="B16" s="55" t="s">
        <v>31</v>
      </c>
      <c r="C16" s="56"/>
      <c r="D16" s="53"/>
      <c r="E16" s="54">
        <v>23.0</v>
      </c>
      <c r="F16" s="54"/>
      <c r="G16" s="54"/>
      <c r="H16" s="54">
        <v>30.0</v>
      </c>
      <c r="I16" s="52">
        <f t="shared" si="3"/>
        <v>53</v>
      </c>
    </row>
    <row r="17" ht="43.5" customHeight="1">
      <c r="A17" s="48" t="s">
        <v>32</v>
      </c>
      <c r="B17" s="49" t="s">
        <v>33</v>
      </c>
      <c r="C17" s="57"/>
      <c r="D17" s="53"/>
      <c r="E17" s="54">
        <v>9.0</v>
      </c>
      <c r="F17" s="54">
        <v>24.0</v>
      </c>
      <c r="G17" s="54"/>
      <c r="H17" s="54">
        <v>20.0</v>
      </c>
      <c r="I17" s="52">
        <f t="shared" si="3"/>
        <v>53</v>
      </c>
    </row>
    <row r="18" ht="69.0" customHeight="1">
      <c r="A18" s="48" t="s">
        <v>34</v>
      </c>
      <c r="B18" s="58" t="s">
        <v>35</v>
      </c>
      <c r="C18" s="59"/>
      <c r="D18" s="53"/>
      <c r="E18" s="54"/>
      <c r="F18" s="54">
        <v>26.0</v>
      </c>
      <c r="G18" s="54"/>
      <c r="H18" s="54"/>
      <c r="I18" s="52">
        <f t="shared" si="3"/>
        <v>26</v>
      </c>
    </row>
    <row r="19" ht="15.75" customHeight="1">
      <c r="A19" s="15"/>
      <c r="B19" s="15"/>
      <c r="C19" s="15"/>
      <c r="D19" s="60">
        <f t="shared" ref="D19:I19" si="4">SUM(D14:D18)</f>
        <v>50</v>
      </c>
      <c r="E19" s="60">
        <f t="shared" si="4"/>
        <v>50</v>
      </c>
      <c r="F19" s="60">
        <f t="shared" si="4"/>
        <v>50</v>
      </c>
      <c r="G19" s="60">
        <f t="shared" si="4"/>
        <v>50</v>
      </c>
      <c r="H19" s="60">
        <f t="shared" si="4"/>
        <v>50</v>
      </c>
      <c r="I19" s="60">
        <f t="shared" si="4"/>
        <v>250</v>
      </c>
    </row>
    <row r="20" ht="15.75" customHeight="1">
      <c r="A20" s="61" t="s">
        <v>36</v>
      </c>
      <c r="B20" s="62"/>
      <c r="C20" s="2"/>
      <c r="D20" s="63" t="s">
        <v>37</v>
      </c>
      <c r="E20" s="23"/>
    </row>
    <row r="21" ht="15.75" customHeight="1">
      <c r="A21" s="64" t="s">
        <v>38</v>
      </c>
      <c r="B21" s="65"/>
      <c r="C21" s="66">
        <v>60.0</v>
      </c>
      <c r="D21" s="67" t="s">
        <v>26</v>
      </c>
      <c r="E21" s="68">
        <v>70.0</v>
      </c>
    </row>
    <row r="22" ht="15.75" customHeight="1">
      <c r="A22" s="64" t="s">
        <v>39</v>
      </c>
      <c r="B22" s="65"/>
      <c r="C22" s="66">
        <v>40.0</v>
      </c>
      <c r="D22" s="67" t="s">
        <v>28</v>
      </c>
      <c r="E22" s="68">
        <v>70.0</v>
      </c>
    </row>
    <row r="23" ht="15.75" customHeight="1">
      <c r="A23" s="69"/>
      <c r="B23" s="69"/>
      <c r="C23" s="70"/>
      <c r="D23" s="67" t="s">
        <v>30</v>
      </c>
      <c r="E23" s="68">
        <v>70.0</v>
      </c>
    </row>
    <row r="24" ht="15.75" customHeight="1">
      <c r="A24" s="71" t="s">
        <v>40</v>
      </c>
      <c r="B24" s="62"/>
      <c r="C24" s="65"/>
      <c r="D24" s="67" t="s">
        <v>32</v>
      </c>
      <c r="E24" s="68">
        <v>70.0</v>
      </c>
      <c r="J24" s="72"/>
    </row>
    <row r="25" ht="15.75" customHeight="1">
      <c r="A25" s="73"/>
      <c r="B25" s="73" t="s">
        <v>41</v>
      </c>
      <c r="C25" s="73" t="s">
        <v>42</v>
      </c>
      <c r="D25" s="67" t="s">
        <v>34</v>
      </c>
      <c r="E25" s="68">
        <v>70.0</v>
      </c>
      <c r="J25" s="72"/>
    </row>
    <row r="26" ht="15.75" customHeight="1">
      <c r="A26" s="74" t="s">
        <v>43</v>
      </c>
      <c r="B26" s="75">
        <v>50.0</v>
      </c>
      <c r="C26" s="75">
        <v>59.0</v>
      </c>
      <c r="D26" s="67" t="s">
        <v>44</v>
      </c>
      <c r="E26" s="76">
        <v>70.0</v>
      </c>
    </row>
    <row r="27" ht="15.75" customHeight="1">
      <c r="A27" s="74" t="s">
        <v>45</v>
      </c>
      <c r="B27" s="75">
        <v>60.0</v>
      </c>
      <c r="C27" s="75">
        <v>69.0</v>
      </c>
      <c r="D27" s="67" t="s">
        <v>46</v>
      </c>
      <c r="E27" s="77" t="s">
        <v>47</v>
      </c>
    </row>
    <row r="28" ht="15.75" customHeight="1">
      <c r="A28" s="74" t="s">
        <v>48</v>
      </c>
      <c r="B28" s="75">
        <v>70.0</v>
      </c>
      <c r="C28" s="78">
        <v>100.0</v>
      </c>
      <c r="D28" s="79"/>
      <c r="E28" s="80">
        <f>IF(E27="O",100,IF(E27="A+",90,IF(E27="A",80,IF(E27="B+",70,IF(E27="B",60,0)))))</f>
        <v>70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0:C20"/>
    <mergeCell ref="D20:E20"/>
    <mergeCell ref="A21:B21"/>
    <mergeCell ref="A22:B22"/>
    <mergeCell ref="A24:C24"/>
    <mergeCell ref="A1:B1"/>
    <mergeCell ref="A2:B2"/>
    <mergeCell ref="A3:B3"/>
    <mergeCell ref="A4:B4"/>
    <mergeCell ref="B6:D6"/>
    <mergeCell ref="B16:C16"/>
    <mergeCell ref="B18:C18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7" t="s">
        <v>553</v>
      </c>
      <c r="B1" s="198"/>
      <c r="C1" s="198"/>
      <c r="D1" s="198"/>
      <c r="E1" s="198"/>
      <c r="F1" s="198"/>
      <c r="G1" s="198"/>
      <c r="H1" s="198"/>
      <c r="I1" s="199"/>
    </row>
    <row r="2" ht="15.0" customHeight="1">
      <c r="A2" s="200" t="s">
        <v>554</v>
      </c>
      <c r="I2" s="201"/>
    </row>
    <row r="3" ht="15.75" customHeight="1">
      <c r="A3" s="202" t="s">
        <v>555</v>
      </c>
      <c r="I3" s="201"/>
    </row>
    <row r="4">
      <c r="A4" s="203" t="s">
        <v>556</v>
      </c>
      <c r="B4" s="204"/>
      <c r="C4" s="204" t="str">
        <f>'S1'!$C$3</f>
        <v>2023-24</v>
      </c>
      <c r="D4" s="205"/>
      <c r="E4" s="204" t="s">
        <v>557</v>
      </c>
      <c r="F4" s="204" t="str">
        <f>'S1'!$C$4</f>
        <v>VII</v>
      </c>
      <c r="G4" s="204"/>
      <c r="H4" s="204"/>
      <c r="I4" s="206"/>
    </row>
    <row r="5">
      <c r="A5" s="207" t="s">
        <v>558</v>
      </c>
      <c r="B5" s="144"/>
      <c r="C5" s="151" t="str">
        <f>'S1'!$C$1</f>
        <v>MG8591</v>
      </c>
      <c r="D5" s="208" t="str">
        <f>'S1'!$C$2</f>
        <v>Principles of Management</v>
      </c>
      <c r="E5" s="198"/>
      <c r="F5" s="198"/>
      <c r="G5" s="198"/>
      <c r="H5" s="198"/>
      <c r="I5" s="199"/>
    </row>
    <row r="6" ht="15.0" customHeight="1">
      <c r="A6" s="212" t="s">
        <v>559</v>
      </c>
      <c r="B6" s="210" t="str">
        <f>'S1'!$B$14</f>
        <v>Describe and discuss the elements of effective management</v>
      </c>
      <c r="C6" s="62"/>
      <c r="D6" s="62"/>
      <c r="E6" s="62"/>
      <c r="F6" s="62"/>
      <c r="G6" s="62"/>
      <c r="H6" s="62"/>
      <c r="I6" s="211"/>
    </row>
    <row r="7" ht="15.0" customHeight="1">
      <c r="A7" s="212" t="s">
        <v>28</v>
      </c>
      <c r="B7" s="210" t="str">
        <f>'S1'!$B$15</f>
        <v>Understand and apply the concepts of planning and decision making</v>
      </c>
      <c r="C7" s="62"/>
      <c r="D7" s="62"/>
      <c r="E7" s="62"/>
      <c r="F7" s="62"/>
      <c r="G7" s="62"/>
      <c r="H7" s="62"/>
      <c r="I7" s="211"/>
    </row>
    <row r="8" ht="15.0" customHeight="1">
      <c r="A8" s="212" t="s">
        <v>30</v>
      </c>
      <c r="B8" s="210" t="str">
        <f>'S1'!$B$16</f>
        <v>Understand issues relating to
 organizing and staffing.</v>
      </c>
      <c r="C8" s="62"/>
      <c r="D8" s="62"/>
      <c r="E8" s="62"/>
      <c r="F8" s="62"/>
      <c r="G8" s="62"/>
      <c r="H8" s="62"/>
      <c r="I8" s="211"/>
    </row>
    <row r="9" ht="15.0" customHeight="1">
      <c r="A9" s="212" t="s">
        <v>32</v>
      </c>
      <c r="B9" s="210" t="str">
        <f>'S1'!$B$17</f>
        <v>Describe the various aspects of directing</v>
      </c>
      <c r="C9" s="62"/>
      <c r="D9" s="62"/>
      <c r="E9" s="62"/>
      <c r="F9" s="62"/>
      <c r="G9" s="62"/>
      <c r="H9" s="62"/>
      <c r="I9" s="211"/>
    </row>
    <row r="10" ht="15.0" customHeight="1">
      <c r="A10" s="212" t="s">
        <v>34</v>
      </c>
      <c r="B10" s="210" t="str">
        <f>'S1'!$B$18</f>
        <v>Understand management control in organizations .</v>
      </c>
      <c r="C10" s="62"/>
      <c r="D10" s="62"/>
      <c r="E10" s="62"/>
      <c r="F10" s="62"/>
      <c r="G10" s="62"/>
      <c r="H10" s="62"/>
      <c r="I10" s="211"/>
    </row>
    <row r="11" ht="15.0" customHeight="1">
      <c r="A11" s="212" t="s">
        <v>44</v>
      </c>
      <c r="B11" s="210" t="str">
        <f>#REF!</f>
        <v>#REF!</v>
      </c>
      <c r="C11" s="62"/>
      <c r="D11" s="62"/>
      <c r="E11" s="62"/>
      <c r="F11" s="62"/>
      <c r="G11" s="62"/>
      <c r="H11" s="62"/>
      <c r="I11" s="211"/>
    </row>
    <row r="12" ht="15.75" customHeight="1">
      <c r="A12" s="213" t="s">
        <v>560</v>
      </c>
      <c r="I12" s="201"/>
    </row>
    <row r="13">
      <c r="A13" s="214"/>
      <c r="B13" s="215" t="s">
        <v>38</v>
      </c>
      <c r="C13" s="144"/>
      <c r="D13" s="144"/>
      <c r="E13" s="144"/>
      <c r="F13" s="144"/>
      <c r="G13" s="144"/>
      <c r="H13" s="257" t="s">
        <v>39</v>
      </c>
      <c r="I13" s="199"/>
    </row>
    <row r="14">
      <c r="A14" s="217"/>
      <c r="B14" s="218" t="str">
        <f>'S1'!D13</f>
        <v>Serial Test 1</v>
      </c>
      <c r="C14" s="218" t="str">
        <f>'S1'!E13</f>
        <v>Serial Test 2</v>
      </c>
      <c r="D14" s="218" t="str">
        <f>'S1'!F13</f>
        <v>Serial Test 3</v>
      </c>
      <c r="E14" s="219" t="str">
        <f>'S1'!G13</f>
        <v>Assignment 1</v>
      </c>
      <c r="F14" s="218" t="str">
        <f>'S1'!H13</f>
        <v>Assignment 2</v>
      </c>
      <c r="G14" s="220" t="str">
        <f>'S1'!I13</f>
        <v>Total</v>
      </c>
      <c r="H14" s="241" t="s">
        <v>561</v>
      </c>
      <c r="I14" s="211"/>
    </row>
    <row r="15">
      <c r="A15" s="258" t="str">
        <f t="shared" ref="A15:A20" si="1">A6</f>
        <v>CO1 </v>
      </c>
      <c r="B15" s="218">
        <f>IF('S1'!$D$14&gt;0,'S1'!$D$14," ")</f>
        <v>28</v>
      </c>
      <c r="C15" s="218" t="str">
        <f>IF('S1'!$E$14&gt;0,'S1'!$E$14," ")</f>
        <v> </v>
      </c>
      <c r="D15" s="218" t="str">
        <f>IF('S1'!$F$14&gt;0,'S1'!$F$14," ")</f>
        <v> </v>
      </c>
      <c r="E15" s="218">
        <f>IF('S1'!$G$14&gt;0,'S1'!$G$14," ")</f>
        <v>25</v>
      </c>
      <c r="F15" s="218" t="str">
        <f>IF('S1'!$H$14&gt;0,'S1'!$H$14," ")</f>
        <v> </v>
      </c>
      <c r="G15" s="220">
        <f>IF('S1'!$I$14&gt;0,'S1'!$I$14," ")</f>
        <v>53</v>
      </c>
      <c r="H15" s="259">
        <v>100.0</v>
      </c>
      <c r="I15" s="201"/>
    </row>
    <row r="16">
      <c r="A16" s="258" t="str">
        <f t="shared" si="1"/>
        <v>CO2</v>
      </c>
      <c r="B16" s="218">
        <f>IF('S1'!$D$15&gt;0,'S1'!$D$15," ")</f>
        <v>22</v>
      </c>
      <c r="C16" s="218">
        <f>IF('S1'!$E$15&gt;0,'S1'!$E$15," ")</f>
        <v>18</v>
      </c>
      <c r="D16" s="218" t="str">
        <f>IF('S1'!F15&gt;0,'S1'!F15," ")</f>
        <v> </v>
      </c>
      <c r="E16" s="218">
        <f>IF('S1'!$G$15&gt;0,'S1'!$G$15," ")</f>
        <v>25</v>
      </c>
      <c r="F16" s="218" t="str">
        <f>IF('S1'!$H$15&gt;0,'S1'!$H$15," ")</f>
        <v> </v>
      </c>
      <c r="G16" s="220">
        <f>IF('S1'!$I$15&gt;0,'S1'!$I$15," ")</f>
        <v>65</v>
      </c>
      <c r="H16" s="260"/>
      <c r="I16" s="201"/>
    </row>
    <row r="17">
      <c r="A17" s="258" t="str">
        <f t="shared" si="1"/>
        <v>CO3</v>
      </c>
      <c r="B17" s="218" t="str">
        <f>IF('S1'!$D$16&gt;0,'S1'!$D$16," ")</f>
        <v> </v>
      </c>
      <c r="C17" s="218">
        <f>IF('S1'!$E$16&gt;0,'S1'!$E$16," ")</f>
        <v>23</v>
      </c>
      <c r="D17" s="218" t="str">
        <f>IF('S1'!$F$16&gt;0,'S1'!$F$16," ")</f>
        <v> </v>
      </c>
      <c r="E17" s="218" t="str">
        <f>IF('S1'!$G$16&gt;0,'S1'!$G$16," ")</f>
        <v> </v>
      </c>
      <c r="F17" s="218">
        <f>IF('S1'!$H$16&gt;0,'S1'!$H$16," ")</f>
        <v>30</v>
      </c>
      <c r="G17" s="220">
        <f>IF('S1'!$I$16&gt;0,'S1'!$I$16," ")</f>
        <v>53</v>
      </c>
      <c r="H17" s="260"/>
      <c r="I17" s="201"/>
    </row>
    <row r="18">
      <c r="A18" s="258" t="str">
        <f t="shared" si="1"/>
        <v>CO4</v>
      </c>
      <c r="B18" s="218" t="str">
        <f>IF('S1'!$D$17&gt;0,'S1'!$D$17," ")</f>
        <v> </v>
      </c>
      <c r="C18" s="218">
        <f>IF('S1'!$E$17&gt;0,'S1'!$E$17," ")</f>
        <v>9</v>
      </c>
      <c r="D18" s="218">
        <f>IF('S1'!$F$17&gt;0,'S1'!$F$17," ")</f>
        <v>24</v>
      </c>
      <c r="E18" s="218" t="str">
        <f>IF('S1'!$G$17&gt;0,'S1'!$G$17," ")</f>
        <v> </v>
      </c>
      <c r="F18" s="218">
        <f>IF('S1'!$H$17&gt;0,'S1'!$H$17," ")</f>
        <v>20</v>
      </c>
      <c r="G18" s="220">
        <f>IF('S1'!$I$17&gt;0,'S1'!$I$17," ")</f>
        <v>53</v>
      </c>
      <c r="H18" s="260"/>
      <c r="I18" s="201"/>
    </row>
    <row r="19">
      <c r="A19" s="258" t="str">
        <f t="shared" si="1"/>
        <v>CO5</v>
      </c>
      <c r="B19" s="218" t="str">
        <f>IF('S1'!$D$18&gt;0,'S1'!$D$18," ")</f>
        <v> </v>
      </c>
      <c r="C19" s="218" t="str">
        <f>IF('S1'!$E$18&gt;0,'S1'!$E$18," ")</f>
        <v> </v>
      </c>
      <c r="D19" s="218">
        <f>IF('S1'!$F$18&gt;0,'S1'!$F$18," ")</f>
        <v>26</v>
      </c>
      <c r="E19" s="218" t="str">
        <f>IF('S1'!$G$18&gt;0,'S1'!$G$18," ")</f>
        <v> </v>
      </c>
      <c r="F19" s="218" t="str">
        <f>IF('S1'!$H$18&gt;0,'S1'!$H$18," ")</f>
        <v> </v>
      </c>
      <c r="G19" s="220">
        <f>IF('S1'!$I$18&gt;0,'S1'!$I$18," ")</f>
        <v>26</v>
      </c>
      <c r="H19" s="260"/>
      <c r="I19" s="201"/>
    </row>
    <row r="20">
      <c r="A20" s="258" t="str">
        <f t="shared" si="1"/>
        <v>CO6</v>
      </c>
      <c r="B20" s="218" t="str">
        <f t="shared" ref="B20:G20" si="2">IF(#REF!&gt;0,#REF!," ")</f>
        <v>#REF!</v>
      </c>
      <c r="C20" s="218" t="str">
        <f t="shared" si="2"/>
        <v>#REF!</v>
      </c>
      <c r="D20" s="218" t="str">
        <f t="shared" si="2"/>
        <v>#REF!</v>
      </c>
      <c r="E20" s="218" t="str">
        <f t="shared" si="2"/>
        <v>#REF!</v>
      </c>
      <c r="F20" s="218" t="str">
        <f t="shared" si="2"/>
        <v>#REF!</v>
      </c>
      <c r="G20" s="220" t="str">
        <f t="shared" si="2"/>
        <v>#REF!</v>
      </c>
      <c r="H20" s="260"/>
      <c r="I20" s="201"/>
    </row>
    <row r="21" ht="15.75" customHeight="1">
      <c r="A21" s="261" t="s">
        <v>19</v>
      </c>
      <c r="B21" s="218">
        <f>IF('S1'!$D$19&gt;0,'S1'!$D$19," ")</f>
        <v>50</v>
      </c>
      <c r="C21" s="218">
        <f>IF('S1'!$E$19&gt;0,'S1'!$E$19," ")</f>
        <v>50</v>
      </c>
      <c r="D21" s="218">
        <f>IF('S1'!$F$19&gt;0,'S1'!$F$19," ")</f>
        <v>50</v>
      </c>
      <c r="E21" s="218">
        <f>IF('S1'!$G$19&gt;0,'S1'!$G$19," ")</f>
        <v>50</v>
      </c>
      <c r="F21" s="218">
        <f>IF('S1'!H19&gt;0,'S1'!H19," ")</f>
        <v>50</v>
      </c>
      <c r="G21" s="220">
        <f>IF('S1'!$I$19&gt;0,'S1'!$I$19," ")</f>
        <v>250</v>
      </c>
      <c r="H21" s="262">
        <f>SUM(H15:H20)</f>
        <v>100</v>
      </c>
      <c r="I21" s="211"/>
    </row>
    <row r="22" ht="15.0" customHeight="1">
      <c r="A22" s="227" t="s">
        <v>55</v>
      </c>
      <c r="B22" s="144"/>
      <c r="C22" s="144"/>
      <c r="D22" s="144"/>
      <c r="E22" s="144"/>
      <c r="F22" s="144"/>
      <c r="G22" s="145"/>
      <c r="H22" s="263" t="s">
        <v>40</v>
      </c>
      <c r="I22" s="145"/>
    </row>
    <row r="23" ht="15.75" customHeight="1">
      <c r="A23" s="212"/>
      <c r="B23" s="181" t="s">
        <v>26</v>
      </c>
      <c r="C23" s="229" t="s">
        <v>28</v>
      </c>
      <c r="D23" s="181" t="s">
        <v>30</v>
      </c>
      <c r="E23" s="181" t="s">
        <v>32</v>
      </c>
      <c r="F23" s="181" t="s">
        <v>34</v>
      </c>
      <c r="G23" s="264" t="s">
        <v>43</v>
      </c>
      <c r="H23" s="226" t="str">
        <f>CONCATENATE('S1'!$B$26," -",'S1'!$C$26)</f>
        <v>50 -59</v>
      </c>
    </row>
    <row r="24" ht="18.0" customHeight="1">
      <c r="A24" s="209" t="s">
        <v>38</v>
      </c>
      <c r="B24" s="181">
        <f>'S1'!E21</f>
        <v>70</v>
      </c>
      <c r="C24" s="181">
        <f>'S1'!E22</f>
        <v>70</v>
      </c>
      <c r="D24" s="181">
        <f>'S1'!E23</f>
        <v>70</v>
      </c>
      <c r="E24" s="181">
        <f>'S1'!E24</f>
        <v>70</v>
      </c>
      <c r="F24" s="181">
        <f>'S1'!E25</f>
        <v>70</v>
      </c>
      <c r="G24" s="264" t="s">
        <v>45</v>
      </c>
      <c r="H24" s="226" t="str">
        <f>CONCATENATE('S1'!$B$27," -",'S1'!$C$27)</f>
        <v>60 -69</v>
      </c>
    </row>
    <row r="25" ht="15.0" customHeight="1">
      <c r="A25" s="231" t="s">
        <v>39</v>
      </c>
      <c r="B25" s="232" t="str">
        <f>'S1'!$E$27</f>
        <v>B+</v>
      </c>
      <c r="C25" s="232" t="str">
        <f>'S1'!$E$27</f>
        <v>B+</v>
      </c>
      <c r="D25" s="232" t="str">
        <f>'S1'!$E$27</f>
        <v>B+</v>
      </c>
      <c r="E25" s="232" t="str">
        <f>'S1'!$E$27</f>
        <v>B+</v>
      </c>
      <c r="F25" s="232" t="str">
        <f>'S1'!$E$27</f>
        <v>B+</v>
      </c>
      <c r="G25" s="265" t="s">
        <v>562</v>
      </c>
      <c r="H25" s="234" t="str">
        <f>CONCATENATE('S1'!$B$28," -",'S1'!$C$28)</f>
        <v>70 -100</v>
      </c>
    </row>
    <row r="26" ht="15.75" customHeight="1">
      <c r="A26" s="235" t="s">
        <v>563</v>
      </c>
      <c r="I26" s="250"/>
    </row>
    <row r="27" ht="15.0" customHeight="1">
      <c r="A27" s="237" t="str">
        <f>CONCATENATE("Direct Assesment = ",'S1'!C21,"% Internal Mark + ",'S1'!C22,"% External Mark")</f>
        <v>Direct Assesment = 60% Internal Mark + 40% External Mark</v>
      </c>
      <c r="B27" s="62"/>
      <c r="C27" s="62"/>
      <c r="D27" s="62"/>
      <c r="E27" s="62"/>
      <c r="F27" s="62"/>
      <c r="G27" s="62"/>
      <c r="H27" s="65"/>
      <c r="I27" s="250"/>
    </row>
    <row r="28" ht="15.75" customHeight="1">
      <c r="A28" s="266" t="s">
        <v>569</v>
      </c>
      <c r="B28" s="65"/>
      <c r="C28" s="181" t="s">
        <v>26</v>
      </c>
      <c r="D28" s="181" t="s">
        <v>28</v>
      </c>
      <c r="E28" s="181" t="s">
        <v>30</v>
      </c>
      <c r="F28" s="181" t="s">
        <v>32</v>
      </c>
      <c r="G28" s="181" t="s">
        <v>34</v>
      </c>
      <c r="H28" s="250"/>
    </row>
    <row r="29" ht="15.75" customHeight="1">
      <c r="A29" s="267" t="s">
        <v>39</v>
      </c>
      <c r="B29" s="65"/>
      <c r="C29" s="242">
        <f>'S2'!$AE$286</f>
        <v>3</v>
      </c>
      <c r="D29" s="242">
        <f>'S2'!$AE$286</f>
        <v>3</v>
      </c>
      <c r="E29" s="242">
        <f>'S2'!$AE$286</f>
        <v>3</v>
      </c>
      <c r="F29" s="242">
        <f>'S2'!$AE$286</f>
        <v>3</v>
      </c>
      <c r="G29" s="242">
        <f>'S2'!$AE$286</f>
        <v>3</v>
      </c>
      <c r="H29" s="250"/>
    </row>
    <row r="30" ht="15.75" customHeight="1">
      <c r="A30" s="267" t="s">
        <v>38</v>
      </c>
      <c r="B30" s="65"/>
      <c r="C30" s="242">
        <f>'S2'!$AF$286</f>
        <v>3</v>
      </c>
      <c r="D30" s="242">
        <f>'S2'!$AG$286</f>
        <v>3</v>
      </c>
      <c r="E30" s="242">
        <f>'S2'!$AH$286</f>
        <v>3</v>
      </c>
      <c r="F30" s="242">
        <f>'S2'!$AI$286</f>
        <v>3</v>
      </c>
      <c r="G30" s="242">
        <f>'S2'!$AJ$286</f>
        <v>3</v>
      </c>
      <c r="H30" s="250"/>
    </row>
    <row r="31" ht="15.75" customHeight="1">
      <c r="A31" s="267" t="s">
        <v>564</v>
      </c>
      <c r="B31" s="65"/>
      <c r="C31" s="244">
        <f>'S2'!AF287</f>
        <v>3</v>
      </c>
      <c r="D31" s="244">
        <f>'S2'!AG287</f>
        <v>3</v>
      </c>
      <c r="E31" s="244">
        <f>'S2'!AH287</f>
        <v>3</v>
      </c>
      <c r="F31" s="244">
        <f>'S2'!AI287</f>
        <v>3</v>
      </c>
      <c r="G31" s="244">
        <f>'S2'!AJ287</f>
        <v>3</v>
      </c>
      <c r="H31" s="250"/>
    </row>
    <row r="32" ht="15.75" customHeight="1">
      <c r="A32" s="266" t="s">
        <v>575</v>
      </c>
      <c r="B32" s="65"/>
      <c r="C32" s="268" t="s">
        <v>571</v>
      </c>
      <c r="D32" s="269" t="str">
        <f>'S1'!B10</f>
        <v>Mr.M.SUBBIAH</v>
      </c>
      <c r="E32" s="62"/>
      <c r="F32" s="62"/>
      <c r="G32" s="62"/>
      <c r="H32" s="65"/>
      <c r="I32" s="250"/>
    </row>
    <row r="33" ht="15.75" customHeight="1">
      <c r="A33" s="267" t="s">
        <v>39</v>
      </c>
      <c r="B33" s="65"/>
      <c r="C33" s="181">
        <f>'S2'!$AE$300</f>
        <v>3</v>
      </c>
      <c r="D33" s="181">
        <f>'S2'!$AE$300</f>
        <v>3</v>
      </c>
      <c r="E33" s="181">
        <f>'S2'!$AE$300</f>
        <v>3</v>
      </c>
      <c r="F33" s="181">
        <f>'S2'!$AE$300</f>
        <v>3</v>
      </c>
      <c r="G33" s="181">
        <f>'S2'!$AE$300</f>
        <v>3</v>
      </c>
      <c r="H33" s="250"/>
    </row>
    <row r="34" ht="15.75" customHeight="1">
      <c r="A34" s="267" t="s">
        <v>38</v>
      </c>
      <c r="B34" s="65"/>
      <c r="C34" s="181">
        <f>'S2'!$AF300</f>
        <v>3</v>
      </c>
      <c r="D34" s="181">
        <f>'S2'!$AF300</f>
        <v>3</v>
      </c>
      <c r="E34" s="181">
        <f>'S2'!$AF300</f>
        <v>3</v>
      </c>
      <c r="F34" s="181">
        <f>'S2'!$AF300</f>
        <v>3</v>
      </c>
      <c r="G34" s="181">
        <f>'S2'!$AF300</f>
        <v>3</v>
      </c>
      <c r="H34" s="250"/>
    </row>
    <row r="35" ht="15.75" customHeight="1">
      <c r="A35" s="267" t="s">
        <v>564</v>
      </c>
      <c r="B35" s="65"/>
      <c r="C35" s="181">
        <f>'S2'!AF304</f>
        <v>3</v>
      </c>
      <c r="D35" s="181">
        <f>'S2'!AG304</f>
        <v>3</v>
      </c>
      <c r="E35" s="181">
        <f>'S2'!AH304</f>
        <v>3</v>
      </c>
      <c r="F35" s="181">
        <f>'S2'!AI304</f>
        <v>3</v>
      </c>
      <c r="G35" s="181">
        <f>'S2'!AJ304</f>
        <v>3</v>
      </c>
      <c r="H35" s="250"/>
    </row>
    <row r="36" ht="15.75" customHeight="1">
      <c r="A36" s="246"/>
      <c r="H36" s="250"/>
      <c r="I36" s="250"/>
    </row>
    <row r="37" ht="15.75" customHeight="1">
      <c r="A37" s="246"/>
      <c r="H37" s="250"/>
      <c r="I37" s="250"/>
    </row>
    <row r="38" ht="15.75" customHeight="1">
      <c r="A38" s="246"/>
      <c r="H38" s="250"/>
      <c r="I38" s="250"/>
    </row>
    <row r="39" ht="15.75" customHeight="1">
      <c r="A39" s="246"/>
      <c r="H39" s="250"/>
      <c r="I39" s="250"/>
    </row>
    <row r="40" ht="15.75" customHeight="1">
      <c r="A40" s="246"/>
      <c r="H40" s="250"/>
      <c r="I40" s="250"/>
    </row>
    <row r="41" ht="15.75" customHeight="1">
      <c r="A41" s="246"/>
      <c r="I41" s="250"/>
    </row>
    <row r="42" ht="15.75" customHeight="1">
      <c r="A42" s="246"/>
      <c r="I42" s="250"/>
    </row>
    <row r="43" ht="15.75" customHeight="1">
      <c r="A43" s="246"/>
      <c r="I43" s="250"/>
    </row>
    <row r="44" ht="15.75" customHeight="1">
      <c r="A44" s="235" t="s">
        <v>565</v>
      </c>
      <c r="I44" s="250"/>
    </row>
    <row r="45" ht="15.75" customHeight="1">
      <c r="A45" s="246"/>
      <c r="I45" s="250"/>
    </row>
    <row r="46" ht="29.25" customHeight="1">
      <c r="A46" s="200"/>
      <c r="C46" s="194"/>
      <c r="I46" s="250"/>
    </row>
    <row r="47" ht="15.75" customHeight="1">
      <c r="A47" s="271" t="s">
        <v>572</v>
      </c>
      <c r="B47" s="255"/>
      <c r="C47" s="254" t="s">
        <v>566</v>
      </c>
      <c r="D47" s="255"/>
      <c r="E47" s="253" t="s">
        <v>567</v>
      </c>
      <c r="F47" s="254"/>
      <c r="G47" s="272"/>
      <c r="H47" s="254" t="s">
        <v>568</v>
      </c>
      <c r="I47" s="27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49</v>
      </c>
    </row>
    <row r="2">
      <c r="A2" s="83" t="s">
        <v>50</v>
      </c>
      <c r="C2" s="81" t="str">
        <f>#REF!</f>
        <v>#REF!</v>
      </c>
      <c r="D2" s="31" t="s">
        <v>51</v>
      </c>
      <c r="G2" s="31" t="str">
        <f>#REF!</f>
        <v>#REF!</v>
      </c>
      <c r="J2" s="31" t="s">
        <v>52</v>
      </c>
      <c r="K2" s="84" t="str">
        <f>#REF!</f>
        <v>#REF!</v>
      </c>
    </row>
    <row r="3" ht="15.0" customHeight="1">
      <c r="B3" s="81"/>
      <c r="P3" s="85" t="s">
        <v>53</v>
      </c>
      <c r="S3" s="31" t="str">
        <f>#REF!</f>
        <v>#REF!</v>
      </c>
      <c r="T3" s="31" t="s">
        <v>6</v>
      </c>
      <c r="Y3" s="86" t="s">
        <v>54</v>
      </c>
      <c r="Z3" s="87"/>
      <c r="AA3" s="87"/>
      <c r="AB3" s="87"/>
      <c r="AC3" s="31" t="s">
        <v>11</v>
      </c>
      <c r="AE3" s="31" t="s">
        <v>10</v>
      </c>
      <c r="AH3" s="88" t="str">
        <f>#REF!</f>
        <v>#REF!</v>
      </c>
      <c r="AI3" s="87"/>
      <c r="AK3" s="89" t="s">
        <v>55</v>
      </c>
      <c r="AL3" s="62"/>
      <c r="AM3" s="65"/>
      <c r="AN3" s="90" t="s">
        <v>56</v>
      </c>
      <c r="AO3" s="65"/>
    </row>
    <row r="4">
      <c r="B4" s="91" t="s">
        <v>26</v>
      </c>
      <c r="C4" s="92" t="str">
        <f t="shared" ref="C4:C9" si="1">#REF!</f>
        <v>#REF!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5"/>
      <c r="AL4" s="89" t="str">
        <f t="shared" ref="AL4:AL9" si="2">#REF!</f>
        <v>#REF!</v>
      </c>
      <c r="AM4" s="65"/>
      <c r="AN4" s="90" t="str">
        <f t="shared" ref="AN4:AN9" si="3">#REF!</f>
        <v>#REF!</v>
      </c>
      <c r="AO4" s="65"/>
    </row>
    <row r="5">
      <c r="B5" s="91" t="s">
        <v>28</v>
      </c>
      <c r="C5" s="92" t="str">
        <f t="shared" si="1"/>
        <v>#REF!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5"/>
      <c r="AL5" s="89" t="str">
        <f t="shared" si="2"/>
        <v>#REF!</v>
      </c>
      <c r="AM5" s="65"/>
      <c r="AN5" s="90" t="str">
        <f t="shared" si="3"/>
        <v>#REF!</v>
      </c>
      <c r="AO5" s="65"/>
    </row>
    <row r="6">
      <c r="B6" s="91" t="s">
        <v>30</v>
      </c>
      <c r="C6" s="92" t="str">
        <f t="shared" si="1"/>
        <v>#REF!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5"/>
      <c r="AL6" s="89" t="str">
        <f t="shared" si="2"/>
        <v>#REF!</v>
      </c>
      <c r="AM6" s="65"/>
      <c r="AN6" s="90" t="str">
        <f t="shared" si="3"/>
        <v>#REF!</v>
      </c>
      <c r="AO6" s="65"/>
    </row>
    <row r="7">
      <c r="B7" s="91" t="s">
        <v>32</v>
      </c>
      <c r="C7" s="92" t="str">
        <f t="shared" si="1"/>
        <v>#REF!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5"/>
      <c r="AL7" s="89" t="str">
        <f t="shared" si="2"/>
        <v>#REF!</v>
      </c>
      <c r="AM7" s="65"/>
      <c r="AN7" s="90" t="str">
        <f t="shared" si="3"/>
        <v>#REF!</v>
      </c>
      <c r="AO7" s="65"/>
    </row>
    <row r="8">
      <c r="B8" s="91" t="s">
        <v>34</v>
      </c>
      <c r="C8" s="92" t="str">
        <f t="shared" si="1"/>
        <v>#REF!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5"/>
      <c r="AL8" s="89" t="str">
        <f t="shared" si="2"/>
        <v>#REF!</v>
      </c>
      <c r="AM8" s="65"/>
      <c r="AN8" s="90" t="str">
        <f t="shared" si="3"/>
        <v>#REF!</v>
      </c>
      <c r="AO8" s="65"/>
    </row>
    <row r="9">
      <c r="B9" s="91" t="s">
        <v>44</v>
      </c>
      <c r="C9" s="92" t="str">
        <f t="shared" si="1"/>
        <v>#REF!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5"/>
      <c r="AL9" s="89" t="str">
        <f t="shared" si="2"/>
        <v>#REF!</v>
      </c>
      <c r="AM9" s="65"/>
      <c r="AN9" s="90" t="str">
        <f t="shared" si="3"/>
        <v>#REF!</v>
      </c>
      <c r="AO9" s="65"/>
    </row>
    <row r="10">
      <c r="A10" s="93"/>
      <c r="B10" s="94"/>
      <c r="C10" s="93"/>
      <c r="D10" s="95" t="s">
        <v>21</v>
      </c>
      <c r="E10" s="62"/>
      <c r="F10" s="62"/>
      <c r="G10" s="62"/>
      <c r="H10" s="62"/>
      <c r="I10" s="65"/>
      <c r="J10" s="96" t="s">
        <v>22</v>
      </c>
      <c r="K10" s="62"/>
      <c r="L10" s="62"/>
      <c r="M10" s="62"/>
      <c r="N10" s="62"/>
      <c r="O10" s="65"/>
      <c r="P10" s="95" t="s">
        <v>57</v>
      </c>
      <c r="Q10" s="62"/>
      <c r="R10" s="62"/>
      <c r="S10" s="62"/>
      <c r="T10" s="62"/>
      <c r="U10" s="65"/>
      <c r="V10" s="97" t="s">
        <v>24</v>
      </c>
      <c r="W10" s="62"/>
      <c r="X10" s="62"/>
      <c r="Y10" s="62"/>
      <c r="Z10" s="62"/>
      <c r="AA10" s="65"/>
      <c r="AB10" s="98" t="s">
        <v>25</v>
      </c>
      <c r="AC10" s="62"/>
      <c r="AD10" s="62"/>
      <c r="AE10" s="62"/>
      <c r="AF10" s="62"/>
      <c r="AG10" s="65"/>
      <c r="AH10" s="48" t="s">
        <v>46</v>
      </c>
      <c r="AI10" s="15"/>
      <c r="AJ10" s="99" t="s">
        <v>58</v>
      </c>
      <c r="AK10" s="62"/>
      <c r="AL10" s="62"/>
      <c r="AM10" s="62"/>
      <c r="AN10" s="62"/>
      <c r="AO10" s="65"/>
    </row>
    <row r="11">
      <c r="A11" s="93" t="s">
        <v>59</v>
      </c>
      <c r="B11" s="94" t="s">
        <v>60</v>
      </c>
      <c r="C11" s="93" t="s">
        <v>61</v>
      </c>
      <c r="D11" s="100" t="s">
        <v>62</v>
      </c>
      <c r="E11" s="100" t="s">
        <v>63</v>
      </c>
      <c r="F11" s="100" t="s">
        <v>64</v>
      </c>
      <c r="G11" s="100" t="s">
        <v>65</v>
      </c>
      <c r="H11" s="100" t="s">
        <v>66</v>
      </c>
      <c r="I11" s="100" t="s">
        <v>67</v>
      </c>
      <c r="J11" s="101" t="s">
        <v>62</v>
      </c>
      <c r="K11" s="101" t="s">
        <v>63</v>
      </c>
      <c r="L11" s="101" t="s">
        <v>64</v>
      </c>
      <c r="M11" s="101" t="s">
        <v>65</v>
      </c>
      <c r="N11" s="101" t="s">
        <v>66</v>
      </c>
      <c r="O11" s="100" t="s">
        <v>67</v>
      </c>
      <c r="P11" s="100" t="s">
        <v>62</v>
      </c>
      <c r="Q11" s="100" t="s">
        <v>63</v>
      </c>
      <c r="R11" s="100" t="s">
        <v>64</v>
      </c>
      <c r="S11" s="100" t="s">
        <v>65</v>
      </c>
      <c r="T11" s="100" t="s">
        <v>66</v>
      </c>
      <c r="U11" s="100" t="s">
        <v>67</v>
      </c>
      <c r="V11" s="102" t="s">
        <v>62</v>
      </c>
      <c r="W11" s="102" t="s">
        <v>63</v>
      </c>
      <c r="X11" s="102" t="s">
        <v>64</v>
      </c>
      <c r="Y11" s="102" t="s">
        <v>65</v>
      </c>
      <c r="Z11" s="102" t="s">
        <v>66</v>
      </c>
      <c r="AA11" s="100" t="s">
        <v>67</v>
      </c>
      <c r="AB11" s="103" t="s">
        <v>62</v>
      </c>
      <c r="AC11" s="103" t="s">
        <v>63</v>
      </c>
      <c r="AD11" s="103" t="s">
        <v>64</v>
      </c>
      <c r="AE11" s="103" t="s">
        <v>65</v>
      </c>
      <c r="AF11" s="103" t="s">
        <v>66</v>
      </c>
      <c r="AG11" s="100" t="s">
        <v>67</v>
      </c>
      <c r="AH11" s="48" t="s">
        <v>20</v>
      </c>
      <c r="AI11" s="15"/>
      <c r="AJ11" s="104" t="s">
        <v>62</v>
      </c>
      <c r="AK11" s="104" t="s">
        <v>63</v>
      </c>
      <c r="AL11" s="104" t="s">
        <v>64</v>
      </c>
      <c r="AM11" s="104" t="s">
        <v>65</v>
      </c>
      <c r="AN11" s="104" t="s">
        <v>66</v>
      </c>
      <c r="AO11" s="105" t="s">
        <v>67</v>
      </c>
    </row>
    <row r="12">
      <c r="A12" s="93"/>
      <c r="B12" s="94"/>
      <c r="C12" s="106"/>
      <c r="D12" s="100" t="str">
        <f t="shared" ref="D12:AH12" si="4">#REF!</f>
        <v>#REF!</v>
      </c>
      <c r="E12" s="100" t="str">
        <f t="shared" si="4"/>
        <v>#REF!</v>
      </c>
      <c r="F12" s="100" t="str">
        <f t="shared" si="4"/>
        <v>#REF!</v>
      </c>
      <c r="G12" s="100" t="str">
        <f t="shared" si="4"/>
        <v>#REF!</v>
      </c>
      <c r="H12" s="100" t="str">
        <f t="shared" si="4"/>
        <v>#REF!</v>
      </c>
      <c r="I12" s="100" t="str">
        <f t="shared" si="4"/>
        <v>#REF!</v>
      </c>
      <c r="J12" s="101" t="str">
        <f t="shared" si="4"/>
        <v>#REF!</v>
      </c>
      <c r="K12" s="101" t="str">
        <f t="shared" si="4"/>
        <v>#REF!</v>
      </c>
      <c r="L12" s="101" t="str">
        <f t="shared" si="4"/>
        <v>#REF!</v>
      </c>
      <c r="M12" s="101" t="str">
        <f t="shared" si="4"/>
        <v>#REF!</v>
      </c>
      <c r="N12" s="101" t="str">
        <f t="shared" si="4"/>
        <v>#REF!</v>
      </c>
      <c r="O12" s="101" t="str">
        <f t="shared" si="4"/>
        <v>#REF!</v>
      </c>
      <c r="P12" s="100" t="str">
        <f t="shared" si="4"/>
        <v>#REF!</v>
      </c>
      <c r="Q12" s="100" t="str">
        <f t="shared" si="4"/>
        <v>#REF!</v>
      </c>
      <c r="R12" s="100" t="str">
        <f t="shared" si="4"/>
        <v>#REF!</v>
      </c>
      <c r="S12" s="100" t="str">
        <f t="shared" si="4"/>
        <v>#REF!</v>
      </c>
      <c r="T12" s="100" t="str">
        <f t="shared" si="4"/>
        <v>#REF!</v>
      </c>
      <c r="U12" s="100" t="str">
        <f t="shared" si="4"/>
        <v>#REF!</v>
      </c>
      <c r="V12" s="102" t="str">
        <f t="shared" si="4"/>
        <v>#REF!</v>
      </c>
      <c r="W12" s="102" t="str">
        <f t="shared" si="4"/>
        <v>#REF!</v>
      </c>
      <c r="X12" s="102" t="str">
        <f t="shared" si="4"/>
        <v>#REF!</v>
      </c>
      <c r="Y12" s="102" t="str">
        <f t="shared" si="4"/>
        <v>#REF!</v>
      </c>
      <c r="Z12" s="102" t="str">
        <f t="shared" si="4"/>
        <v>#REF!</v>
      </c>
      <c r="AA12" s="102" t="str">
        <f t="shared" si="4"/>
        <v>#REF!</v>
      </c>
      <c r="AB12" s="103" t="str">
        <f t="shared" si="4"/>
        <v>#REF!</v>
      </c>
      <c r="AC12" s="103" t="str">
        <f t="shared" si="4"/>
        <v>#REF!</v>
      </c>
      <c r="AD12" s="103" t="str">
        <f t="shared" si="4"/>
        <v>#REF!</v>
      </c>
      <c r="AE12" s="103" t="str">
        <f t="shared" si="4"/>
        <v>#REF!</v>
      </c>
      <c r="AF12" s="103" t="str">
        <f t="shared" si="4"/>
        <v>#REF!</v>
      </c>
      <c r="AG12" s="103" t="str">
        <f t="shared" si="4"/>
        <v>#REF!</v>
      </c>
      <c r="AH12" s="107" t="str">
        <f t="shared" si="4"/>
        <v>#REF!</v>
      </c>
      <c r="AI12" s="65"/>
      <c r="AJ12" s="105"/>
      <c r="AK12" s="105"/>
      <c r="AL12" s="105"/>
      <c r="AM12" s="105"/>
      <c r="AN12" s="105"/>
      <c r="AO12" s="105"/>
    </row>
    <row r="13">
      <c r="A13" s="108">
        <v>1.0</v>
      </c>
      <c r="B13" s="109" t="s">
        <v>68</v>
      </c>
      <c r="C13" s="110" t="s">
        <v>69</v>
      </c>
      <c r="D13" s="111">
        <v>28.7</v>
      </c>
      <c r="E13" s="111">
        <v>12.3</v>
      </c>
      <c r="F13" s="111">
        <v>0.0</v>
      </c>
      <c r="G13" s="111">
        <v>0.0</v>
      </c>
      <c r="H13" s="111">
        <v>0.0</v>
      </c>
      <c r="I13" s="111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1">
        <v>0.0</v>
      </c>
      <c r="Q13" s="111">
        <v>0.0</v>
      </c>
      <c r="R13" s="111">
        <v>0.0</v>
      </c>
      <c r="S13" s="111">
        <v>7.2</v>
      </c>
      <c r="T13" s="111">
        <v>14.4</v>
      </c>
      <c r="U13" s="111">
        <v>14.4</v>
      </c>
      <c r="V13" s="112">
        <v>9.6</v>
      </c>
      <c r="W13" s="112">
        <v>14.4</v>
      </c>
      <c r="X13" s="112">
        <v>24.0</v>
      </c>
      <c r="Y13" s="112">
        <v>0.0</v>
      </c>
      <c r="Z13" s="112">
        <v>0.0</v>
      </c>
      <c r="AA13" s="112"/>
      <c r="AB13" s="113">
        <v>0.0</v>
      </c>
      <c r="AC13" s="113">
        <v>0.0</v>
      </c>
      <c r="AD13" s="113">
        <v>20.0</v>
      </c>
      <c r="AE13" s="113">
        <v>24.5</v>
      </c>
      <c r="AF13" s="113">
        <v>14.7</v>
      </c>
      <c r="AG13" s="113">
        <v>9.8</v>
      </c>
      <c r="AH13" s="15" t="s">
        <v>70</v>
      </c>
      <c r="AI13" s="15">
        <f t="shared" ref="AI13:AI71" si="6">IF(AH13="S",100,IF(AH13="A",90,IF(AH13="B",80,IF(AH13="C",70,IF(AH13="D",60,IF(AH13="E",56,0))))))</f>
        <v>56</v>
      </c>
      <c r="AJ13" s="114" t="str">
        <f t="shared" ref="AJ13:AO13" si="5">100*(D13+J13+P13+V13+AB13)/#REF!</f>
        <v>#REF!</v>
      </c>
      <c r="AK13" s="114" t="str">
        <f t="shared" si="5"/>
        <v>#REF!</v>
      </c>
      <c r="AL13" s="114" t="str">
        <f t="shared" si="5"/>
        <v>#REF!</v>
      </c>
      <c r="AM13" s="114" t="str">
        <f t="shared" si="5"/>
        <v>#REF!</v>
      </c>
      <c r="AN13" s="114" t="str">
        <f t="shared" si="5"/>
        <v>#REF!</v>
      </c>
      <c r="AO13" s="114" t="str">
        <f t="shared" si="5"/>
        <v>#REF!</v>
      </c>
    </row>
    <row r="14">
      <c r="A14" s="108">
        <v>2.0</v>
      </c>
      <c r="B14" s="109" t="s">
        <v>71</v>
      </c>
      <c r="C14" s="110" t="s">
        <v>72</v>
      </c>
      <c r="D14" s="111">
        <v>35.0</v>
      </c>
      <c r="E14" s="111">
        <v>15.0</v>
      </c>
      <c r="F14" s="111">
        <v>0.0</v>
      </c>
      <c r="G14" s="111">
        <v>0.0</v>
      </c>
      <c r="H14" s="111">
        <v>0.0</v>
      </c>
      <c r="I14" s="111"/>
      <c r="J14" s="79">
        <v>0.0</v>
      </c>
      <c r="K14" s="79">
        <v>25.0</v>
      </c>
      <c r="L14" s="79">
        <v>25.0</v>
      </c>
      <c r="M14" s="79">
        <v>0.0</v>
      </c>
      <c r="N14" s="79">
        <v>0.0</v>
      </c>
      <c r="O14" s="79"/>
      <c r="P14" s="111">
        <v>0.0</v>
      </c>
      <c r="Q14" s="111">
        <v>0.0</v>
      </c>
      <c r="R14" s="111">
        <v>0.0</v>
      </c>
      <c r="S14" s="111">
        <v>9.4</v>
      </c>
      <c r="T14" s="111">
        <v>18.8</v>
      </c>
      <c r="U14" s="111">
        <v>18.8</v>
      </c>
      <c r="V14" s="112">
        <v>9.6</v>
      </c>
      <c r="W14" s="112">
        <v>14.4</v>
      </c>
      <c r="X14" s="112">
        <v>24.0</v>
      </c>
      <c r="Y14" s="112">
        <v>0.0</v>
      </c>
      <c r="Z14" s="112">
        <v>0.0</v>
      </c>
      <c r="AA14" s="112"/>
      <c r="AB14" s="113">
        <v>0.0</v>
      </c>
      <c r="AC14" s="113">
        <v>0.0</v>
      </c>
      <c r="AD14" s="113">
        <v>0.0</v>
      </c>
      <c r="AE14" s="113">
        <v>22.5</v>
      </c>
      <c r="AF14" s="113">
        <v>13.5</v>
      </c>
      <c r="AG14" s="113">
        <v>9.0</v>
      </c>
      <c r="AH14" s="15" t="s">
        <v>13</v>
      </c>
      <c r="AI14" s="15">
        <f t="shared" si="6"/>
        <v>80</v>
      </c>
      <c r="AJ14" s="114" t="str">
        <f t="shared" ref="AJ14:AO14" si="7">100*(D14+J14+P14+V14+AB14)/#REF!</f>
        <v>#REF!</v>
      </c>
      <c r="AK14" s="114" t="str">
        <f t="shared" si="7"/>
        <v>#REF!</v>
      </c>
      <c r="AL14" s="114" t="str">
        <f t="shared" si="7"/>
        <v>#REF!</v>
      </c>
      <c r="AM14" s="114" t="str">
        <f t="shared" si="7"/>
        <v>#REF!</v>
      </c>
      <c r="AN14" s="114" t="str">
        <f t="shared" si="7"/>
        <v>#REF!</v>
      </c>
      <c r="AO14" s="114" t="str">
        <f t="shared" si="7"/>
        <v>#REF!</v>
      </c>
    </row>
    <row r="15">
      <c r="A15" s="108">
        <v>3.0</v>
      </c>
      <c r="B15" s="109" t="s">
        <v>73</v>
      </c>
      <c r="C15" s="110" t="s">
        <v>74</v>
      </c>
      <c r="D15" s="111">
        <v>28.0</v>
      </c>
      <c r="E15" s="111">
        <v>12.0</v>
      </c>
      <c r="F15" s="111">
        <v>0.0</v>
      </c>
      <c r="G15" s="111">
        <v>0.0</v>
      </c>
      <c r="H15" s="111">
        <v>0.0</v>
      </c>
      <c r="I15" s="111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1">
        <v>0.0</v>
      </c>
      <c r="Q15" s="111">
        <v>0.0</v>
      </c>
      <c r="R15" s="111">
        <v>0.0</v>
      </c>
      <c r="S15" s="111">
        <v>8.2</v>
      </c>
      <c r="T15" s="111">
        <v>16.4</v>
      </c>
      <c r="U15" s="111">
        <v>16.4</v>
      </c>
      <c r="V15" s="112">
        <v>9.2</v>
      </c>
      <c r="W15" s="112">
        <v>13.8</v>
      </c>
      <c r="X15" s="112">
        <v>23.0</v>
      </c>
      <c r="Y15" s="112">
        <v>0.0</v>
      </c>
      <c r="Z15" s="112">
        <v>0.0</v>
      </c>
      <c r="AA15" s="112"/>
      <c r="AB15" s="113">
        <v>0.0</v>
      </c>
      <c r="AC15" s="113">
        <v>0.0</v>
      </c>
      <c r="AD15" s="113">
        <v>20.0</v>
      </c>
      <c r="AE15" s="113">
        <v>24.5</v>
      </c>
      <c r="AF15" s="113">
        <v>14.7</v>
      </c>
      <c r="AG15" s="113">
        <v>9.8</v>
      </c>
      <c r="AH15" s="15" t="s">
        <v>70</v>
      </c>
      <c r="AI15" s="15">
        <f t="shared" si="6"/>
        <v>56</v>
      </c>
      <c r="AJ15" s="114" t="str">
        <f t="shared" ref="AJ15:AO15" si="8">100*(D15+J15+P15+V15+AB15)/#REF!</f>
        <v>#REF!</v>
      </c>
      <c r="AK15" s="114" t="str">
        <f t="shared" si="8"/>
        <v>#REF!</v>
      </c>
      <c r="AL15" s="114" t="str">
        <f t="shared" si="8"/>
        <v>#REF!</v>
      </c>
      <c r="AM15" s="114" t="str">
        <f t="shared" si="8"/>
        <v>#REF!</v>
      </c>
      <c r="AN15" s="114" t="str">
        <f t="shared" si="8"/>
        <v>#REF!</v>
      </c>
      <c r="AO15" s="114" t="str">
        <f t="shared" si="8"/>
        <v>#REF!</v>
      </c>
    </row>
    <row r="16">
      <c r="A16" s="108">
        <v>4.0</v>
      </c>
      <c r="B16" s="109" t="s">
        <v>75</v>
      </c>
      <c r="C16" s="110" t="s">
        <v>76</v>
      </c>
      <c r="D16" s="111">
        <v>30.8</v>
      </c>
      <c r="E16" s="111">
        <v>13.2</v>
      </c>
      <c r="F16" s="111">
        <v>0.0</v>
      </c>
      <c r="G16" s="111">
        <v>0.0</v>
      </c>
      <c r="H16" s="111">
        <v>0.0</v>
      </c>
      <c r="I16" s="111"/>
      <c r="J16" s="79">
        <v>0.0</v>
      </c>
      <c r="K16" s="79">
        <v>24.5</v>
      </c>
      <c r="L16" s="79">
        <v>24.5</v>
      </c>
      <c r="M16" s="79">
        <v>0.0</v>
      </c>
      <c r="N16" s="79">
        <v>0.0</v>
      </c>
      <c r="O16" s="79"/>
      <c r="P16" s="111">
        <v>0.0</v>
      </c>
      <c r="Q16" s="111">
        <v>0.0</v>
      </c>
      <c r="R16" s="111">
        <v>0.0</v>
      </c>
      <c r="S16" s="111">
        <v>8.6</v>
      </c>
      <c r="T16" s="111">
        <v>17.2</v>
      </c>
      <c r="U16" s="111">
        <v>17.2</v>
      </c>
      <c r="V16" s="112">
        <v>9.8</v>
      </c>
      <c r="W16" s="112">
        <v>14.7</v>
      </c>
      <c r="X16" s="112">
        <v>24.5</v>
      </c>
      <c r="Y16" s="112">
        <v>0.0</v>
      </c>
      <c r="Z16" s="112">
        <v>0.0</v>
      </c>
      <c r="AA16" s="112"/>
      <c r="AB16" s="113">
        <v>0.0</v>
      </c>
      <c r="AC16" s="113">
        <v>0.0</v>
      </c>
      <c r="AD16" s="113">
        <v>0.0</v>
      </c>
      <c r="AE16" s="113">
        <v>24.0</v>
      </c>
      <c r="AF16" s="113">
        <v>14.4</v>
      </c>
      <c r="AG16" s="113">
        <v>9.6</v>
      </c>
      <c r="AH16" s="15" t="s">
        <v>15</v>
      </c>
      <c r="AI16" s="15">
        <f t="shared" si="6"/>
        <v>70</v>
      </c>
      <c r="AJ16" s="114" t="str">
        <f t="shared" ref="AJ16:AO16" si="9">100*(D16+J16+P16+V16+AB16)/#REF!</f>
        <v>#REF!</v>
      </c>
      <c r="AK16" s="114" t="str">
        <f t="shared" si="9"/>
        <v>#REF!</v>
      </c>
      <c r="AL16" s="114" t="str">
        <f t="shared" si="9"/>
        <v>#REF!</v>
      </c>
      <c r="AM16" s="114" t="str">
        <f t="shared" si="9"/>
        <v>#REF!</v>
      </c>
      <c r="AN16" s="114" t="str">
        <f t="shared" si="9"/>
        <v>#REF!</v>
      </c>
      <c r="AO16" s="114" t="str">
        <f t="shared" si="9"/>
        <v>#REF!</v>
      </c>
    </row>
    <row r="17">
      <c r="A17" s="108">
        <v>5.0</v>
      </c>
      <c r="B17" s="109" t="s">
        <v>77</v>
      </c>
      <c r="C17" s="110" t="s">
        <v>78</v>
      </c>
      <c r="D17" s="111">
        <v>19.6</v>
      </c>
      <c r="E17" s="111">
        <v>8.4</v>
      </c>
      <c r="F17" s="111">
        <v>0.0</v>
      </c>
      <c r="G17" s="111">
        <v>0.0</v>
      </c>
      <c r="H17" s="111">
        <v>0.0</v>
      </c>
      <c r="I17" s="111"/>
      <c r="J17" s="79">
        <v>0.0</v>
      </c>
      <c r="K17" s="79">
        <v>20.0</v>
      </c>
      <c r="L17" s="79">
        <v>20.0</v>
      </c>
      <c r="M17" s="79">
        <v>0.0</v>
      </c>
      <c r="N17" s="79">
        <v>0.0</v>
      </c>
      <c r="O17" s="79"/>
      <c r="P17" s="111">
        <v>0.0</v>
      </c>
      <c r="Q17" s="111">
        <v>0.0</v>
      </c>
      <c r="R17" s="111">
        <v>0.0</v>
      </c>
      <c r="S17" s="111">
        <v>7.0</v>
      </c>
      <c r="T17" s="111">
        <v>14.0</v>
      </c>
      <c r="U17" s="111">
        <v>14.0</v>
      </c>
      <c r="V17" s="112">
        <v>9.2</v>
      </c>
      <c r="W17" s="112">
        <v>13.8</v>
      </c>
      <c r="X17" s="112">
        <v>23.0</v>
      </c>
      <c r="Y17" s="112">
        <v>0.0</v>
      </c>
      <c r="Z17" s="112">
        <v>0.0</v>
      </c>
      <c r="AA17" s="112"/>
      <c r="AB17" s="113">
        <v>0.0</v>
      </c>
      <c r="AC17" s="113">
        <v>0.0</v>
      </c>
      <c r="AD17" s="113">
        <v>0.0</v>
      </c>
      <c r="AE17" s="113">
        <v>23.5</v>
      </c>
      <c r="AF17" s="113">
        <v>14.1</v>
      </c>
      <c r="AG17" s="113">
        <v>9.4</v>
      </c>
      <c r="AH17" s="15" t="s">
        <v>70</v>
      </c>
      <c r="AI17" s="15">
        <f t="shared" si="6"/>
        <v>56</v>
      </c>
      <c r="AJ17" s="114" t="str">
        <f t="shared" ref="AJ17:AO17" si="10">100*(D17+J17+P17+V17+AB17)/#REF!</f>
        <v>#REF!</v>
      </c>
      <c r="AK17" s="114" t="str">
        <f t="shared" si="10"/>
        <v>#REF!</v>
      </c>
      <c r="AL17" s="114" t="str">
        <f t="shared" si="10"/>
        <v>#REF!</v>
      </c>
      <c r="AM17" s="114" t="str">
        <f t="shared" si="10"/>
        <v>#REF!</v>
      </c>
      <c r="AN17" s="114" t="str">
        <f t="shared" si="10"/>
        <v>#REF!</v>
      </c>
      <c r="AO17" s="114" t="str">
        <f t="shared" si="10"/>
        <v>#REF!</v>
      </c>
    </row>
    <row r="18">
      <c r="A18" s="108">
        <v>6.0</v>
      </c>
      <c r="B18" s="109" t="s">
        <v>79</v>
      </c>
      <c r="C18" s="110" t="s">
        <v>80</v>
      </c>
      <c r="D18" s="111">
        <v>32.2</v>
      </c>
      <c r="E18" s="111">
        <v>13.8</v>
      </c>
      <c r="F18" s="111">
        <v>0.0</v>
      </c>
      <c r="G18" s="111">
        <v>0.0</v>
      </c>
      <c r="H18" s="111">
        <v>0.0</v>
      </c>
      <c r="I18" s="111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1">
        <v>0.0</v>
      </c>
      <c r="Q18" s="111">
        <v>0.0</v>
      </c>
      <c r="R18" s="111">
        <v>0.0</v>
      </c>
      <c r="S18" s="111">
        <v>8.0</v>
      </c>
      <c r="T18" s="111">
        <v>16.0</v>
      </c>
      <c r="U18" s="111">
        <v>16.0</v>
      </c>
      <c r="V18" s="112">
        <v>9.6</v>
      </c>
      <c r="W18" s="112">
        <v>14.4</v>
      </c>
      <c r="X18" s="112">
        <v>24.0</v>
      </c>
      <c r="Y18" s="112">
        <v>0.0</v>
      </c>
      <c r="Z18" s="112">
        <v>0.0</v>
      </c>
      <c r="AA18" s="112"/>
      <c r="AB18" s="113">
        <v>0.0</v>
      </c>
      <c r="AC18" s="113">
        <v>0.0</v>
      </c>
      <c r="AD18" s="113">
        <v>0.0</v>
      </c>
      <c r="AE18" s="113">
        <v>25.0</v>
      </c>
      <c r="AF18" s="113">
        <v>15.0</v>
      </c>
      <c r="AG18" s="113">
        <v>10.0</v>
      </c>
      <c r="AH18" s="15" t="s">
        <v>17</v>
      </c>
      <c r="AI18" s="15">
        <f t="shared" si="6"/>
        <v>60</v>
      </c>
      <c r="AJ18" s="114" t="str">
        <f t="shared" ref="AJ18:AO18" si="11">100*(D18+J18+P18+V18+AB18)/#REF!</f>
        <v>#REF!</v>
      </c>
      <c r="AK18" s="114" t="str">
        <f t="shared" si="11"/>
        <v>#REF!</v>
      </c>
      <c r="AL18" s="114" t="str">
        <f t="shared" si="11"/>
        <v>#REF!</v>
      </c>
      <c r="AM18" s="114" t="str">
        <f t="shared" si="11"/>
        <v>#REF!</v>
      </c>
      <c r="AN18" s="114" t="str">
        <f t="shared" si="11"/>
        <v>#REF!</v>
      </c>
      <c r="AO18" s="114" t="str">
        <f t="shared" si="11"/>
        <v>#REF!</v>
      </c>
    </row>
    <row r="19">
      <c r="A19" s="108">
        <v>7.0</v>
      </c>
      <c r="B19" s="109" t="s">
        <v>81</v>
      </c>
      <c r="C19" s="110" t="s">
        <v>82</v>
      </c>
      <c r="D19" s="111">
        <v>24.5</v>
      </c>
      <c r="E19" s="111">
        <v>10.5</v>
      </c>
      <c r="F19" s="111">
        <v>0.0</v>
      </c>
      <c r="G19" s="111">
        <v>0.0</v>
      </c>
      <c r="H19" s="111">
        <v>0.0</v>
      </c>
      <c r="I19" s="111"/>
      <c r="J19" s="79">
        <v>0.0</v>
      </c>
      <c r="K19" s="79">
        <v>21.0</v>
      </c>
      <c r="L19" s="79">
        <v>21.0</v>
      </c>
      <c r="M19" s="79">
        <v>0.0</v>
      </c>
      <c r="N19" s="79">
        <v>0.0</v>
      </c>
      <c r="O19" s="79"/>
      <c r="P19" s="111">
        <v>0.0</v>
      </c>
      <c r="Q19" s="111">
        <v>0.0</v>
      </c>
      <c r="R19" s="111">
        <v>0.0</v>
      </c>
      <c r="S19" s="111">
        <v>7.0</v>
      </c>
      <c r="T19" s="111">
        <v>14.0</v>
      </c>
      <c r="U19" s="111">
        <v>14.0</v>
      </c>
      <c r="V19" s="112">
        <v>8.2</v>
      </c>
      <c r="W19" s="112">
        <v>12.3</v>
      </c>
      <c r="X19" s="112">
        <v>20.5</v>
      </c>
      <c r="Y19" s="112">
        <v>0.0</v>
      </c>
      <c r="Z19" s="112">
        <v>0.0</v>
      </c>
      <c r="AA19" s="112"/>
      <c r="AB19" s="113">
        <v>0.0</v>
      </c>
      <c r="AC19" s="113">
        <v>0.0</v>
      </c>
      <c r="AD19" s="113">
        <v>0.0</v>
      </c>
      <c r="AE19" s="113">
        <v>25.0</v>
      </c>
      <c r="AF19" s="113">
        <v>15.0</v>
      </c>
      <c r="AG19" s="113">
        <v>10.0</v>
      </c>
      <c r="AH19" s="15" t="s">
        <v>70</v>
      </c>
      <c r="AI19" s="15">
        <f t="shared" si="6"/>
        <v>56</v>
      </c>
      <c r="AJ19" s="114" t="str">
        <f t="shared" ref="AJ19:AO19" si="12">100*(D19+J19+P19+V19+AB19)/#REF!</f>
        <v>#REF!</v>
      </c>
      <c r="AK19" s="114" t="str">
        <f t="shared" si="12"/>
        <v>#REF!</v>
      </c>
      <c r="AL19" s="114" t="str">
        <f t="shared" si="12"/>
        <v>#REF!</v>
      </c>
      <c r="AM19" s="114" t="str">
        <f t="shared" si="12"/>
        <v>#REF!</v>
      </c>
      <c r="AN19" s="114" t="str">
        <f t="shared" si="12"/>
        <v>#REF!</v>
      </c>
      <c r="AO19" s="114" t="str">
        <f t="shared" si="12"/>
        <v>#REF!</v>
      </c>
    </row>
    <row r="20">
      <c r="A20" s="108">
        <v>8.0</v>
      </c>
      <c r="B20" s="109" t="s">
        <v>83</v>
      </c>
      <c r="C20" s="110" t="s">
        <v>84</v>
      </c>
      <c r="D20" s="111">
        <v>17.5</v>
      </c>
      <c r="E20" s="111">
        <v>7.5</v>
      </c>
      <c r="F20" s="111">
        <v>0.0</v>
      </c>
      <c r="G20" s="111">
        <v>0.0</v>
      </c>
      <c r="H20" s="111">
        <v>0.0</v>
      </c>
      <c r="I20" s="111"/>
      <c r="J20" s="79">
        <v>0.0</v>
      </c>
      <c r="K20" s="79">
        <v>17.5</v>
      </c>
      <c r="L20" s="79">
        <v>17.5</v>
      </c>
      <c r="M20" s="79">
        <v>0.0</v>
      </c>
      <c r="N20" s="79">
        <v>0.0</v>
      </c>
      <c r="O20" s="79"/>
      <c r="P20" s="111">
        <v>0.0</v>
      </c>
      <c r="Q20" s="111">
        <v>0.0</v>
      </c>
      <c r="R20" s="111">
        <v>0.0</v>
      </c>
      <c r="S20" s="111">
        <v>5.0</v>
      </c>
      <c r="T20" s="111">
        <v>10.0</v>
      </c>
      <c r="U20" s="111">
        <v>10.0</v>
      </c>
      <c r="V20" s="112">
        <v>9.2</v>
      </c>
      <c r="W20" s="112">
        <v>13.8</v>
      </c>
      <c r="X20" s="112">
        <v>23.0</v>
      </c>
      <c r="Y20" s="112">
        <v>0.0</v>
      </c>
      <c r="Z20" s="112">
        <v>0.0</v>
      </c>
      <c r="AA20" s="112"/>
      <c r="AB20" s="113">
        <v>0.0</v>
      </c>
      <c r="AC20" s="113">
        <v>0.0</v>
      </c>
      <c r="AD20" s="113">
        <v>0.0</v>
      </c>
      <c r="AE20" s="113">
        <v>22.5</v>
      </c>
      <c r="AF20" s="113">
        <v>13.5</v>
      </c>
      <c r="AG20" s="113">
        <v>9.0</v>
      </c>
      <c r="AH20" s="15" t="s">
        <v>70</v>
      </c>
      <c r="AI20" s="15">
        <f t="shared" si="6"/>
        <v>56</v>
      </c>
      <c r="AJ20" s="114" t="str">
        <f t="shared" ref="AJ20:AO20" si="13">100*(D20+J20+P20+V20+AB20)/#REF!</f>
        <v>#REF!</v>
      </c>
      <c r="AK20" s="114" t="str">
        <f t="shared" si="13"/>
        <v>#REF!</v>
      </c>
      <c r="AL20" s="114" t="str">
        <f t="shared" si="13"/>
        <v>#REF!</v>
      </c>
      <c r="AM20" s="114" t="str">
        <f t="shared" si="13"/>
        <v>#REF!</v>
      </c>
      <c r="AN20" s="114" t="str">
        <f t="shared" si="13"/>
        <v>#REF!</v>
      </c>
      <c r="AO20" s="114" t="str">
        <f t="shared" si="13"/>
        <v>#REF!</v>
      </c>
    </row>
    <row r="21" ht="15.75" customHeight="1">
      <c r="A21" s="108">
        <v>9.0</v>
      </c>
      <c r="B21" s="109" t="s">
        <v>85</v>
      </c>
      <c r="C21" s="110" t="s">
        <v>86</v>
      </c>
      <c r="D21" s="111">
        <v>24.5</v>
      </c>
      <c r="E21" s="111">
        <v>10.5</v>
      </c>
      <c r="F21" s="111">
        <v>0.0</v>
      </c>
      <c r="G21" s="111">
        <v>0.0</v>
      </c>
      <c r="H21" s="111">
        <v>0.0</v>
      </c>
      <c r="I21" s="111"/>
      <c r="J21" s="79">
        <v>0.0</v>
      </c>
      <c r="K21" s="79">
        <v>22.5</v>
      </c>
      <c r="L21" s="79">
        <v>22.5</v>
      </c>
      <c r="M21" s="79">
        <v>0.0</v>
      </c>
      <c r="N21" s="79">
        <v>0.0</v>
      </c>
      <c r="O21" s="79"/>
      <c r="P21" s="111">
        <v>0.0</v>
      </c>
      <c r="Q21" s="111">
        <v>0.0</v>
      </c>
      <c r="R21" s="111">
        <v>0.0</v>
      </c>
      <c r="S21" s="111">
        <v>8.6</v>
      </c>
      <c r="T21" s="111">
        <v>17.2</v>
      </c>
      <c r="U21" s="111">
        <v>17.2</v>
      </c>
      <c r="V21" s="112">
        <v>8.0</v>
      </c>
      <c r="W21" s="112">
        <v>12.0</v>
      </c>
      <c r="X21" s="112">
        <v>20.0</v>
      </c>
      <c r="Y21" s="112">
        <v>0.0</v>
      </c>
      <c r="Z21" s="112">
        <v>0.0</v>
      </c>
      <c r="AA21" s="112"/>
      <c r="AB21" s="113">
        <v>0.0</v>
      </c>
      <c r="AC21" s="113">
        <v>0.0</v>
      </c>
      <c r="AD21" s="113">
        <v>0.0</v>
      </c>
      <c r="AE21" s="113">
        <v>23.5</v>
      </c>
      <c r="AF21" s="113">
        <v>14.1</v>
      </c>
      <c r="AG21" s="113">
        <v>9.4</v>
      </c>
      <c r="AH21" s="15" t="s">
        <v>13</v>
      </c>
      <c r="AI21" s="15">
        <f t="shared" si="6"/>
        <v>80</v>
      </c>
      <c r="AJ21" s="114" t="str">
        <f t="shared" ref="AJ21:AO21" si="14">100*(D21+J21+P21+V21+AB21)/#REF!</f>
        <v>#REF!</v>
      </c>
      <c r="AK21" s="114" t="str">
        <f t="shared" si="14"/>
        <v>#REF!</v>
      </c>
      <c r="AL21" s="114" t="str">
        <f t="shared" si="14"/>
        <v>#REF!</v>
      </c>
      <c r="AM21" s="114" t="str">
        <f t="shared" si="14"/>
        <v>#REF!</v>
      </c>
      <c r="AN21" s="114" t="str">
        <f t="shared" si="14"/>
        <v>#REF!</v>
      </c>
      <c r="AO21" s="114" t="str">
        <f t="shared" si="14"/>
        <v>#REF!</v>
      </c>
    </row>
    <row r="22" ht="15.75" customHeight="1">
      <c r="A22" s="108">
        <v>10.0</v>
      </c>
      <c r="B22" s="109" t="s">
        <v>87</v>
      </c>
      <c r="C22" s="110" t="s">
        <v>88</v>
      </c>
      <c r="D22" s="111">
        <v>25.9</v>
      </c>
      <c r="E22" s="111">
        <v>11.1</v>
      </c>
      <c r="F22" s="111">
        <v>0.0</v>
      </c>
      <c r="G22" s="111">
        <v>0.0</v>
      </c>
      <c r="H22" s="111">
        <v>0.0</v>
      </c>
      <c r="I22" s="111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1">
        <v>0.0</v>
      </c>
      <c r="Q22" s="111">
        <v>0.0</v>
      </c>
      <c r="R22" s="111">
        <v>0.0</v>
      </c>
      <c r="S22" s="111">
        <v>6.0</v>
      </c>
      <c r="T22" s="111">
        <v>12.0</v>
      </c>
      <c r="U22" s="111">
        <v>12.0</v>
      </c>
      <c r="V22" s="112">
        <v>9.2</v>
      </c>
      <c r="W22" s="112">
        <v>13.8</v>
      </c>
      <c r="X22" s="112">
        <v>23.0</v>
      </c>
      <c r="Y22" s="112">
        <v>0.0</v>
      </c>
      <c r="Z22" s="112">
        <v>0.0</v>
      </c>
      <c r="AA22" s="112"/>
      <c r="AB22" s="113">
        <v>0.0</v>
      </c>
      <c r="AC22" s="113">
        <v>0.0</v>
      </c>
      <c r="AD22" s="113">
        <v>0.0</v>
      </c>
      <c r="AE22" s="113">
        <v>23.5</v>
      </c>
      <c r="AF22" s="113">
        <v>14.1</v>
      </c>
      <c r="AG22" s="113">
        <v>9.4</v>
      </c>
      <c r="AH22" s="15" t="s">
        <v>70</v>
      </c>
      <c r="AI22" s="15">
        <f t="shared" si="6"/>
        <v>56</v>
      </c>
      <c r="AJ22" s="114" t="str">
        <f t="shared" ref="AJ22:AO22" si="15">100*(D22+J22+P22+V22+AB22)/#REF!</f>
        <v>#REF!</v>
      </c>
      <c r="AK22" s="114" t="str">
        <f t="shared" si="15"/>
        <v>#REF!</v>
      </c>
      <c r="AL22" s="114" t="str">
        <f t="shared" si="15"/>
        <v>#REF!</v>
      </c>
      <c r="AM22" s="114" t="str">
        <f t="shared" si="15"/>
        <v>#REF!</v>
      </c>
      <c r="AN22" s="114" t="str">
        <f t="shared" si="15"/>
        <v>#REF!</v>
      </c>
      <c r="AO22" s="114" t="str">
        <f t="shared" si="15"/>
        <v>#REF!</v>
      </c>
    </row>
    <row r="23" ht="15.75" customHeight="1">
      <c r="A23" s="108">
        <v>11.0</v>
      </c>
      <c r="B23" s="109" t="s">
        <v>89</v>
      </c>
      <c r="C23" s="110" t="s">
        <v>90</v>
      </c>
      <c r="D23" s="111">
        <v>24.5</v>
      </c>
      <c r="E23" s="111">
        <v>10.5</v>
      </c>
      <c r="F23" s="111">
        <v>0.0</v>
      </c>
      <c r="G23" s="111">
        <v>0.0</v>
      </c>
      <c r="H23" s="111">
        <v>0.0</v>
      </c>
      <c r="I23" s="111"/>
      <c r="J23" s="79">
        <v>0.0</v>
      </c>
      <c r="K23" s="79">
        <v>19.0</v>
      </c>
      <c r="L23" s="79">
        <v>19.0</v>
      </c>
      <c r="M23" s="79">
        <v>0.0</v>
      </c>
      <c r="N23" s="79">
        <v>0.0</v>
      </c>
      <c r="O23" s="79"/>
      <c r="P23" s="111">
        <v>0.0</v>
      </c>
      <c r="Q23" s="111">
        <v>0.0</v>
      </c>
      <c r="R23" s="111">
        <v>0.0</v>
      </c>
      <c r="S23" s="111">
        <v>7.0</v>
      </c>
      <c r="T23" s="111">
        <v>14.0</v>
      </c>
      <c r="U23" s="111">
        <v>14.0</v>
      </c>
      <c r="V23" s="112">
        <v>8.8</v>
      </c>
      <c r="W23" s="112">
        <v>13.2</v>
      </c>
      <c r="X23" s="112">
        <v>22.0</v>
      </c>
      <c r="Y23" s="112">
        <v>0.0</v>
      </c>
      <c r="Z23" s="112">
        <v>0.0</v>
      </c>
      <c r="AA23" s="112"/>
      <c r="AB23" s="113">
        <v>0.0</v>
      </c>
      <c r="AC23" s="113">
        <v>0.0</v>
      </c>
      <c r="AD23" s="113">
        <v>0.0</v>
      </c>
      <c r="AE23" s="113">
        <v>25.0</v>
      </c>
      <c r="AF23" s="113">
        <v>15.0</v>
      </c>
      <c r="AG23" s="113">
        <v>10.0</v>
      </c>
      <c r="AH23" s="15" t="s">
        <v>70</v>
      </c>
      <c r="AI23" s="15">
        <f t="shared" si="6"/>
        <v>56</v>
      </c>
      <c r="AJ23" s="114" t="str">
        <f t="shared" ref="AJ23:AO23" si="16">100*(D23+J23+P23+V23+AB23)/#REF!</f>
        <v>#REF!</v>
      </c>
      <c r="AK23" s="114" t="str">
        <f t="shared" si="16"/>
        <v>#REF!</v>
      </c>
      <c r="AL23" s="114" t="str">
        <f t="shared" si="16"/>
        <v>#REF!</v>
      </c>
      <c r="AM23" s="114" t="str">
        <f t="shared" si="16"/>
        <v>#REF!</v>
      </c>
      <c r="AN23" s="114" t="str">
        <f t="shared" si="16"/>
        <v>#REF!</v>
      </c>
      <c r="AO23" s="114" t="str">
        <f t="shared" si="16"/>
        <v>#REF!</v>
      </c>
    </row>
    <row r="24" ht="15.75" customHeight="1">
      <c r="A24" s="108">
        <v>12.0</v>
      </c>
      <c r="B24" s="109" t="s">
        <v>91</v>
      </c>
      <c r="C24" s="110" t="s">
        <v>92</v>
      </c>
      <c r="D24" s="111">
        <v>31.5</v>
      </c>
      <c r="E24" s="111">
        <v>13.5</v>
      </c>
      <c r="F24" s="111">
        <v>0.0</v>
      </c>
      <c r="G24" s="111">
        <v>0.0</v>
      </c>
      <c r="H24" s="111">
        <v>0.0</v>
      </c>
      <c r="I24" s="111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1">
        <v>0.0</v>
      </c>
      <c r="Q24" s="111">
        <v>0.0</v>
      </c>
      <c r="R24" s="111">
        <v>0.0</v>
      </c>
      <c r="S24" s="111">
        <v>8.0</v>
      </c>
      <c r="T24" s="111">
        <v>16.0</v>
      </c>
      <c r="U24" s="111">
        <v>16.0</v>
      </c>
      <c r="V24" s="112">
        <v>9.6</v>
      </c>
      <c r="W24" s="112">
        <v>14.4</v>
      </c>
      <c r="X24" s="112">
        <v>24.0</v>
      </c>
      <c r="Y24" s="112">
        <v>0.0</v>
      </c>
      <c r="Z24" s="112">
        <v>0.0</v>
      </c>
      <c r="AA24" s="112"/>
      <c r="AB24" s="113">
        <v>0.0</v>
      </c>
      <c r="AC24" s="113">
        <v>0.0</v>
      </c>
      <c r="AD24" s="113">
        <v>0.0</v>
      </c>
      <c r="AE24" s="113">
        <v>23.0</v>
      </c>
      <c r="AF24" s="113">
        <v>13.8</v>
      </c>
      <c r="AG24" s="113">
        <v>9.2</v>
      </c>
      <c r="AH24" s="15" t="s">
        <v>17</v>
      </c>
      <c r="AI24" s="15">
        <f t="shared" si="6"/>
        <v>60</v>
      </c>
      <c r="AJ24" s="114" t="str">
        <f t="shared" ref="AJ24:AO24" si="17">100*(D24+J24+P24+V24+AB24)/#REF!</f>
        <v>#REF!</v>
      </c>
      <c r="AK24" s="114" t="str">
        <f t="shared" si="17"/>
        <v>#REF!</v>
      </c>
      <c r="AL24" s="114" t="str">
        <f t="shared" si="17"/>
        <v>#REF!</v>
      </c>
      <c r="AM24" s="114" t="str">
        <f t="shared" si="17"/>
        <v>#REF!</v>
      </c>
      <c r="AN24" s="114" t="str">
        <f t="shared" si="17"/>
        <v>#REF!</v>
      </c>
      <c r="AO24" s="114" t="str">
        <f t="shared" si="17"/>
        <v>#REF!</v>
      </c>
    </row>
    <row r="25" ht="15.75" customHeight="1">
      <c r="A25" s="108">
        <v>13.0</v>
      </c>
      <c r="B25" s="109" t="s">
        <v>93</v>
      </c>
      <c r="C25" s="110" t="s">
        <v>94</v>
      </c>
      <c r="D25" s="111">
        <v>28.7</v>
      </c>
      <c r="E25" s="111">
        <v>12.3</v>
      </c>
      <c r="F25" s="111">
        <v>0.0</v>
      </c>
      <c r="G25" s="111">
        <v>0.0</v>
      </c>
      <c r="H25" s="111">
        <v>0.0</v>
      </c>
      <c r="I25" s="111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1">
        <v>0.0</v>
      </c>
      <c r="Q25" s="111">
        <v>0.0</v>
      </c>
      <c r="R25" s="111">
        <v>0.0</v>
      </c>
      <c r="S25" s="111">
        <v>8.6</v>
      </c>
      <c r="T25" s="111">
        <v>17.2</v>
      </c>
      <c r="U25" s="111">
        <v>17.2</v>
      </c>
      <c r="V25" s="112">
        <v>9.6</v>
      </c>
      <c r="W25" s="112">
        <v>14.4</v>
      </c>
      <c r="X25" s="112">
        <v>24.0</v>
      </c>
      <c r="Y25" s="112">
        <v>0.0</v>
      </c>
      <c r="Z25" s="112">
        <v>0.0</v>
      </c>
      <c r="AA25" s="112"/>
      <c r="AB25" s="113">
        <v>0.0</v>
      </c>
      <c r="AC25" s="113">
        <v>0.0</v>
      </c>
      <c r="AD25" s="113">
        <v>0.0</v>
      </c>
      <c r="AE25" s="113">
        <v>25.0</v>
      </c>
      <c r="AF25" s="113">
        <v>15.0</v>
      </c>
      <c r="AG25" s="113">
        <v>10.0</v>
      </c>
      <c r="AH25" s="15" t="s">
        <v>15</v>
      </c>
      <c r="AI25" s="15">
        <f t="shared" si="6"/>
        <v>70</v>
      </c>
      <c r="AJ25" s="114" t="str">
        <f t="shared" ref="AJ25:AO25" si="18">100*(D25+J25+P25+V25+AB25)/#REF!</f>
        <v>#REF!</v>
      </c>
      <c r="AK25" s="114" t="str">
        <f t="shared" si="18"/>
        <v>#REF!</v>
      </c>
      <c r="AL25" s="114" t="str">
        <f t="shared" si="18"/>
        <v>#REF!</v>
      </c>
      <c r="AM25" s="114" t="str">
        <f t="shared" si="18"/>
        <v>#REF!</v>
      </c>
      <c r="AN25" s="114" t="str">
        <f t="shared" si="18"/>
        <v>#REF!</v>
      </c>
      <c r="AO25" s="114" t="str">
        <f t="shared" si="18"/>
        <v>#REF!</v>
      </c>
    </row>
    <row r="26" ht="15.75" customHeight="1">
      <c r="A26" s="108">
        <v>14.0</v>
      </c>
      <c r="B26" s="109" t="s">
        <v>95</v>
      </c>
      <c r="C26" s="110" t="s">
        <v>96</v>
      </c>
      <c r="D26" s="111">
        <v>33.6</v>
      </c>
      <c r="E26" s="111">
        <v>14.4</v>
      </c>
      <c r="F26" s="111">
        <v>0.0</v>
      </c>
      <c r="G26" s="111">
        <v>0.0</v>
      </c>
      <c r="H26" s="111">
        <v>0.0</v>
      </c>
      <c r="I26" s="111"/>
      <c r="J26" s="79">
        <v>0.0</v>
      </c>
      <c r="K26" s="79">
        <v>20.5</v>
      </c>
      <c r="L26" s="79">
        <v>20.5</v>
      </c>
      <c r="M26" s="79">
        <v>0.0</v>
      </c>
      <c r="N26" s="79">
        <v>0.0</v>
      </c>
      <c r="O26" s="79"/>
      <c r="P26" s="111">
        <v>0.0</v>
      </c>
      <c r="Q26" s="111">
        <v>0.0</v>
      </c>
      <c r="R26" s="111">
        <v>0.0</v>
      </c>
      <c r="S26" s="111">
        <v>7.6</v>
      </c>
      <c r="T26" s="111">
        <v>15.2</v>
      </c>
      <c r="U26" s="111">
        <v>15.2</v>
      </c>
      <c r="V26" s="112">
        <v>9.6</v>
      </c>
      <c r="W26" s="112">
        <v>14.4</v>
      </c>
      <c r="X26" s="112">
        <v>24.0</v>
      </c>
      <c r="Y26" s="112">
        <v>0.0</v>
      </c>
      <c r="Z26" s="112">
        <v>0.0</v>
      </c>
      <c r="AA26" s="112"/>
      <c r="AB26" s="113">
        <v>0.0</v>
      </c>
      <c r="AC26" s="113">
        <v>0.0</v>
      </c>
      <c r="AD26" s="113">
        <v>0.0</v>
      </c>
      <c r="AE26" s="113">
        <v>25.0</v>
      </c>
      <c r="AF26" s="113">
        <v>15.0</v>
      </c>
      <c r="AG26" s="113">
        <v>10.0</v>
      </c>
      <c r="AH26" s="15" t="s">
        <v>70</v>
      </c>
      <c r="AI26" s="15">
        <f t="shared" si="6"/>
        <v>56</v>
      </c>
      <c r="AJ26" s="114" t="str">
        <f t="shared" ref="AJ26:AO26" si="19">100*(D26+J26+P26+V26+AB26)/#REF!</f>
        <v>#REF!</v>
      </c>
      <c r="AK26" s="114" t="str">
        <f t="shared" si="19"/>
        <v>#REF!</v>
      </c>
      <c r="AL26" s="114" t="str">
        <f t="shared" si="19"/>
        <v>#REF!</v>
      </c>
      <c r="AM26" s="114" t="str">
        <f t="shared" si="19"/>
        <v>#REF!</v>
      </c>
      <c r="AN26" s="114" t="str">
        <f t="shared" si="19"/>
        <v>#REF!</v>
      </c>
      <c r="AO26" s="114" t="str">
        <f t="shared" si="19"/>
        <v>#REF!</v>
      </c>
    </row>
    <row r="27" ht="15.75" customHeight="1">
      <c r="A27" s="108">
        <v>15.0</v>
      </c>
      <c r="B27" s="109" t="s">
        <v>97</v>
      </c>
      <c r="C27" s="110" t="s">
        <v>98</v>
      </c>
      <c r="D27" s="111">
        <v>24.5</v>
      </c>
      <c r="E27" s="111">
        <v>10.5</v>
      </c>
      <c r="F27" s="111">
        <v>0.0</v>
      </c>
      <c r="G27" s="111">
        <v>0.0</v>
      </c>
      <c r="H27" s="111">
        <v>0.0</v>
      </c>
      <c r="I27" s="111"/>
      <c r="J27" s="79">
        <v>0.0</v>
      </c>
      <c r="K27" s="79">
        <v>22.5</v>
      </c>
      <c r="L27" s="79">
        <v>22.5</v>
      </c>
      <c r="M27" s="79">
        <v>0.0</v>
      </c>
      <c r="N27" s="79">
        <v>0.0</v>
      </c>
      <c r="O27" s="79"/>
      <c r="P27" s="111">
        <v>0.0</v>
      </c>
      <c r="Q27" s="111">
        <v>0.0</v>
      </c>
      <c r="R27" s="111">
        <v>0.0</v>
      </c>
      <c r="S27" s="111">
        <v>8.0</v>
      </c>
      <c r="T27" s="111">
        <v>16.0</v>
      </c>
      <c r="U27" s="111">
        <v>16.0</v>
      </c>
      <c r="V27" s="112">
        <v>8.2</v>
      </c>
      <c r="W27" s="112">
        <v>12.3</v>
      </c>
      <c r="X27" s="112">
        <v>20.5</v>
      </c>
      <c r="Y27" s="112">
        <v>0.0</v>
      </c>
      <c r="Z27" s="112">
        <v>0.0</v>
      </c>
      <c r="AA27" s="112"/>
      <c r="AB27" s="113">
        <v>0.0</v>
      </c>
      <c r="AC27" s="113">
        <v>0.0</v>
      </c>
      <c r="AD27" s="113">
        <v>0.0</v>
      </c>
      <c r="AE27" s="113">
        <v>22.5</v>
      </c>
      <c r="AF27" s="113">
        <v>13.5</v>
      </c>
      <c r="AG27" s="113">
        <v>9.0</v>
      </c>
      <c r="AH27" s="15" t="s">
        <v>70</v>
      </c>
      <c r="AI27" s="15">
        <f t="shared" si="6"/>
        <v>56</v>
      </c>
      <c r="AJ27" s="114" t="str">
        <f t="shared" ref="AJ27:AO27" si="20">100*(D27+J27+P27+V27+AB27)/#REF!</f>
        <v>#REF!</v>
      </c>
      <c r="AK27" s="114" t="str">
        <f t="shared" si="20"/>
        <v>#REF!</v>
      </c>
      <c r="AL27" s="114" t="str">
        <f t="shared" si="20"/>
        <v>#REF!</v>
      </c>
      <c r="AM27" s="114" t="str">
        <f t="shared" si="20"/>
        <v>#REF!</v>
      </c>
      <c r="AN27" s="114" t="str">
        <f t="shared" si="20"/>
        <v>#REF!</v>
      </c>
      <c r="AO27" s="114" t="str">
        <f t="shared" si="20"/>
        <v>#REF!</v>
      </c>
    </row>
    <row r="28" ht="15.75" customHeight="1">
      <c r="A28" s="108">
        <v>16.0</v>
      </c>
      <c r="B28" s="109" t="s">
        <v>99</v>
      </c>
      <c r="C28" s="110" t="s">
        <v>100</v>
      </c>
      <c r="D28" s="111">
        <v>32.2</v>
      </c>
      <c r="E28" s="111">
        <v>13.8</v>
      </c>
      <c r="F28" s="111">
        <v>0.0</v>
      </c>
      <c r="G28" s="111">
        <v>0.0</v>
      </c>
      <c r="H28" s="111">
        <v>0.0</v>
      </c>
      <c r="I28" s="111"/>
      <c r="J28" s="79">
        <v>0.0</v>
      </c>
      <c r="K28" s="79">
        <v>24.0</v>
      </c>
      <c r="L28" s="79">
        <v>24.0</v>
      </c>
      <c r="M28" s="79">
        <v>0.0</v>
      </c>
      <c r="N28" s="79">
        <v>0.0</v>
      </c>
      <c r="O28" s="79"/>
      <c r="P28" s="111">
        <v>0.0</v>
      </c>
      <c r="Q28" s="111">
        <v>0.0</v>
      </c>
      <c r="R28" s="111">
        <v>0.0</v>
      </c>
      <c r="S28" s="111">
        <v>9.6</v>
      </c>
      <c r="T28" s="111">
        <v>19.2</v>
      </c>
      <c r="U28" s="111">
        <v>19.2</v>
      </c>
      <c r="V28" s="112">
        <v>8.2</v>
      </c>
      <c r="W28" s="112">
        <v>12.3</v>
      </c>
      <c r="X28" s="112">
        <v>20.5</v>
      </c>
      <c r="Y28" s="112">
        <v>0.0</v>
      </c>
      <c r="Z28" s="112">
        <v>0.0</v>
      </c>
      <c r="AA28" s="112"/>
      <c r="AB28" s="113">
        <v>0.0</v>
      </c>
      <c r="AC28" s="113">
        <v>0.0</v>
      </c>
      <c r="AD28" s="113">
        <v>0.0</v>
      </c>
      <c r="AE28" s="113">
        <v>24.0</v>
      </c>
      <c r="AF28" s="113">
        <v>14.4</v>
      </c>
      <c r="AG28" s="113">
        <v>9.6</v>
      </c>
      <c r="AH28" s="15" t="s">
        <v>15</v>
      </c>
      <c r="AI28" s="15">
        <f t="shared" si="6"/>
        <v>70</v>
      </c>
      <c r="AJ28" s="114" t="str">
        <f t="shared" ref="AJ28:AO28" si="21">100*(D28+J28+P28+V28+AB28)/#REF!</f>
        <v>#REF!</v>
      </c>
      <c r="AK28" s="114" t="str">
        <f t="shared" si="21"/>
        <v>#REF!</v>
      </c>
      <c r="AL28" s="114" t="str">
        <f t="shared" si="21"/>
        <v>#REF!</v>
      </c>
      <c r="AM28" s="114" t="str">
        <f t="shared" si="21"/>
        <v>#REF!</v>
      </c>
      <c r="AN28" s="114" t="str">
        <f t="shared" si="21"/>
        <v>#REF!</v>
      </c>
      <c r="AO28" s="114" t="str">
        <f t="shared" si="21"/>
        <v>#REF!</v>
      </c>
    </row>
    <row r="29" ht="15.75" customHeight="1">
      <c r="A29" s="108">
        <v>17.0</v>
      </c>
      <c r="B29" s="109" t="s">
        <v>101</v>
      </c>
      <c r="C29" s="110" t="s">
        <v>102</v>
      </c>
      <c r="D29" s="111">
        <v>32.9</v>
      </c>
      <c r="E29" s="111">
        <v>14.1</v>
      </c>
      <c r="F29" s="111">
        <v>0.0</v>
      </c>
      <c r="G29" s="111">
        <v>0.0</v>
      </c>
      <c r="H29" s="111">
        <v>0.0</v>
      </c>
      <c r="I29" s="111"/>
      <c r="J29" s="79">
        <v>0.0</v>
      </c>
      <c r="K29" s="79">
        <v>25.0</v>
      </c>
      <c r="L29" s="79">
        <v>25.0</v>
      </c>
      <c r="M29" s="79">
        <v>0.0</v>
      </c>
      <c r="N29" s="79">
        <v>0.0</v>
      </c>
      <c r="O29" s="79"/>
      <c r="P29" s="111">
        <v>0.0</v>
      </c>
      <c r="Q29" s="111">
        <v>0.0</v>
      </c>
      <c r="R29" s="111">
        <v>0.0</v>
      </c>
      <c r="S29" s="111">
        <v>10.0</v>
      </c>
      <c r="T29" s="111">
        <v>20.0</v>
      </c>
      <c r="U29" s="111">
        <v>20.0</v>
      </c>
      <c r="V29" s="112">
        <v>10.0</v>
      </c>
      <c r="W29" s="112">
        <v>15.0</v>
      </c>
      <c r="X29" s="112">
        <v>25.0</v>
      </c>
      <c r="Y29" s="112">
        <v>0.0</v>
      </c>
      <c r="Z29" s="112">
        <v>0.0</v>
      </c>
      <c r="AA29" s="112"/>
      <c r="AB29" s="113">
        <v>0.0</v>
      </c>
      <c r="AC29" s="113">
        <v>0.0</v>
      </c>
      <c r="AD29" s="113">
        <v>0.0</v>
      </c>
      <c r="AE29" s="113">
        <v>23.0</v>
      </c>
      <c r="AF29" s="113">
        <v>13.8</v>
      </c>
      <c r="AG29" s="113">
        <v>9.2</v>
      </c>
      <c r="AH29" s="15" t="s">
        <v>70</v>
      </c>
      <c r="AI29" s="15">
        <f t="shared" si="6"/>
        <v>56</v>
      </c>
      <c r="AJ29" s="114" t="str">
        <f t="shared" ref="AJ29:AO29" si="22">100*(D29+J29+P29+V29+AB29)/#REF!</f>
        <v>#REF!</v>
      </c>
      <c r="AK29" s="114" t="str">
        <f t="shared" si="22"/>
        <v>#REF!</v>
      </c>
      <c r="AL29" s="114" t="str">
        <f t="shared" si="22"/>
        <v>#REF!</v>
      </c>
      <c r="AM29" s="114" t="str">
        <f t="shared" si="22"/>
        <v>#REF!</v>
      </c>
      <c r="AN29" s="114" t="str">
        <f t="shared" si="22"/>
        <v>#REF!</v>
      </c>
      <c r="AO29" s="114" t="str">
        <f t="shared" si="22"/>
        <v>#REF!</v>
      </c>
    </row>
    <row r="30" ht="15.75" customHeight="1">
      <c r="A30" s="108">
        <v>18.0</v>
      </c>
      <c r="B30" s="109" t="s">
        <v>103</v>
      </c>
      <c r="C30" s="110" t="s">
        <v>104</v>
      </c>
      <c r="D30" s="111">
        <v>30.1</v>
      </c>
      <c r="E30" s="111">
        <v>12.9</v>
      </c>
      <c r="F30" s="111">
        <v>0.0</v>
      </c>
      <c r="G30" s="111">
        <v>0.0</v>
      </c>
      <c r="H30" s="111">
        <v>0.0</v>
      </c>
      <c r="I30" s="111"/>
      <c r="J30" s="79">
        <v>0.0</v>
      </c>
      <c r="K30" s="79">
        <v>23.0</v>
      </c>
      <c r="L30" s="79">
        <v>23.0</v>
      </c>
      <c r="M30" s="79">
        <v>0.0</v>
      </c>
      <c r="N30" s="79">
        <v>0.0</v>
      </c>
      <c r="O30" s="79"/>
      <c r="P30" s="111">
        <v>0.0</v>
      </c>
      <c r="Q30" s="111">
        <v>0.0</v>
      </c>
      <c r="R30" s="111">
        <v>0.0</v>
      </c>
      <c r="S30" s="111">
        <v>10.0</v>
      </c>
      <c r="T30" s="111">
        <v>20.0</v>
      </c>
      <c r="U30" s="111">
        <v>20.0</v>
      </c>
      <c r="V30" s="112">
        <v>9.6</v>
      </c>
      <c r="W30" s="112">
        <v>14.4</v>
      </c>
      <c r="X30" s="112">
        <v>24.0</v>
      </c>
      <c r="Y30" s="112">
        <v>0.0</v>
      </c>
      <c r="Z30" s="112">
        <v>0.0</v>
      </c>
      <c r="AA30" s="112"/>
      <c r="AB30" s="113">
        <v>0.0</v>
      </c>
      <c r="AC30" s="113">
        <v>0.0</v>
      </c>
      <c r="AD30" s="113">
        <v>0.0</v>
      </c>
      <c r="AE30" s="113">
        <v>22.5</v>
      </c>
      <c r="AF30" s="113">
        <v>13.5</v>
      </c>
      <c r="AG30" s="113">
        <v>9.0</v>
      </c>
      <c r="AH30" s="15" t="s">
        <v>11</v>
      </c>
      <c r="AI30" s="15">
        <f t="shared" si="6"/>
        <v>90</v>
      </c>
      <c r="AJ30" s="114" t="str">
        <f t="shared" ref="AJ30:AO30" si="23">100*(D30+J30+P30+V30+AB30)/#REF!</f>
        <v>#REF!</v>
      </c>
      <c r="AK30" s="114" t="str">
        <f t="shared" si="23"/>
        <v>#REF!</v>
      </c>
      <c r="AL30" s="114" t="str">
        <f t="shared" si="23"/>
        <v>#REF!</v>
      </c>
      <c r="AM30" s="114" t="str">
        <f t="shared" si="23"/>
        <v>#REF!</v>
      </c>
      <c r="AN30" s="114" t="str">
        <f t="shared" si="23"/>
        <v>#REF!</v>
      </c>
      <c r="AO30" s="114" t="str">
        <f t="shared" si="23"/>
        <v>#REF!</v>
      </c>
    </row>
    <row r="31" ht="15.75" customHeight="1">
      <c r="A31" s="108">
        <v>19.0</v>
      </c>
      <c r="B31" s="109" t="s">
        <v>105</v>
      </c>
      <c r="C31" s="110" t="s">
        <v>106</v>
      </c>
      <c r="D31" s="111">
        <v>34.3</v>
      </c>
      <c r="E31" s="111">
        <v>14.7</v>
      </c>
      <c r="F31" s="111">
        <v>0.0</v>
      </c>
      <c r="G31" s="111">
        <v>0.0</v>
      </c>
      <c r="H31" s="111">
        <v>0.0</v>
      </c>
      <c r="I31" s="111"/>
      <c r="J31" s="79">
        <v>0.0</v>
      </c>
      <c r="K31" s="79">
        <v>25.0</v>
      </c>
      <c r="L31" s="79">
        <v>25.0</v>
      </c>
      <c r="M31" s="79">
        <v>0.0</v>
      </c>
      <c r="N31" s="79">
        <v>0.0</v>
      </c>
      <c r="O31" s="79"/>
      <c r="P31" s="111">
        <v>0.0</v>
      </c>
      <c r="Q31" s="111">
        <v>0.0</v>
      </c>
      <c r="R31" s="111">
        <v>0.0</v>
      </c>
      <c r="S31" s="111">
        <v>8.4</v>
      </c>
      <c r="T31" s="111">
        <v>16.8</v>
      </c>
      <c r="U31" s="111">
        <v>16.8</v>
      </c>
      <c r="V31" s="112">
        <v>9.6</v>
      </c>
      <c r="W31" s="112">
        <v>14.4</v>
      </c>
      <c r="X31" s="112">
        <v>24.0</v>
      </c>
      <c r="Y31" s="112">
        <v>0.0</v>
      </c>
      <c r="Z31" s="112">
        <v>0.0</v>
      </c>
      <c r="AA31" s="112"/>
      <c r="AB31" s="113">
        <v>0.0</v>
      </c>
      <c r="AC31" s="113">
        <v>0.0</v>
      </c>
      <c r="AD31" s="113">
        <v>0.0</v>
      </c>
      <c r="AE31" s="113">
        <v>22.5</v>
      </c>
      <c r="AF31" s="113">
        <v>13.5</v>
      </c>
      <c r="AG31" s="113">
        <v>9.0</v>
      </c>
      <c r="AH31" s="15" t="s">
        <v>11</v>
      </c>
      <c r="AI31" s="15">
        <f t="shared" si="6"/>
        <v>90</v>
      </c>
      <c r="AJ31" s="114" t="str">
        <f t="shared" ref="AJ31:AO31" si="24">100*(D31+J31+P31+V31+AB31)/#REF!</f>
        <v>#REF!</v>
      </c>
      <c r="AK31" s="114" t="str">
        <f t="shared" si="24"/>
        <v>#REF!</v>
      </c>
      <c r="AL31" s="114" t="str">
        <f t="shared" si="24"/>
        <v>#REF!</v>
      </c>
      <c r="AM31" s="114" t="str">
        <f t="shared" si="24"/>
        <v>#REF!</v>
      </c>
      <c r="AN31" s="114" t="str">
        <f t="shared" si="24"/>
        <v>#REF!</v>
      </c>
      <c r="AO31" s="114" t="str">
        <f t="shared" si="24"/>
        <v>#REF!</v>
      </c>
    </row>
    <row r="32" ht="15.75" customHeight="1">
      <c r="A32" s="108">
        <v>20.0</v>
      </c>
      <c r="B32" s="109" t="s">
        <v>107</v>
      </c>
      <c r="C32" s="110" t="s">
        <v>108</v>
      </c>
      <c r="D32" s="111">
        <v>30.1</v>
      </c>
      <c r="E32" s="111">
        <v>12.9</v>
      </c>
      <c r="F32" s="111">
        <v>0.0</v>
      </c>
      <c r="G32" s="111">
        <v>0.0</v>
      </c>
      <c r="H32" s="111">
        <v>0.0</v>
      </c>
      <c r="I32" s="111"/>
      <c r="J32" s="79">
        <v>0.0</v>
      </c>
      <c r="K32" s="79">
        <v>21.5</v>
      </c>
      <c r="L32" s="79">
        <v>21.5</v>
      </c>
      <c r="M32" s="79">
        <v>0.0</v>
      </c>
      <c r="N32" s="79">
        <v>0.0</v>
      </c>
      <c r="O32" s="79"/>
      <c r="P32" s="111">
        <v>0.0</v>
      </c>
      <c r="Q32" s="111">
        <v>0.0</v>
      </c>
      <c r="R32" s="111">
        <v>0.0</v>
      </c>
      <c r="S32" s="111">
        <v>8.8</v>
      </c>
      <c r="T32" s="111">
        <v>17.6</v>
      </c>
      <c r="U32" s="111">
        <v>17.6</v>
      </c>
      <c r="V32" s="112">
        <v>9.2</v>
      </c>
      <c r="W32" s="112">
        <v>13.8</v>
      </c>
      <c r="X32" s="112">
        <v>23.0</v>
      </c>
      <c r="Y32" s="112">
        <v>0.0</v>
      </c>
      <c r="Z32" s="112">
        <v>0.0</v>
      </c>
      <c r="AA32" s="112"/>
      <c r="AB32" s="113">
        <v>0.0</v>
      </c>
      <c r="AC32" s="113">
        <v>0.0</v>
      </c>
      <c r="AD32" s="113">
        <v>0.0</v>
      </c>
      <c r="AE32" s="113">
        <v>23.5</v>
      </c>
      <c r="AF32" s="113">
        <v>14.1</v>
      </c>
      <c r="AG32" s="113">
        <v>9.4</v>
      </c>
      <c r="AH32" s="15" t="s">
        <v>13</v>
      </c>
      <c r="AI32" s="15">
        <f t="shared" si="6"/>
        <v>80</v>
      </c>
      <c r="AJ32" s="114" t="str">
        <f t="shared" ref="AJ32:AO32" si="25">100*(D32+J32+P32+V32+AB32)/#REF!</f>
        <v>#REF!</v>
      </c>
      <c r="AK32" s="114" t="str">
        <f t="shared" si="25"/>
        <v>#REF!</v>
      </c>
      <c r="AL32" s="114" t="str">
        <f t="shared" si="25"/>
        <v>#REF!</v>
      </c>
      <c r="AM32" s="114" t="str">
        <f t="shared" si="25"/>
        <v>#REF!</v>
      </c>
      <c r="AN32" s="114" t="str">
        <f t="shared" si="25"/>
        <v>#REF!</v>
      </c>
      <c r="AO32" s="114" t="str">
        <f t="shared" si="25"/>
        <v>#REF!</v>
      </c>
    </row>
    <row r="33" ht="15.75" customHeight="1">
      <c r="A33" s="108">
        <v>21.0</v>
      </c>
      <c r="B33" s="109" t="s">
        <v>109</v>
      </c>
      <c r="C33" s="110" t="s">
        <v>110</v>
      </c>
      <c r="D33" s="111">
        <v>35.0</v>
      </c>
      <c r="E33" s="111">
        <v>15.0</v>
      </c>
      <c r="F33" s="111">
        <v>0.0</v>
      </c>
      <c r="G33" s="111">
        <v>0.0</v>
      </c>
      <c r="H33" s="111">
        <v>0.0</v>
      </c>
      <c r="I33" s="111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1">
        <v>0.0</v>
      </c>
      <c r="Q33" s="111">
        <v>0.0</v>
      </c>
      <c r="R33" s="111">
        <v>0.0</v>
      </c>
      <c r="S33" s="111">
        <v>10.0</v>
      </c>
      <c r="T33" s="111">
        <v>20.0</v>
      </c>
      <c r="U33" s="111">
        <v>20.0</v>
      </c>
      <c r="V33" s="112">
        <v>8.2</v>
      </c>
      <c r="W33" s="112">
        <v>12.3</v>
      </c>
      <c r="X33" s="112">
        <v>20.5</v>
      </c>
      <c r="Y33" s="112">
        <v>0.0</v>
      </c>
      <c r="Z33" s="112">
        <v>0.0</v>
      </c>
      <c r="AA33" s="112"/>
      <c r="AB33" s="113">
        <v>0.0</v>
      </c>
      <c r="AC33" s="113">
        <v>0.0</v>
      </c>
      <c r="AD33" s="113">
        <v>0.0</v>
      </c>
      <c r="AE33" s="113">
        <v>24.5</v>
      </c>
      <c r="AF33" s="113">
        <v>14.7</v>
      </c>
      <c r="AG33" s="113">
        <v>9.8</v>
      </c>
      <c r="AH33" s="15" t="s">
        <v>11</v>
      </c>
      <c r="AI33" s="15">
        <f t="shared" si="6"/>
        <v>90</v>
      </c>
      <c r="AJ33" s="114" t="str">
        <f t="shared" ref="AJ33:AO33" si="26">100*(D33+J33+P33+V33+AB33)/#REF!</f>
        <v>#REF!</v>
      </c>
      <c r="AK33" s="114" t="str">
        <f t="shared" si="26"/>
        <v>#REF!</v>
      </c>
      <c r="AL33" s="114" t="str">
        <f t="shared" si="26"/>
        <v>#REF!</v>
      </c>
      <c r="AM33" s="114" t="str">
        <f t="shared" si="26"/>
        <v>#REF!</v>
      </c>
      <c r="AN33" s="114" t="str">
        <f t="shared" si="26"/>
        <v>#REF!</v>
      </c>
      <c r="AO33" s="114" t="str">
        <f t="shared" si="26"/>
        <v>#REF!</v>
      </c>
    </row>
    <row r="34" ht="15.75" customHeight="1">
      <c r="A34" s="108">
        <v>22.0</v>
      </c>
      <c r="B34" s="109" t="s">
        <v>111</v>
      </c>
      <c r="C34" s="110" t="s">
        <v>112</v>
      </c>
      <c r="D34" s="111">
        <v>26.6</v>
      </c>
      <c r="E34" s="111">
        <v>11.4</v>
      </c>
      <c r="F34" s="111">
        <v>0.0</v>
      </c>
      <c r="G34" s="111">
        <v>0.0</v>
      </c>
      <c r="H34" s="111">
        <v>0.0</v>
      </c>
      <c r="I34" s="111"/>
      <c r="J34" s="79">
        <v>0.0</v>
      </c>
      <c r="K34" s="79">
        <v>22.5</v>
      </c>
      <c r="L34" s="79">
        <v>22.5</v>
      </c>
      <c r="M34" s="79">
        <v>0.0</v>
      </c>
      <c r="N34" s="79">
        <v>0.0</v>
      </c>
      <c r="O34" s="79"/>
      <c r="P34" s="111">
        <v>0.0</v>
      </c>
      <c r="Q34" s="111">
        <v>0.0</v>
      </c>
      <c r="R34" s="111">
        <v>0.0</v>
      </c>
      <c r="S34" s="111">
        <v>8.0</v>
      </c>
      <c r="T34" s="111">
        <v>16.0</v>
      </c>
      <c r="U34" s="111">
        <v>16.0</v>
      </c>
      <c r="V34" s="112">
        <v>8.0</v>
      </c>
      <c r="W34" s="112">
        <v>12.0</v>
      </c>
      <c r="X34" s="112">
        <v>20.0</v>
      </c>
      <c r="Y34" s="112">
        <v>0.0</v>
      </c>
      <c r="Z34" s="112">
        <v>0.0</v>
      </c>
      <c r="AA34" s="112"/>
      <c r="AB34" s="113">
        <v>0.0</v>
      </c>
      <c r="AC34" s="113">
        <v>0.0</v>
      </c>
      <c r="AD34" s="113">
        <v>0.0</v>
      </c>
      <c r="AE34" s="113">
        <v>24.5</v>
      </c>
      <c r="AF34" s="113">
        <v>14.7</v>
      </c>
      <c r="AG34" s="113">
        <v>9.8</v>
      </c>
      <c r="AH34" s="15" t="s">
        <v>15</v>
      </c>
      <c r="AI34" s="15">
        <f t="shared" si="6"/>
        <v>70</v>
      </c>
      <c r="AJ34" s="114" t="str">
        <f t="shared" ref="AJ34:AO34" si="27">100*(D34+J34+P34+V34+AB34)/#REF!</f>
        <v>#REF!</v>
      </c>
      <c r="AK34" s="114" t="str">
        <f t="shared" si="27"/>
        <v>#REF!</v>
      </c>
      <c r="AL34" s="114" t="str">
        <f t="shared" si="27"/>
        <v>#REF!</v>
      </c>
      <c r="AM34" s="114" t="str">
        <f t="shared" si="27"/>
        <v>#REF!</v>
      </c>
      <c r="AN34" s="114" t="str">
        <f t="shared" si="27"/>
        <v>#REF!</v>
      </c>
      <c r="AO34" s="114" t="str">
        <f t="shared" si="27"/>
        <v>#REF!</v>
      </c>
    </row>
    <row r="35" ht="15.75" customHeight="1">
      <c r="A35" s="108">
        <v>23.0</v>
      </c>
      <c r="B35" s="109" t="s">
        <v>113</v>
      </c>
      <c r="C35" s="110" t="s">
        <v>114</v>
      </c>
      <c r="D35" s="111">
        <v>30.1</v>
      </c>
      <c r="E35" s="111">
        <v>12.9</v>
      </c>
      <c r="F35" s="111">
        <v>0.0</v>
      </c>
      <c r="G35" s="111">
        <v>0.0</v>
      </c>
      <c r="H35" s="111">
        <v>0.0</v>
      </c>
      <c r="I35" s="111"/>
      <c r="J35" s="79">
        <v>0.0</v>
      </c>
      <c r="K35" s="79">
        <v>22.5</v>
      </c>
      <c r="L35" s="79">
        <v>22.5</v>
      </c>
      <c r="M35" s="79">
        <v>0.0</v>
      </c>
      <c r="N35" s="79">
        <v>0.0</v>
      </c>
      <c r="O35" s="79"/>
      <c r="P35" s="111">
        <v>0.0</v>
      </c>
      <c r="Q35" s="111">
        <v>0.0</v>
      </c>
      <c r="R35" s="111">
        <v>0.0</v>
      </c>
      <c r="S35" s="111">
        <v>8.6</v>
      </c>
      <c r="T35" s="111">
        <v>17.2</v>
      </c>
      <c r="U35" s="111">
        <v>17.2</v>
      </c>
      <c r="V35" s="112">
        <v>9.6</v>
      </c>
      <c r="W35" s="112">
        <v>14.4</v>
      </c>
      <c r="X35" s="112">
        <v>24.0</v>
      </c>
      <c r="Y35" s="112">
        <v>0.0</v>
      </c>
      <c r="Z35" s="112">
        <v>0.0</v>
      </c>
      <c r="AA35" s="112"/>
      <c r="AB35" s="113">
        <v>0.0</v>
      </c>
      <c r="AC35" s="113">
        <v>0.0</v>
      </c>
      <c r="AD35" s="113">
        <v>0.0</v>
      </c>
      <c r="AE35" s="113">
        <v>24.5</v>
      </c>
      <c r="AF35" s="113">
        <v>14.7</v>
      </c>
      <c r="AG35" s="113">
        <v>9.8</v>
      </c>
      <c r="AH35" s="15" t="s">
        <v>15</v>
      </c>
      <c r="AI35" s="15">
        <f t="shared" si="6"/>
        <v>70</v>
      </c>
      <c r="AJ35" s="114" t="str">
        <f t="shared" ref="AJ35:AO35" si="28">100*(D35+J35+P35+V35+AB35)/#REF!</f>
        <v>#REF!</v>
      </c>
      <c r="AK35" s="114" t="str">
        <f t="shared" si="28"/>
        <v>#REF!</v>
      </c>
      <c r="AL35" s="114" t="str">
        <f t="shared" si="28"/>
        <v>#REF!</v>
      </c>
      <c r="AM35" s="114" t="str">
        <f t="shared" si="28"/>
        <v>#REF!</v>
      </c>
      <c r="AN35" s="114" t="str">
        <f t="shared" si="28"/>
        <v>#REF!</v>
      </c>
      <c r="AO35" s="114" t="str">
        <f t="shared" si="28"/>
        <v>#REF!</v>
      </c>
    </row>
    <row r="36" ht="15.75" customHeight="1">
      <c r="A36" s="108">
        <v>24.0</v>
      </c>
      <c r="B36" s="109" t="s">
        <v>115</v>
      </c>
      <c r="C36" s="110" t="s">
        <v>116</v>
      </c>
      <c r="D36" s="111">
        <v>35.0</v>
      </c>
      <c r="E36" s="111">
        <v>15.0</v>
      </c>
      <c r="F36" s="111">
        <v>0.0</v>
      </c>
      <c r="G36" s="111">
        <v>0.0</v>
      </c>
      <c r="H36" s="111">
        <v>0.0</v>
      </c>
      <c r="I36" s="111"/>
      <c r="J36" s="79">
        <v>0.0</v>
      </c>
      <c r="K36" s="79">
        <v>24.0</v>
      </c>
      <c r="L36" s="79">
        <v>24.0</v>
      </c>
      <c r="M36" s="79">
        <v>0.0</v>
      </c>
      <c r="N36" s="79">
        <v>0.0</v>
      </c>
      <c r="O36" s="79"/>
      <c r="P36" s="111">
        <v>0.0</v>
      </c>
      <c r="Q36" s="111">
        <v>0.0</v>
      </c>
      <c r="R36" s="111">
        <v>0.0</v>
      </c>
      <c r="S36" s="111">
        <v>9.0</v>
      </c>
      <c r="T36" s="111">
        <v>18.0</v>
      </c>
      <c r="U36" s="111">
        <v>18.0</v>
      </c>
      <c r="V36" s="112">
        <v>9.0</v>
      </c>
      <c r="W36" s="112">
        <v>13.5</v>
      </c>
      <c r="X36" s="112">
        <v>22.5</v>
      </c>
      <c r="Y36" s="112">
        <v>0.0</v>
      </c>
      <c r="Z36" s="112">
        <v>0.0</v>
      </c>
      <c r="AA36" s="112"/>
      <c r="AB36" s="113">
        <v>0.0</v>
      </c>
      <c r="AC36" s="113">
        <v>0.0</v>
      </c>
      <c r="AD36" s="113">
        <v>0.0</v>
      </c>
      <c r="AE36" s="113">
        <v>24.0</v>
      </c>
      <c r="AF36" s="113">
        <v>14.4</v>
      </c>
      <c r="AG36" s="113">
        <v>9.6</v>
      </c>
      <c r="AH36" s="15" t="s">
        <v>11</v>
      </c>
      <c r="AI36" s="15">
        <f t="shared" si="6"/>
        <v>90</v>
      </c>
      <c r="AJ36" s="114" t="str">
        <f t="shared" ref="AJ36:AO36" si="29">100*(D36+J36+P36+V36+AB36)/#REF!</f>
        <v>#REF!</v>
      </c>
      <c r="AK36" s="114" t="str">
        <f t="shared" si="29"/>
        <v>#REF!</v>
      </c>
      <c r="AL36" s="114" t="str">
        <f t="shared" si="29"/>
        <v>#REF!</v>
      </c>
      <c r="AM36" s="114" t="str">
        <f t="shared" si="29"/>
        <v>#REF!</v>
      </c>
      <c r="AN36" s="114" t="str">
        <f t="shared" si="29"/>
        <v>#REF!</v>
      </c>
      <c r="AO36" s="114" t="str">
        <f t="shared" si="29"/>
        <v>#REF!</v>
      </c>
    </row>
    <row r="37" ht="15.75" customHeight="1">
      <c r="A37" s="108">
        <v>25.0</v>
      </c>
      <c r="B37" s="109" t="s">
        <v>117</v>
      </c>
      <c r="C37" s="110" t="s">
        <v>118</v>
      </c>
      <c r="D37" s="111">
        <v>30.1</v>
      </c>
      <c r="E37" s="111">
        <v>12.9</v>
      </c>
      <c r="F37" s="111">
        <v>0.0</v>
      </c>
      <c r="G37" s="111">
        <v>0.0</v>
      </c>
      <c r="H37" s="111">
        <v>0.0</v>
      </c>
      <c r="I37" s="111"/>
      <c r="J37" s="79">
        <v>0.0</v>
      </c>
      <c r="K37" s="79">
        <v>24.0</v>
      </c>
      <c r="L37" s="79">
        <v>24.0</v>
      </c>
      <c r="M37" s="79">
        <v>0.0</v>
      </c>
      <c r="N37" s="79">
        <v>0.0</v>
      </c>
      <c r="O37" s="79"/>
      <c r="P37" s="111">
        <v>0.0</v>
      </c>
      <c r="Q37" s="111">
        <v>0.0</v>
      </c>
      <c r="R37" s="111">
        <v>0.0</v>
      </c>
      <c r="S37" s="111">
        <v>8.2</v>
      </c>
      <c r="T37" s="111">
        <v>16.4</v>
      </c>
      <c r="U37" s="111">
        <v>16.4</v>
      </c>
      <c r="V37" s="112">
        <v>8.6</v>
      </c>
      <c r="W37" s="112">
        <v>12.9</v>
      </c>
      <c r="X37" s="112">
        <v>21.5</v>
      </c>
      <c r="Y37" s="112">
        <v>0.0</v>
      </c>
      <c r="Z37" s="112">
        <v>0.0</v>
      </c>
      <c r="AA37" s="112"/>
      <c r="AB37" s="113">
        <v>0.0</v>
      </c>
      <c r="AC37" s="113">
        <v>0.0</v>
      </c>
      <c r="AD37" s="113">
        <v>0.0</v>
      </c>
      <c r="AE37" s="113">
        <v>23.5</v>
      </c>
      <c r="AF37" s="113">
        <v>14.1</v>
      </c>
      <c r="AG37" s="113">
        <v>9.4</v>
      </c>
      <c r="AH37" s="15" t="s">
        <v>70</v>
      </c>
      <c r="AI37" s="15">
        <f t="shared" si="6"/>
        <v>56</v>
      </c>
      <c r="AJ37" s="114" t="str">
        <f t="shared" ref="AJ37:AO37" si="30">100*(D37+J37+P37+V37+AB37)/#REF!</f>
        <v>#REF!</v>
      </c>
      <c r="AK37" s="114" t="str">
        <f t="shared" si="30"/>
        <v>#REF!</v>
      </c>
      <c r="AL37" s="114" t="str">
        <f t="shared" si="30"/>
        <v>#REF!</v>
      </c>
      <c r="AM37" s="114" t="str">
        <f t="shared" si="30"/>
        <v>#REF!</v>
      </c>
      <c r="AN37" s="114" t="str">
        <f t="shared" si="30"/>
        <v>#REF!</v>
      </c>
      <c r="AO37" s="114" t="str">
        <f t="shared" si="30"/>
        <v>#REF!</v>
      </c>
    </row>
    <row r="38" ht="15.75" customHeight="1">
      <c r="A38" s="108">
        <v>26.0</v>
      </c>
      <c r="B38" s="109" t="s">
        <v>119</v>
      </c>
      <c r="C38" s="110" t="s">
        <v>120</v>
      </c>
      <c r="D38" s="111">
        <v>30.8</v>
      </c>
      <c r="E38" s="111">
        <v>13.2</v>
      </c>
      <c r="F38" s="111">
        <v>0.0</v>
      </c>
      <c r="G38" s="111">
        <v>0.0</v>
      </c>
      <c r="H38" s="111">
        <v>0.0</v>
      </c>
      <c r="I38" s="111"/>
      <c r="J38" s="79">
        <v>0.0</v>
      </c>
      <c r="K38" s="79">
        <v>24.0</v>
      </c>
      <c r="L38" s="79">
        <v>24.0</v>
      </c>
      <c r="M38" s="79">
        <v>0.0</v>
      </c>
      <c r="N38" s="79">
        <v>0.0</v>
      </c>
      <c r="O38" s="79"/>
      <c r="P38" s="111">
        <v>0.0</v>
      </c>
      <c r="Q38" s="111">
        <v>0.0</v>
      </c>
      <c r="R38" s="111">
        <v>0.0</v>
      </c>
      <c r="S38" s="111">
        <v>8.4</v>
      </c>
      <c r="T38" s="111">
        <v>16.8</v>
      </c>
      <c r="U38" s="111">
        <v>16.8</v>
      </c>
      <c r="V38" s="112">
        <v>9.8</v>
      </c>
      <c r="W38" s="112">
        <v>14.7</v>
      </c>
      <c r="X38" s="112">
        <v>24.5</v>
      </c>
      <c r="Y38" s="112">
        <v>0.0</v>
      </c>
      <c r="Z38" s="112">
        <v>0.0</v>
      </c>
      <c r="AA38" s="112"/>
      <c r="AB38" s="113">
        <v>0.0</v>
      </c>
      <c r="AC38" s="113">
        <v>0.0</v>
      </c>
      <c r="AD38" s="113">
        <v>0.0</v>
      </c>
      <c r="AE38" s="113">
        <v>24.0</v>
      </c>
      <c r="AF38" s="113">
        <v>14.4</v>
      </c>
      <c r="AG38" s="113">
        <v>9.6</v>
      </c>
      <c r="AH38" s="15" t="s">
        <v>13</v>
      </c>
      <c r="AI38" s="15">
        <f t="shared" si="6"/>
        <v>80</v>
      </c>
      <c r="AJ38" s="114" t="str">
        <f t="shared" ref="AJ38:AO38" si="31">100*(D38+J38+P38+V38+AB38)/#REF!</f>
        <v>#REF!</v>
      </c>
      <c r="AK38" s="114" t="str">
        <f t="shared" si="31"/>
        <v>#REF!</v>
      </c>
      <c r="AL38" s="114" t="str">
        <f t="shared" si="31"/>
        <v>#REF!</v>
      </c>
      <c r="AM38" s="114" t="str">
        <f t="shared" si="31"/>
        <v>#REF!</v>
      </c>
      <c r="AN38" s="114" t="str">
        <f t="shared" si="31"/>
        <v>#REF!</v>
      </c>
      <c r="AO38" s="114" t="str">
        <f t="shared" si="31"/>
        <v>#REF!</v>
      </c>
    </row>
    <row r="39" ht="15.75" customHeight="1">
      <c r="A39" s="108">
        <v>27.0</v>
      </c>
      <c r="B39" s="109" t="s">
        <v>121</v>
      </c>
      <c r="C39" s="110" t="s">
        <v>122</v>
      </c>
      <c r="D39" s="111">
        <v>34.3</v>
      </c>
      <c r="E39" s="111">
        <v>14.7</v>
      </c>
      <c r="F39" s="111">
        <v>0.0</v>
      </c>
      <c r="G39" s="111">
        <v>0.0</v>
      </c>
      <c r="H39" s="111">
        <v>0.0</v>
      </c>
      <c r="I39" s="111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1">
        <v>0.0</v>
      </c>
      <c r="Q39" s="111">
        <v>0.0</v>
      </c>
      <c r="R39" s="111">
        <v>0.0</v>
      </c>
      <c r="S39" s="111">
        <v>8.8</v>
      </c>
      <c r="T39" s="111">
        <v>17.6</v>
      </c>
      <c r="U39" s="111">
        <v>17.6</v>
      </c>
      <c r="V39" s="112">
        <v>9.0</v>
      </c>
      <c r="W39" s="112">
        <v>13.5</v>
      </c>
      <c r="X39" s="112">
        <v>22.5</v>
      </c>
      <c r="Y39" s="112">
        <v>0.0</v>
      </c>
      <c r="Z39" s="112">
        <v>0.0</v>
      </c>
      <c r="AA39" s="112"/>
      <c r="AB39" s="113">
        <v>0.0</v>
      </c>
      <c r="AC39" s="113">
        <v>0.0</v>
      </c>
      <c r="AD39" s="113">
        <v>0.0</v>
      </c>
      <c r="AE39" s="113">
        <v>24.0</v>
      </c>
      <c r="AF39" s="113">
        <v>14.4</v>
      </c>
      <c r="AG39" s="113">
        <v>9.6</v>
      </c>
      <c r="AH39" s="15" t="s">
        <v>15</v>
      </c>
      <c r="AI39" s="15">
        <f t="shared" si="6"/>
        <v>70</v>
      </c>
      <c r="AJ39" s="114" t="str">
        <f t="shared" ref="AJ39:AO39" si="32">100*(D39+J39+P39+V39+AB39)/#REF!</f>
        <v>#REF!</v>
      </c>
      <c r="AK39" s="114" t="str">
        <f t="shared" si="32"/>
        <v>#REF!</v>
      </c>
      <c r="AL39" s="114" t="str">
        <f t="shared" si="32"/>
        <v>#REF!</v>
      </c>
      <c r="AM39" s="114" t="str">
        <f t="shared" si="32"/>
        <v>#REF!</v>
      </c>
      <c r="AN39" s="114" t="str">
        <f t="shared" si="32"/>
        <v>#REF!</v>
      </c>
      <c r="AO39" s="114" t="str">
        <f t="shared" si="32"/>
        <v>#REF!</v>
      </c>
    </row>
    <row r="40" ht="15.75" customHeight="1">
      <c r="A40" s="108">
        <v>28.0</v>
      </c>
      <c r="B40" s="109" t="s">
        <v>123</v>
      </c>
      <c r="C40" s="110" t="s">
        <v>124</v>
      </c>
      <c r="D40" s="111">
        <v>32.9</v>
      </c>
      <c r="E40" s="111">
        <v>14.1</v>
      </c>
      <c r="F40" s="111">
        <v>0.0</v>
      </c>
      <c r="G40" s="111">
        <v>0.0</v>
      </c>
      <c r="H40" s="111">
        <v>0.0</v>
      </c>
      <c r="I40" s="111"/>
      <c r="J40" s="79">
        <v>0.0</v>
      </c>
      <c r="K40" s="79">
        <v>22.0</v>
      </c>
      <c r="L40" s="79">
        <v>22.0</v>
      </c>
      <c r="M40" s="79">
        <v>0.0</v>
      </c>
      <c r="N40" s="79">
        <v>0.0</v>
      </c>
      <c r="O40" s="79"/>
      <c r="P40" s="111">
        <v>0.0</v>
      </c>
      <c r="Q40" s="111">
        <v>0.0</v>
      </c>
      <c r="R40" s="111">
        <v>0.0</v>
      </c>
      <c r="S40" s="111">
        <v>8.6</v>
      </c>
      <c r="T40" s="111">
        <v>17.2</v>
      </c>
      <c r="U40" s="111">
        <v>17.2</v>
      </c>
      <c r="V40" s="112">
        <v>10.0</v>
      </c>
      <c r="W40" s="112">
        <v>15.0</v>
      </c>
      <c r="X40" s="112">
        <v>25.0</v>
      </c>
      <c r="Y40" s="112">
        <v>0.0</v>
      </c>
      <c r="Z40" s="112">
        <v>0.0</v>
      </c>
      <c r="AA40" s="112"/>
      <c r="AB40" s="113">
        <v>0.0</v>
      </c>
      <c r="AC40" s="113">
        <v>0.0</v>
      </c>
      <c r="AD40" s="113">
        <v>0.0</v>
      </c>
      <c r="AE40" s="113">
        <v>22.5</v>
      </c>
      <c r="AF40" s="113">
        <v>13.5</v>
      </c>
      <c r="AG40" s="113">
        <v>9.0</v>
      </c>
      <c r="AH40" s="15" t="s">
        <v>17</v>
      </c>
      <c r="AI40" s="15">
        <f t="shared" si="6"/>
        <v>60</v>
      </c>
      <c r="AJ40" s="114" t="str">
        <f t="shared" ref="AJ40:AO40" si="33">100*(D40+J40+P40+V40+AB40)/#REF!</f>
        <v>#REF!</v>
      </c>
      <c r="AK40" s="114" t="str">
        <f t="shared" si="33"/>
        <v>#REF!</v>
      </c>
      <c r="AL40" s="114" t="str">
        <f t="shared" si="33"/>
        <v>#REF!</v>
      </c>
      <c r="AM40" s="114" t="str">
        <f t="shared" si="33"/>
        <v>#REF!</v>
      </c>
      <c r="AN40" s="114" t="str">
        <f t="shared" si="33"/>
        <v>#REF!</v>
      </c>
      <c r="AO40" s="114" t="str">
        <f t="shared" si="33"/>
        <v>#REF!</v>
      </c>
    </row>
    <row r="41" ht="15.75" customHeight="1">
      <c r="A41" s="108">
        <v>29.0</v>
      </c>
      <c r="B41" s="109" t="s">
        <v>125</v>
      </c>
      <c r="C41" s="110" t="s">
        <v>126</v>
      </c>
      <c r="D41" s="111">
        <v>35.0</v>
      </c>
      <c r="E41" s="111">
        <v>15.0</v>
      </c>
      <c r="F41" s="111">
        <v>0.0</v>
      </c>
      <c r="G41" s="111">
        <v>0.0</v>
      </c>
      <c r="H41" s="111">
        <v>0.0</v>
      </c>
      <c r="I41" s="111"/>
      <c r="J41" s="79">
        <v>0.0</v>
      </c>
      <c r="K41" s="79">
        <v>25.0</v>
      </c>
      <c r="L41" s="79">
        <v>25.0</v>
      </c>
      <c r="M41" s="79">
        <v>0.0</v>
      </c>
      <c r="N41" s="79">
        <v>0.0</v>
      </c>
      <c r="O41" s="79"/>
      <c r="P41" s="111">
        <v>0.0</v>
      </c>
      <c r="Q41" s="111">
        <v>0.0</v>
      </c>
      <c r="R41" s="111">
        <v>0.0</v>
      </c>
      <c r="S41" s="111">
        <v>9.4</v>
      </c>
      <c r="T41" s="111">
        <v>18.8</v>
      </c>
      <c r="U41" s="111">
        <v>18.8</v>
      </c>
      <c r="V41" s="112">
        <v>8.6</v>
      </c>
      <c r="W41" s="112">
        <v>12.9</v>
      </c>
      <c r="X41" s="112">
        <v>21.5</v>
      </c>
      <c r="Y41" s="112">
        <v>0.0</v>
      </c>
      <c r="Z41" s="112">
        <v>0.0</v>
      </c>
      <c r="AA41" s="112"/>
      <c r="AB41" s="113">
        <v>0.0</v>
      </c>
      <c r="AC41" s="113">
        <v>0.0</v>
      </c>
      <c r="AD41" s="113">
        <v>0.0</v>
      </c>
      <c r="AE41" s="113">
        <v>24.0</v>
      </c>
      <c r="AF41" s="113">
        <v>14.4</v>
      </c>
      <c r="AG41" s="113">
        <v>9.6</v>
      </c>
      <c r="AH41" s="15" t="s">
        <v>15</v>
      </c>
      <c r="AI41" s="15">
        <f t="shared" si="6"/>
        <v>70</v>
      </c>
      <c r="AJ41" s="114" t="str">
        <f t="shared" ref="AJ41:AO41" si="34">100*(D41+J41+P41+V41+AB41)/#REF!</f>
        <v>#REF!</v>
      </c>
      <c r="AK41" s="114" t="str">
        <f t="shared" si="34"/>
        <v>#REF!</v>
      </c>
      <c r="AL41" s="114" t="str">
        <f t="shared" si="34"/>
        <v>#REF!</v>
      </c>
      <c r="AM41" s="114" t="str">
        <f t="shared" si="34"/>
        <v>#REF!</v>
      </c>
      <c r="AN41" s="114" t="str">
        <f t="shared" si="34"/>
        <v>#REF!</v>
      </c>
      <c r="AO41" s="114" t="str">
        <f t="shared" si="34"/>
        <v>#REF!</v>
      </c>
    </row>
    <row r="42" ht="15.75" customHeight="1">
      <c r="A42" s="108">
        <v>30.0</v>
      </c>
      <c r="B42" s="109" t="s">
        <v>127</v>
      </c>
      <c r="C42" s="110" t="s">
        <v>128</v>
      </c>
      <c r="D42" s="111">
        <v>35.0</v>
      </c>
      <c r="E42" s="111">
        <v>15.0</v>
      </c>
      <c r="F42" s="111">
        <v>0.0</v>
      </c>
      <c r="G42" s="111">
        <v>0.0</v>
      </c>
      <c r="H42" s="111">
        <v>0.0</v>
      </c>
      <c r="I42" s="111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1">
        <v>0.0</v>
      </c>
      <c r="Q42" s="111">
        <v>0.0</v>
      </c>
      <c r="R42" s="111">
        <v>0.0</v>
      </c>
      <c r="S42" s="111">
        <v>7.0</v>
      </c>
      <c r="T42" s="111">
        <v>14.0</v>
      </c>
      <c r="U42" s="111">
        <v>14.0</v>
      </c>
      <c r="V42" s="112">
        <v>8.6</v>
      </c>
      <c r="W42" s="112">
        <v>12.9</v>
      </c>
      <c r="X42" s="112">
        <v>21.5</v>
      </c>
      <c r="Y42" s="112">
        <v>0.0</v>
      </c>
      <c r="Z42" s="112">
        <v>0.0</v>
      </c>
      <c r="AA42" s="112"/>
      <c r="AB42" s="113">
        <v>0.0</v>
      </c>
      <c r="AC42" s="113">
        <v>0.0</v>
      </c>
      <c r="AD42" s="113">
        <v>0.0</v>
      </c>
      <c r="AE42" s="113">
        <v>25.0</v>
      </c>
      <c r="AF42" s="113">
        <v>15.0</v>
      </c>
      <c r="AG42" s="113">
        <v>10.0</v>
      </c>
      <c r="AH42" s="15" t="s">
        <v>70</v>
      </c>
      <c r="AI42" s="15">
        <f t="shared" si="6"/>
        <v>56</v>
      </c>
      <c r="AJ42" s="114" t="str">
        <f t="shared" ref="AJ42:AO42" si="35">100*(D42+J42+P42+V42+AB42)/#REF!</f>
        <v>#REF!</v>
      </c>
      <c r="AK42" s="114" t="str">
        <f t="shared" si="35"/>
        <v>#REF!</v>
      </c>
      <c r="AL42" s="114" t="str">
        <f t="shared" si="35"/>
        <v>#REF!</v>
      </c>
      <c r="AM42" s="114" t="str">
        <f t="shared" si="35"/>
        <v>#REF!</v>
      </c>
      <c r="AN42" s="114" t="str">
        <f t="shared" si="35"/>
        <v>#REF!</v>
      </c>
      <c r="AO42" s="114" t="str">
        <f t="shared" si="35"/>
        <v>#REF!</v>
      </c>
    </row>
    <row r="43" ht="15.75" customHeight="1">
      <c r="A43" s="108">
        <v>31.0</v>
      </c>
      <c r="B43" s="109" t="s">
        <v>129</v>
      </c>
      <c r="C43" s="110" t="s">
        <v>130</v>
      </c>
      <c r="D43" s="111">
        <v>30.1</v>
      </c>
      <c r="E43" s="111">
        <v>12.9</v>
      </c>
      <c r="F43" s="111">
        <v>0.0</v>
      </c>
      <c r="G43" s="111">
        <v>0.0</v>
      </c>
      <c r="H43" s="111">
        <v>0.0</v>
      </c>
      <c r="I43" s="111"/>
      <c r="J43" s="79">
        <v>0.0</v>
      </c>
      <c r="K43" s="79">
        <v>21.5</v>
      </c>
      <c r="L43" s="79">
        <v>21.5</v>
      </c>
      <c r="M43" s="79">
        <v>0.0</v>
      </c>
      <c r="N43" s="79">
        <v>0.0</v>
      </c>
      <c r="O43" s="79"/>
      <c r="P43" s="111">
        <v>0.0</v>
      </c>
      <c r="Q43" s="111">
        <v>0.0</v>
      </c>
      <c r="R43" s="111">
        <v>0.0</v>
      </c>
      <c r="S43" s="111">
        <v>8.0</v>
      </c>
      <c r="T43" s="111">
        <v>16.0</v>
      </c>
      <c r="U43" s="111">
        <v>16.0</v>
      </c>
      <c r="V43" s="112">
        <v>8.6</v>
      </c>
      <c r="W43" s="112">
        <v>12.9</v>
      </c>
      <c r="X43" s="112">
        <v>21.5</v>
      </c>
      <c r="Y43" s="112">
        <v>0.0</v>
      </c>
      <c r="Z43" s="112">
        <v>0.0</v>
      </c>
      <c r="AA43" s="112"/>
      <c r="AB43" s="113">
        <v>0.0</v>
      </c>
      <c r="AC43" s="113">
        <v>0.0</v>
      </c>
      <c r="AD43" s="113">
        <v>0.0</v>
      </c>
      <c r="AE43" s="113">
        <v>23.5</v>
      </c>
      <c r="AF43" s="113">
        <v>14.1</v>
      </c>
      <c r="AG43" s="113">
        <v>9.4</v>
      </c>
      <c r="AH43" s="15" t="s">
        <v>70</v>
      </c>
      <c r="AI43" s="15">
        <f t="shared" si="6"/>
        <v>56</v>
      </c>
      <c r="AJ43" s="114" t="str">
        <f t="shared" ref="AJ43:AO43" si="36">100*(D43+J43+P43+V43+AB43)/#REF!</f>
        <v>#REF!</v>
      </c>
      <c r="AK43" s="114" t="str">
        <f t="shared" si="36"/>
        <v>#REF!</v>
      </c>
      <c r="AL43" s="114" t="str">
        <f t="shared" si="36"/>
        <v>#REF!</v>
      </c>
      <c r="AM43" s="114" t="str">
        <f t="shared" si="36"/>
        <v>#REF!</v>
      </c>
      <c r="AN43" s="114" t="str">
        <f t="shared" si="36"/>
        <v>#REF!</v>
      </c>
      <c r="AO43" s="114" t="str">
        <f t="shared" si="36"/>
        <v>#REF!</v>
      </c>
    </row>
    <row r="44" ht="15.75" customHeight="1">
      <c r="A44" s="108">
        <v>32.0</v>
      </c>
      <c r="B44" s="109" t="s">
        <v>131</v>
      </c>
      <c r="C44" s="110" t="s">
        <v>132</v>
      </c>
      <c r="D44" s="111">
        <v>29.4</v>
      </c>
      <c r="E44" s="111">
        <v>12.6</v>
      </c>
      <c r="F44" s="111">
        <v>0.0</v>
      </c>
      <c r="G44" s="111">
        <v>0.0</v>
      </c>
      <c r="H44" s="111">
        <v>0.0</v>
      </c>
      <c r="I44" s="111"/>
      <c r="J44" s="79">
        <v>0.0</v>
      </c>
      <c r="K44" s="79">
        <v>23.0</v>
      </c>
      <c r="L44" s="79">
        <v>23.0</v>
      </c>
      <c r="M44" s="79">
        <v>0.0</v>
      </c>
      <c r="N44" s="79">
        <v>0.0</v>
      </c>
      <c r="O44" s="79"/>
      <c r="P44" s="111">
        <v>0.0</v>
      </c>
      <c r="Q44" s="111">
        <v>0.0</v>
      </c>
      <c r="R44" s="111">
        <v>0.0</v>
      </c>
      <c r="S44" s="111">
        <v>8.0</v>
      </c>
      <c r="T44" s="111">
        <v>16.0</v>
      </c>
      <c r="U44" s="111">
        <v>16.0</v>
      </c>
      <c r="V44" s="112">
        <v>9.8</v>
      </c>
      <c r="W44" s="112">
        <v>14.7</v>
      </c>
      <c r="X44" s="112">
        <v>24.5</v>
      </c>
      <c r="Y44" s="112">
        <v>0.0</v>
      </c>
      <c r="Z44" s="112">
        <v>0.0</v>
      </c>
      <c r="AA44" s="112"/>
      <c r="AB44" s="113">
        <v>0.0</v>
      </c>
      <c r="AC44" s="113">
        <v>0.0</v>
      </c>
      <c r="AD44" s="113">
        <v>0.0</v>
      </c>
      <c r="AE44" s="113">
        <v>22.5</v>
      </c>
      <c r="AF44" s="113">
        <v>13.5</v>
      </c>
      <c r="AG44" s="113">
        <v>9.0</v>
      </c>
      <c r="AH44" s="15" t="s">
        <v>15</v>
      </c>
      <c r="AI44" s="15">
        <f t="shared" si="6"/>
        <v>70</v>
      </c>
      <c r="AJ44" s="114" t="str">
        <f t="shared" ref="AJ44:AO44" si="37">100*(D44+J44+P44+V44+AB44)/#REF!</f>
        <v>#REF!</v>
      </c>
      <c r="AK44" s="114" t="str">
        <f t="shared" si="37"/>
        <v>#REF!</v>
      </c>
      <c r="AL44" s="114" t="str">
        <f t="shared" si="37"/>
        <v>#REF!</v>
      </c>
      <c r="AM44" s="114" t="str">
        <f t="shared" si="37"/>
        <v>#REF!</v>
      </c>
      <c r="AN44" s="114" t="str">
        <f t="shared" si="37"/>
        <v>#REF!</v>
      </c>
      <c r="AO44" s="114" t="str">
        <f t="shared" si="37"/>
        <v>#REF!</v>
      </c>
    </row>
    <row r="45" ht="15.75" customHeight="1">
      <c r="A45" s="108">
        <v>33.0</v>
      </c>
      <c r="B45" s="109" t="s">
        <v>133</v>
      </c>
      <c r="C45" s="110" t="s">
        <v>134</v>
      </c>
      <c r="D45" s="111">
        <v>33.6</v>
      </c>
      <c r="E45" s="111">
        <v>14.4</v>
      </c>
      <c r="F45" s="111">
        <v>0.0</v>
      </c>
      <c r="G45" s="111">
        <v>0.0</v>
      </c>
      <c r="H45" s="111">
        <v>0.0</v>
      </c>
      <c r="I45" s="111"/>
      <c r="J45" s="79">
        <v>0.0</v>
      </c>
      <c r="K45" s="79">
        <v>24.0</v>
      </c>
      <c r="L45" s="79">
        <v>24.0</v>
      </c>
      <c r="M45" s="79">
        <v>0.0</v>
      </c>
      <c r="N45" s="79">
        <v>0.0</v>
      </c>
      <c r="O45" s="79"/>
      <c r="P45" s="111">
        <v>0.0</v>
      </c>
      <c r="Q45" s="111">
        <v>0.0</v>
      </c>
      <c r="R45" s="111">
        <v>0.0</v>
      </c>
      <c r="S45" s="111">
        <v>8.8</v>
      </c>
      <c r="T45" s="111">
        <v>17.6</v>
      </c>
      <c r="U45" s="111">
        <v>17.6</v>
      </c>
      <c r="V45" s="112">
        <v>8.6</v>
      </c>
      <c r="W45" s="112">
        <v>12.9</v>
      </c>
      <c r="X45" s="112">
        <v>21.5</v>
      </c>
      <c r="Y45" s="112">
        <v>0.0</v>
      </c>
      <c r="Z45" s="112">
        <v>0.0</v>
      </c>
      <c r="AA45" s="112"/>
      <c r="AB45" s="113">
        <v>0.0</v>
      </c>
      <c r="AC45" s="113">
        <v>0.0</v>
      </c>
      <c r="AD45" s="113">
        <v>0.0</v>
      </c>
      <c r="AE45" s="113">
        <v>23.5</v>
      </c>
      <c r="AF45" s="113">
        <v>14.1</v>
      </c>
      <c r="AG45" s="113">
        <v>9.4</v>
      </c>
      <c r="AH45" s="15" t="s">
        <v>15</v>
      </c>
      <c r="AI45" s="15">
        <f t="shared" si="6"/>
        <v>70</v>
      </c>
      <c r="AJ45" s="114" t="str">
        <f t="shared" ref="AJ45:AO45" si="38">100*(D45+J45+P45+V45+AB45)/#REF!</f>
        <v>#REF!</v>
      </c>
      <c r="AK45" s="114" t="str">
        <f t="shared" si="38"/>
        <v>#REF!</v>
      </c>
      <c r="AL45" s="114" t="str">
        <f t="shared" si="38"/>
        <v>#REF!</v>
      </c>
      <c r="AM45" s="114" t="str">
        <f t="shared" si="38"/>
        <v>#REF!</v>
      </c>
      <c r="AN45" s="114" t="str">
        <f t="shared" si="38"/>
        <v>#REF!</v>
      </c>
      <c r="AO45" s="114" t="str">
        <f t="shared" si="38"/>
        <v>#REF!</v>
      </c>
    </row>
    <row r="46" ht="15.75" customHeight="1">
      <c r="A46" s="108">
        <v>34.0</v>
      </c>
      <c r="B46" s="109" t="s">
        <v>135</v>
      </c>
      <c r="C46" s="110" t="s">
        <v>136</v>
      </c>
      <c r="D46" s="111">
        <v>32.2</v>
      </c>
      <c r="E46" s="111">
        <v>13.8</v>
      </c>
      <c r="F46" s="111">
        <v>0.0</v>
      </c>
      <c r="G46" s="111">
        <v>0.0</v>
      </c>
      <c r="H46" s="111">
        <v>0.0</v>
      </c>
      <c r="I46" s="111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1">
        <v>0.0</v>
      </c>
      <c r="Q46" s="111">
        <v>0.0</v>
      </c>
      <c r="R46" s="111">
        <v>0.0</v>
      </c>
      <c r="S46" s="111">
        <v>8.8</v>
      </c>
      <c r="T46" s="111">
        <v>17.6</v>
      </c>
      <c r="U46" s="111">
        <v>17.6</v>
      </c>
      <c r="V46" s="112">
        <v>8.8</v>
      </c>
      <c r="W46" s="112">
        <v>13.2</v>
      </c>
      <c r="X46" s="112">
        <v>22.0</v>
      </c>
      <c r="Y46" s="112">
        <v>0.0</v>
      </c>
      <c r="Z46" s="112">
        <v>0.0</v>
      </c>
      <c r="AA46" s="112"/>
      <c r="AB46" s="113">
        <v>0.0</v>
      </c>
      <c r="AC46" s="113">
        <v>0.0</v>
      </c>
      <c r="AD46" s="113">
        <v>0.0</v>
      </c>
      <c r="AE46" s="113">
        <v>23.0</v>
      </c>
      <c r="AF46" s="113">
        <v>13.8</v>
      </c>
      <c r="AG46" s="113">
        <v>9.2</v>
      </c>
      <c r="AH46" s="15" t="s">
        <v>15</v>
      </c>
      <c r="AI46" s="15">
        <f t="shared" si="6"/>
        <v>70</v>
      </c>
      <c r="AJ46" s="114" t="str">
        <f t="shared" ref="AJ46:AO46" si="39">100*(D46+J46+P46+V46+AB46)/#REF!</f>
        <v>#REF!</v>
      </c>
      <c r="AK46" s="114" t="str">
        <f t="shared" si="39"/>
        <v>#REF!</v>
      </c>
      <c r="AL46" s="114" t="str">
        <f t="shared" si="39"/>
        <v>#REF!</v>
      </c>
      <c r="AM46" s="114" t="str">
        <f t="shared" si="39"/>
        <v>#REF!</v>
      </c>
      <c r="AN46" s="114" t="str">
        <f t="shared" si="39"/>
        <v>#REF!</v>
      </c>
      <c r="AO46" s="114" t="str">
        <f t="shared" si="39"/>
        <v>#REF!</v>
      </c>
    </row>
    <row r="47" ht="15.75" customHeight="1">
      <c r="A47" s="108">
        <v>35.0</v>
      </c>
      <c r="B47" s="109" t="s">
        <v>137</v>
      </c>
      <c r="C47" s="110" t="s">
        <v>138</v>
      </c>
      <c r="D47" s="111">
        <v>33.6</v>
      </c>
      <c r="E47" s="111">
        <v>14.4</v>
      </c>
      <c r="F47" s="111">
        <v>0.0</v>
      </c>
      <c r="G47" s="111">
        <v>0.0</v>
      </c>
      <c r="H47" s="111">
        <v>0.0</v>
      </c>
      <c r="I47" s="111"/>
      <c r="J47" s="79">
        <v>0.0</v>
      </c>
      <c r="K47" s="79">
        <v>25.0</v>
      </c>
      <c r="L47" s="79">
        <v>25.0</v>
      </c>
      <c r="M47" s="79">
        <v>0.0</v>
      </c>
      <c r="N47" s="79">
        <v>0.0</v>
      </c>
      <c r="O47" s="79"/>
      <c r="P47" s="111">
        <v>0.0</v>
      </c>
      <c r="Q47" s="111">
        <v>0.0</v>
      </c>
      <c r="R47" s="111">
        <v>0.0</v>
      </c>
      <c r="S47" s="111">
        <v>9.8</v>
      </c>
      <c r="T47" s="111">
        <v>19.6</v>
      </c>
      <c r="U47" s="111">
        <v>19.6</v>
      </c>
      <c r="V47" s="112">
        <v>9.6</v>
      </c>
      <c r="W47" s="112">
        <v>14.4</v>
      </c>
      <c r="X47" s="112">
        <v>24.0</v>
      </c>
      <c r="Y47" s="112">
        <v>0.0</v>
      </c>
      <c r="Z47" s="112">
        <v>0.0</v>
      </c>
      <c r="AA47" s="112"/>
      <c r="AB47" s="113">
        <v>0.0</v>
      </c>
      <c r="AC47" s="113">
        <v>0.0</v>
      </c>
      <c r="AD47" s="113">
        <v>0.0</v>
      </c>
      <c r="AE47" s="113">
        <v>22.5</v>
      </c>
      <c r="AF47" s="113">
        <v>13.5</v>
      </c>
      <c r="AG47" s="113">
        <v>9.0</v>
      </c>
      <c r="AH47" s="15" t="s">
        <v>15</v>
      </c>
      <c r="AI47" s="15">
        <f t="shared" si="6"/>
        <v>70</v>
      </c>
      <c r="AJ47" s="114" t="str">
        <f t="shared" ref="AJ47:AO47" si="40">100*(D47+J47+P47+V47+AB47)/#REF!</f>
        <v>#REF!</v>
      </c>
      <c r="AK47" s="114" t="str">
        <f t="shared" si="40"/>
        <v>#REF!</v>
      </c>
      <c r="AL47" s="114" t="str">
        <f t="shared" si="40"/>
        <v>#REF!</v>
      </c>
      <c r="AM47" s="114" t="str">
        <f t="shared" si="40"/>
        <v>#REF!</v>
      </c>
      <c r="AN47" s="114" t="str">
        <f t="shared" si="40"/>
        <v>#REF!</v>
      </c>
      <c r="AO47" s="114" t="str">
        <f t="shared" si="40"/>
        <v>#REF!</v>
      </c>
    </row>
    <row r="48" ht="15.75" customHeight="1">
      <c r="A48" s="108">
        <v>36.0</v>
      </c>
      <c r="B48" s="109" t="s">
        <v>139</v>
      </c>
      <c r="C48" s="110" t="s">
        <v>140</v>
      </c>
      <c r="D48" s="111">
        <v>25.2</v>
      </c>
      <c r="E48" s="111">
        <v>10.8</v>
      </c>
      <c r="F48" s="111">
        <v>0.0</v>
      </c>
      <c r="G48" s="111">
        <v>0.0</v>
      </c>
      <c r="H48" s="111">
        <v>0.0</v>
      </c>
      <c r="I48" s="111"/>
      <c r="J48" s="79">
        <v>0.0</v>
      </c>
      <c r="K48" s="79">
        <v>23.0</v>
      </c>
      <c r="L48" s="79">
        <v>23.0</v>
      </c>
      <c r="M48" s="79">
        <v>0.0</v>
      </c>
      <c r="N48" s="79">
        <v>0.0</v>
      </c>
      <c r="O48" s="79"/>
      <c r="P48" s="111">
        <v>0.0</v>
      </c>
      <c r="Q48" s="111">
        <v>0.0</v>
      </c>
      <c r="R48" s="111">
        <v>0.0</v>
      </c>
      <c r="S48" s="111">
        <v>7.6</v>
      </c>
      <c r="T48" s="111">
        <v>15.2</v>
      </c>
      <c r="U48" s="111">
        <v>15.2</v>
      </c>
      <c r="V48" s="112">
        <v>8.2</v>
      </c>
      <c r="W48" s="112">
        <v>12.3</v>
      </c>
      <c r="X48" s="112">
        <v>20.5</v>
      </c>
      <c r="Y48" s="112">
        <v>0.0</v>
      </c>
      <c r="Z48" s="112">
        <v>0.0</v>
      </c>
      <c r="AA48" s="112"/>
      <c r="AB48" s="113">
        <v>0.0</v>
      </c>
      <c r="AC48" s="113">
        <v>0.0</v>
      </c>
      <c r="AD48" s="113">
        <v>0.0</v>
      </c>
      <c r="AE48" s="113">
        <v>24.5</v>
      </c>
      <c r="AF48" s="113">
        <v>14.7</v>
      </c>
      <c r="AG48" s="113">
        <v>9.8</v>
      </c>
      <c r="AH48" s="15" t="s">
        <v>17</v>
      </c>
      <c r="AI48" s="15">
        <f t="shared" si="6"/>
        <v>60</v>
      </c>
      <c r="AJ48" s="114" t="str">
        <f t="shared" ref="AJ48:AO48" si="41">100*(D48+J48+P48+V48+AB48)/#REF!</f>
        <v>#REF!</v>
      </c>
      <c r="AK48" s="114" t="str">
        <f t="shared" si="41"/>
        <v>#REF!</v>
      </c>
      <c r="AL48" s="114" t="str">
        <f t="shared" si="41"/>
        <v>#REF!</v>
      </c>
      <c r="AM48" s="114" t="str">
        <f t="shared" si="41"/>
        <v>#REF!</v>
      </c>
      <c r="AN48" s="114" t="str">
        <f t="shared" si="41"/>
        <v>#REF!</v>
      </c>
      <c r="AO48" s="114" t="str">
        <f t="shared" si="41"/>
        <v>#REF!</v>
      </c>
    </row>
    <row r="49" ht="15.75" customHeight="1">
      <c r="A49" s="108">
        <v>37.0</v>
      </c>
      <c r="B49" s="109" t="s">
        <v>141</v>
      </c>
      <c r="C49" s="110" t="s">
        <v>142</v>
      </c>
      <c r="D49" s="111">
        <v>18.9</v>
      </c>
      <c r="E49" s="111">
        <v>8.1</v>
      </c>
      <c r="F49" s="111">
        <v>0.0</v>
      </c>
      <c r="G49" s="111">
        <v>0.0</v>
      </c>
      <c r="H49" s="111">
        <v>0.0</v>
      </c>
      <c r="I49" s="111"/>
      <c r="J49" s="79">
        <v>0.0</v>
      </c>
      <c r="K49" s="79">
        <v>17.5</v>
      </c>
      <c r="L49" s="79">
        <v>17.5</v>
      </c>
      <c r="M49" s="79">
        <v>0.0</v>
      </c>
      <c r="N49" s="79">
        <v>0.0</v>
      </c>
      <c r="O49" s="79"/>
      <c r="P49" s="111">
        <v>0.0</v>
      </c>
      <c r="Q49" s="111">
        <v>0.0</v>
      </c>
      <c r="R49" s="111">
        <v>0.0</v>
      </c>
      <c r="S49" s="111">
        <v>8.0</v>
      </c>
      <c r="T49" s="111">
        <v>16.0</v>
      </c>
      <c r="U49" s="111">
        <v>16.0</v>
      </c>
      <c r="V49" s="112">
        <v>8.6</v>
      </c>
      <c r="W49" s="112">
        <v>12.9</v>
      </c>
      <c r="X49" s="112">
        <v>21.5</v>
      </c>
      <c r="Y49" s="112">
        <v>0.0</v>
      </c>
      <c r="Z49" s="112">
        <v>0.0</v>
      </c>
      <c r="AA49" s="112"/>
      <c r="AB49" s="113">
        <v>0.0</v>
      </c>
      <c r="AC49" s="113">
        <v>0.0</v>
      </c>
      <c r="AD49" s="113">
        <v>0.0</v>
      </c>
      <c r="AE49" s="113">
        <v>24.5</v>
      </c>
      <c r="AF49" s="113">
        <v>14.7</v>
      </c>
      <c r="AG49" s="113">
        <v>9.8</v>
      </c>
      <c r="AH49" s="15" t="s">
        <v>46</v>
      </c>
      <c r="AI49" s="15">
        <f t="shared" si="6"/>
        <v>0</v>
      </c>
      <c r="AJ49" s="114" t="str">
        <f t="shared" ref="AJ49:AO49" si="42">100*(D49+J49+P49+V49+AB49)/#REF!</f>
        <v>#REF!</v>
      </c>
      <c r="AK49" s="114" t="str">
        <f t="shared" si="42"/>
        <v>#REF!</v>
      </c>
      <c r="AL49" s="114" t="str">
        <f t="shared" si="42"/>
        <v>#REF!</v>
      </c>
      <c r="AM49" s="114" t="str">
        <f t="shared" si="42"/>
        <v>#REF!</v>
      </c>
      <c r="AN49" s="114" t="str">
        <f t="shared" si="42"/>
        <v>#REF!</v>
      </c>
      <c r="AO49" s="114" t="str">
        <f t="shared" si="42"/>
        <v>#REF!</v>
      </c>
    </row>
    <row r="50" ht="15.75" customHeight="1">
      <c r="A50" s="108">
        <v>38.0</v>
      </c>
      <c r="B50" s="109" t="s">
        <v>143</v>
      </c>
      <c r="C50" s="110" t="s">
        <v>144</v>
      </c>
      <c r="D50" s="111">
        <v>35.0</v>
      </c>
      <c r="E50" s="111">
        <v>15.0</v>
      </c>
      <c r="F50" s="111">
        <v>0.0</v>
      </c>
      <c r="G50" s="111">
        <v>0.0</v>
      </c>
      <c r="H50" s="111">
        <v>0.0</v>
      </c>
      <c r="I50" s="111"/>
      <c r="J50" s="79">
        <v>0.0</v>
      </c>
      <c r="K50" s="79">
        <v>25.0</v>
      </c>
      <c r="L50" s="79">
        <v>25.0</v>
      </c>
      <c r="M50" s="79">
        <v>0.0</v>
      </c>
      <c r="N50" s="79">
        <v>0.0</v>
      </c>
      <c r="O50" s="79"/>
      <c r="P50" s="111">
        <v>0.0</v>
      </c>
      <c r="Q50" s="111">
        <v>0.0</v>
      </c>
      <c r="R50" s="111">
        <v>0.0</v>
      </c>
      <c r="S50" s="111">
        <v>9.4</v>
      </c>
      <c r="T50" s="111">
        <v>18.8</v>
      </c>
      <c r="U50" s="111">
        <v>18.8</v>
      </c>
      <c r="V50" s="112">
        <v>9.8</v>
      </c>
      <c r="W50" s="112">
        <v>14.7</v>
      </c>
      <c r="X50" s="112">
        <v>24.5</v>
      </c>
      <c r="Y50" s="112">
        <v>0.0</v>
      </c>
      <c r="Z50" s="112">
        <v>0.0</v>
      </c>
      <c r="AA50" s="112"/>
      <c r="AB50" s="113">
        <v>0.0</v>
      </c>
      <c r="AC50" s="113">
        <v>0.0</v>
      </c>
      <c r="AD50" s="113">
        <v>0.0</v>
      </c>
      <c r="AE50" s="113">
        <v>24.5</v>
      </c>
      <c r="AF50" s="113">
        <v>14.7</v>
      </c>
      <c r="AG50" s="113">
        <v>9.8</v>
      </c>
      <c r="AH50" s="15" t="s">
        <v>11</v>
      </c>
      <c r="AI50" s="15">
        <f t="shared" si="6"/>
        <v>90</v>
      </c>
      <c r="AJ50" s="114" t="str">
        <f t="shared" ref="AJ50:AO50" si="43">100*(D50+J50+P50+V50+AB50)/#REF!</f>
        <v>#REF!</v>
      </c>
      <c r="AK50" s="114" t="str">
        <f t="shared" si="43"/>
        <v>#REF!</v>
      </c>
      <c r="AL50" s="114" t="str">
        <f t="shared" si="43"/>
        <v>#REF!</v>
      </c>
      <c r="AM50" s="114" t="str">
        <f t="shared" si="43"/>
        <v>#REF!</v>
      </c>
      <c r="AN50" s="114" t="str">
        <f t="shared" si="43"/>
        <v>#REF!</v>
      </c>
      <c r="AO50" s="114" t="str">
        <f t="shared" si="43"/>
        <v>#REF!</v>
      </c>
    </row>
    <row r="51" ht="15.75" customHeight="1">
      <c r="A51" s="108">
        <v>39.0</v>
      </c>
      <c r="B51" s="109" t="s">
        <v>145</v>
      </c>
      <c r="C51" s="110" t="s">
        <v>146</v>
      </c>
      <c r="D51" s="111">
        <v>35.0</v>
      </c>
      <c r="E51" s="111">
        <v>15.0</v>
      </c>
      <c r="F51" s="111">
        <v>0.0</v>
      </c>
      <c r="G51" s="111">
        <v>0.0</v>
      </c>
      <c r="H51" s="111">
        <v>0.0</v>
      </c>
      <c r="I51" s="111"/>
      <c r="J51" s="79">
        <v>0.0</v>
      </c>
      <c r="K51" s="79">
        <v>25.0</v>
      </c>
      <c r="L51" s="79">
        <v>25.0</v>
      </c>
      <c r="M51" s="79">
        <v>0.0</v>
      </c>
      <c r="N51" s="79">
        <v>0.0</v>
      </c>
      <c r="O51" s="79"/>
      <c r="P51" s="111">
        <v>0.0</v>
      </c>
      <c r="Q51" s="111">
        <v>0.0</v>
      </c>
      <c r="R51" s="111">
        <v>0.0</v>
      </c>
      <c r="S51" s="111">
        <v>9.4</v>
      </c>
      <c r="T51" s="111">
        <v>18.8</v>
      </c>
      <c r="U51" s="111">
        <v>18.8</v>
      </c>
      <c r="V51" s="112">
        <v>9.6</v>
      </c>
      <c r="W51" s="112">
        <v>14.4</v>
      </c>
      <c r="X51" s="112">
        <v>24.0</v>
      </c>
      <c r="Y51" s="112">
        <v>0.0</v>
      </c>
      <c r="Z51" s="112">
        <v>0.0</v>
      </c>
      <c r="AA51" s="112"/>
      <c r="AB51" s="113">
        <v>0.0</v>
      </c>
      <c r="AC51" s="113">
        <v>0.0</v>
      </c>
      <c r="AD51" s="113">
        <v>0.0</v>
      </c>
      <c r="AE51" s="113">
        <v>23.0</v>
      </c>
      <c r="AF51" s="113">
        <v>13.8</v>
      </c>
      <c r="AG51" s="113">
        <v>9.2</v>
      </c>
      <c r="AH51" s="15" t="s">
        <v>147</v>
      </c>
      <c r="AI51" s="15">
        <f t="shared" si="6"/>
        <v>100</v>
      </c>
      <c r="AJ51" s="114" t="str">
        <f t="shared" ref="AJ51:AO51" si="44">100*(D51+J51+P51+V51+AB51)/#REF!</f>
        <v>#REF!</v>
      </c>
      <c r="AK51" s="114" t="str">
        <f t="shared" si="44"/>
        <v>#REF!</v>
      </c>
      <c r="AL51" s="114" t="str">
        <f t="shared" si="44"/>
        <v>#REF!</v>
      </c>
      <c r="AM51" s="114" t="str">
        <f t="shared" si="44"/>
        <v>#REF!</v>
      </c>
      <c r="AN51" s="114" t="str">
        <f t="shared" si="44"/>
        <v>#REF!</v>
      </c>
      <c r="AO51" s="114" t="str">
        <f t="shared" si="44"/>
        <v>#REF!</v>
      </c>
    </row>
    <row r="52" ht="15.75" customHeight="1">
      <c r="A52" s="108">
        <v>40.0</v>
      </c>
      <c r="B52" s="109" t="s">
        <v>148</v>
      </c>
      <c r="C52" s="110" t="s">
        <v>149</v>
      </c>
      <c r="D52" s="111">
        <v>35.0</v>
      </c>
      <c r="E52" s="111">
        <v>15.0</v>
      </c>
      <c r="F52" s="111">
        <v>0.0</v>
      </c>
      <c r="G52" s="111">
        <v>0.0</v>
      </c>
      <c r="H52" s="111">
        <v>0.0</v>
      </c>
      <c r="I52" s="111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1">
        <v>0.0</v>
      </c>
      <c r="Q52" s="111">
        <v>0.0</v>
      </c>
      <c r="R52" s="111">
        <v>0.0</v>
      </c>
      <c r="S52" s="111">
        <v>9.4</v>
      </c>
      <c r="T52" s="111">
        <v>18.8</v>
      </c>
      <c r="U52" s="111">
        <v>18.8</v>
      </c>
      <c r="V52" s="112">
        <v>8.6</v>
      </c>
      <c r="W52" s="112">
        <v>12.9</v>
      </c>
      <c r="X52" s="112">
        <v>21.5</v>
      </c>
      <c r="Y52" s="112">
        <v>0.0</v>
      </c>
      <c r="Z52" s="112">
        <v>0.0</v>
      </c>
      <c r="AA52" s="112"/>
      <c r="AB52" s="113">
        <v>0.0</v>
      </c>
      <c r="AC52" s="113">
        <v>0.0</v>
      </c>
      <c r="AD52" s="113">
        <v>0.0</v>
      </c>
      <c r="AE52" s="113">
        <v>25.0</v>
      </c>
      <c r="AF52" s="113">
        <v>15.0</v>
      </c>
      <c r="AG52" s="113">
        <v>10.0</v>
      </c>
      <c r="AH52" s="15" t="s">
        <v>13</v>
      </c>
      <c r="AI52" s="15">
        <f t="shared" si="6"/>
        <v>80</v>
      </c>
      <c r="AJ52" s="114" t="str">
        <f t="shared" ref="AJ52:AO52" si="45">100*(D52+J52+P52+V52+AB52)/#REF!</f>
        <v>#REF!</v>
      </c>
      <c r="AK52" s="114" t="str">
        <f t="shared" si="45"/>
        <v>#REF!</v>
      </c>
      <c r="AL52" s="114" t="str">
        <f t="shared" si="45"/>
        <v>#REF!</v>
      </c>
      <c r="AM52" s="114" t="str">
        <f t="shared" si="45"/>
        <v>#REF!</v>
      </c>
      <c r="AN52" s="114" t="str">
        <f t="shared" si="45"/>
        <v>#REF!</v>
      </c>
      <c r="AO52" s="114" t="str">
        <f t="shared" si="45"/>
        <v>#REF!</v>
      </c>
    </row>
    <row r="53" ht="15.75" customHeight="1">
      <c r="A53" s="108">
        <v>41.0</v>
      </c>
      <c r="B53" s="109" t="s">
        <v>150</v>
      </c>
      <c r="C53" s="110" t="s">
        <v>151</v>
      </c>
      <c r="D53" s="111">
        <v>28.7</v>
      </c>
      <c r="E53" s="111">
        <v>12.3</v>
      </c>
      <c r="F53" s="111">
        <v>0.0</v>
      </c>
      <c r="G53" s="111">
        <v>0.0</v>
      </c>
      <c r="H53" s="111">
        <v>0.0</v>
      </c>
      <c r="I53" s="111"/>
      <c r="J53" s="79">
        <v>0.0</v>
      </c>
      <c r="K53" s="79">
        <v>17.5</v>
      </c>
      <c r="L53" s="79">
        <v>17.5</v>
      </c>
      <c r="M53" s="79">
        <v>0.0</v>
      </c>
      <c r="N53" s="79">
        <v>0.0</v>
      </c>
      <c r="O53" s="79"/>
      <c r="P53" s="111">
        <v>0.0</v>
      </c>
      <c r="Q53" s="111">
        <v>0.0</v>
      </c>
      <c r="R53" s="111">
        <v>0.0</v>
      </c>
      <c r="S53" s="111">
        <v>6.0</v>
      </c>
      <c r="T53" s="111">
        <v>12.0</v>
      </c>
      <c r="U53" s="111">
        <v>12.0</v>
      </c>
      <c r="V53" s="112">
        <v>8.6</v>
      </c>
      <c r="W53" s="112">
        <v>12.9</v>
      </c>
      <c r="X53" s="112">
        <v>21.5</v>
      </c>
      <c r="Y53" s="112">
        <v>0.0</v>
      </c>
      <c r="Z53" s="112">
        <v>0.0</v>
      </c>
      <c r="AA53" s="112"/>
      <c r="AB53" s="113">
        <v>0.0</v>
      </c>
      <c r="AC53" s="113">
        <v>0.0</v>
      </c>
      <c r="AD53" s="113">
        <v>0.0</v>
      </c>
      <c r="AE53" s="113">
        <v>22.5</v>
      </c>
      <c r="AF53" s="113">
        <v>13.5</v>
      </c>
      <c r="AG53" s="113">
        <v>9.0</v>
      </c>
      <c r="AH53" s="15" t="s">
        <v>13</v>
      </c>
      <c r="AI53" s="15">
        <f t="shared" si="6"/>
        <v>80</v>
      </c>
      <c r="AJ53" s="114" t="str">
        <f t="shared" ref="AJ53:AO53" si="46">100*(D53+J53+P53+V53+AB53)/#REF!</f>
        <v>#REF!</v>
      </c>
      <c r="AK53" s="114" t="str">
        <f t="shared" si="46"/>
        <v>#REF!</v>
      </c>
      <c r="AL53" s="114" t="str">
        <f t="shared" si="46"/>
        <v>#REF!</v>
      </c>
      <c r="AM53" s="114" t="str">
        <f t="shared" si="46"/>
        <v>#REF!</v>
      </c>
      <c r="AN53" s="114" t="str">
        <f t="shared" si="46"/>
        <v>#REF!</v>
      </c>
      <c r="AO53" s="114" t="str">
        <f t="shared" si="46"/>
        <v>#REF!</v>
      </c>
    </row>
    <row r="54" ht="15.75" customHeight="1">
      <c r="A54" s="108">
        <v>42.0</v>
      </c>
      <c r="B54" s="109" t="s">
        <v>152</v>
      </c>
      <c r="C54" s="110" t="s">
        <v>153</v>
      </c>
      <c r="D54" s="111">
        <v>17.5</v>
      </c>
      <c r="E54" s="111">
        <v>7.5</v>
      </c>
      <c r="F54" s="111">
        <v>0.0</v>
      </c>
      <c r="G54" s="111">
        <v>0.0</v>
      </c>
      <c r="H54" s="111">
        <v>0.0</v>
      </c>
      <c r="I54" s="111"/>
      <c r="J54" s="79">
        <v>0.0</v>
      </c>
      <c r="K54" s="79">
        <v>15.0</v>
      </c>
      <c r="L54" s="79">
        <v>15.0</v>
      </c>
      <c r="M54" s="79">
        <v>0.0</v>
      </c>
      <c r="N54" s="79">
        <v>0.0</v>
      </c>
      <c r="O54" s="79"/>
      <c r="P54" s="111">
        <v>0.0</v>
      </c>
      <c r="Q54" s="111">
        <v>0.0</v>
      </c>
      <c r="R54" s="111">
        <v>0.0</v>
      </c>
      <c r="S54" s="111">
        <v>6.0</v>
      </c>
      <c r="T54" s="111">
        <v>12.0</v>
      </c>
      <c r="U54" s="111">
        <v>12.0</v>
      </c>
      <c r="V54" s="112">
        <v>8.8</v>
      </c>
      <c r="W54" s="112">
        <v>13.2</v>
      </c>
      <c r="X54" s="112">
        <v>22.0</v>
      </c>
      <c r="Y54" s="112">
        <v>0.0</v>
      </c>
      <c r="Z54" s="112">
        <v>0.0</v>
      </c>
      <c r="AA54" s="112"/>
      <c r="AB54" s="113">
        <v>0.0</v>
      </c>
      <c r="AC54" s="113">
        <v>0.0</v>
      </c>
      <c r="AD54" s="113">
        <v>0.0</v>
      </c>
      <c r="AE54" s="113">
        <v>25.0</v>
      </c>
      <c r="AF54" s="113">
        <v>15.0</v>
      </c>
      <c r="AG54" s="113">
        <v>10.0</v>
      </c>
      <c r="AH54" s="15" t="s">
        <v>46</v>
      </c>
      <c r="AI54" s="15">
        <f t="shared" si="6"/>
        <v>0</v>
      </c>
      <c r="AJ54" s="114" t="str">
        <f t="shared" ref="AJ54:AO54" si="47">100*(D54+J54+P54+V54+AB54)/#REF!</f>
        <v>#REF!</v>
      </c>
      <c r="AK54" s="114" t="str">
        <f t="shared" si="47"/>
        <v>#REF!</v>
      </c>
      <c r="AL54" s="114" t="str">
        <f t="shared" si="47"/>
        <v>#REF!</v>
      </c>
      <c r="AM54" s="114" t="str">
        <f t="shared" si="47"/>
        <v>#REF!</v>
      </c>
      <c r="AN54" s="114" t="str">
        <f t="shared" si="47"/>
        <v>#REF!</v>
      </c>
      <c r="AO54" s="114" t="str">
        <f t="shared" si="47"/>
        <v>#REF!</v>
      </c>
    </row>
    <row r="55" ht="15.75" customHeight="1">
      <c r="A55" s="108">
        <v>43.0</v>
      </c>
      <c r="B55" s="109" t="s">
        <v>154</v>
      </c>
      <c r="C55" s="110" t="s">
        <v>155</v>
      </c>
      <c r="D55" s="111">
        <v>25.2</v>
      </c>
      <c r="E55" s="111">
        <v>10.8</v>
      </c>
      <c r="F55" s="111">
        <v>0.0</v>
      </c>
      <c r="G55" s="111">
        <v>0.0</v>
      </c>
      <c r="H55" s="111">
        <v>0.0</v>
      </c>
      <c r="I55" s="111"/>
      <c r="J55" s="79">
        <v>0.0</v>
      </c>
      <c r="K55" s="79">
        <v>21.0</v>
      </c>
      <c r="L55" s="79">
        <v>21.0</v>
      </c>
      <c r="M55" s="79">
        <v>0.0</v>
      </c>
      <c r="N55" s="79">
        <v>0.0</v>
      </c>
      <c r="O55" s="79"/>
      <c r="P55" s="111">
        <v>0.0</v>
      </c>
      <c r="Q55" s="111">
        <v>0.0</v>
      </c>
      <c r="R55" s="111">
        <v>0.0</v>
      </c>
      <c r="S55" s="111">
        <v>7.0</v>
      </c>
      <c r="T55" s="111">
        <v>14.0</v>
      </c>
      <c r="U55" s="111">
        <v>14.0</v>
      </c>
      <c r="V55" s="112">
        <v>8.8</v>
      </c>
      <c r="W55" s="112">
        <v>13.2</v>
      </c>
      <c r="X55" s="112">
        <v>22.0</v>
      </c>
      <c r="Y55" s="112">
        <v>0.0</v>
      </c>
      <c r="Z55" s="112">
        <v>0.0</v>
      </c>
      <c r="AA55" s="112"/>
      <c r="AB55" s="113">
        <v>0.0</v>
      </c>
      <c r="AC55" s="113">
        <v>0.0</v>
      </c>
      <c r="AD55" s="113">
        <v>0.0</v>
      </c>
      <c r="AE55" s="113">
        <v>22.5</v>
      </c>
      <c r="AF55" s="113">
        <v>13.5</v>
      </c>
      <c r="AG55" s="113">
        <v>9.0</v>
      </c>
      <c r="AH55" s="15" t="s">
        <v>15</v>
      </c>
      <c r="AI55" s="15">
        <f t="shared" si="6"/>
        <v>70</v>
      </c>
      <c r="AJ55" s="114" t="str">
        <f t="shared" ref="AJ55:AO55" si="48">100*(D55+J55+P55+V55+AB55)/#REF!</f>
        <v>#REF!</v>
      </c>
      <c r="AK55" s="114" t="str">
        <f t="shared" si="48"/>
        <v>#REF!</v>
      </c>
      <c r="AL55" s="114" t="str">
        <f t="shared" si="48"/>
        <v>#REF!</v>
      </c>
      <c r="AM55" s="114" t="str">
        <f t="shared" si="48"/>
        <v>#REF!</v>
      </c>
      <c r="AN55" s="114" t="str">
        <f t="shared" si="48"/>
        <v>#REF!</v>
      </c>
      <c r="AO55" s="114" t="str">
        <f t="shared" si="48"/>
        <v>#REF!</v>
      </c>
    </row>
    <row r="56" ht="15.75" customHeight="1">
      <c r="A56" s="108">
        <v>44.0</v>
      </c>
      <c r="B56" s="109" t="s">
        <v>156</v>
      </c>
      <c r="C56" s="110" t="s">
        <v>157</v>
      </c>
      <c r="D56" s="111">
        <v>33.6</v>
      </c>
      <c r="E56" s="111">
        <v>14.4</v>
      </c>
      <c r="F56" s="111">
        <v>0.0</v>
      </c>
      <c r="G56" s="111">
        <v>0.0</v>
      </c>
      <c r="H56" s="111">
        <v>0.0</v>
      </c>
      <c r="I56" s="111"/>
      <c r="J56" s="79">
        <v>0.0</v>
      </c>
      <c r="K56" s="79">
        <v>23.0</v>
      </c>
      <c r="L56" s="79">
        <v>23.0</v>
      </c>
      <c r="M56" s="79">
        <v>0.0</v>
      </c>
      <c r="N56" s="79">
        <v>0.0</v>
      </c>
      <c r="O56" s="79"/>
      <c r="P56" s="111">
        <v>0.0</v>
      </c>
      <c r="Q56" s="111">
        <v>0.0</v>
      </c>
      <c r="R56" s="111">
        <v>0.0</v>
      </c>
      <c r="S56" s="111">
        <v>9.2</v>
      </c>
      <c r="T56" s="111">
        <v>18.4</v>
      </c>
      <c r="U56" s="111">
        <v>18.4</v>
      </c>
      <c r="V56" s="112">
        <v>9.0</v>
      </c>
      <c r="W56" s="112">
        <v>13.5</v>
      </c>
      <c r="X56" s="112">
        <v>22.5</v>
      </c>
      <c r="Y56" s="112">
        <v>0.0</v>
      </c>
      <c r="Z56" s="112">
        <v>0.0</v>
      </c>
      <c r="AA56" s="112"/>
      <c r="AB56" s="113">
        <v>0.0</v>
      </c>
      <c r="AC56" s="113">
        <v>0.0</v>
      </c>
      <c r="AD56" s="113">
        <v>0.0</v>
      </c>
      <c r="AE56" s="113">
        <v>24.5</v>
      </c>
      <c r="AF56" s="113">
        <v>14.7</v>
      </c>
      <c r="AG56" s="113">
        <v>9.8</v>
      </c>
      <c r="AH56" s="15" t="s">
        <v>11</v>
      </c>
      <c r="AI56" s="15">
        <f t="shared" si="6"/>
        <v>90</v>
      </c>
      <c r="AJ56" s="114" t="str">
        <f t="shared" ref="AJ56:AO56" si="49">100*(D56+J56+P56+V56+AB56)/#REF!</f>
        <v>#REF!</v>
      </c>
      <c r="AK56" s="114" t="str">
        <f t="shared" si="49"/>
        <v>#REF!</v>
      </c>
      <c r="AL56" s="114" t="str">
        <f t="shared" si="49"/>
        <v>#REF!</v>
      </c>
      <c r="AM56" s="114" t="str">
        <f t="shared" si="49"/>
        <v>#REF!</v>
      </c>
      <c r="AN56" s="114" t="str">
        <f t="shared" si="49"/>
        <v>#REF!</v>
      </c>
      <c r="AO56" s="114" t="str">
        <f t="shared" si="49"/>
        <v>#REF!</v>
      </c>
    </row>
    <row r="57" ht="15.75" customHeight="1">
      <c r="A57" s="108">
        <v>45.0</v>
      </c>
      <c r="B57" s="109" t="s">
        <v>158</v>
      </c>
      <c r="C57" s="110" t="s">
        <v>159</v>
      </c>
      <c r="D57" s="111">
        <v>31.5</v>
      </c>
      <c r="E57" s="111">
        <v>13.5</v>
      </c>
      <c r="F57" s="111">
        <v>0.0</v>
      </c>
      <c r="G57" s="111">
        <v>0.0</v>
      </c>
      <c r="H57" s="111">
        <v>0.0</v>
      </c>
      <c r="I57" s="111"/>
      <c r="J57" s="79">
        <v>0.0</v>
      </c>
      <c r="K57" s="79">
        <v>23.0</v>
      </c>
      <c r="L57" s="79">
        <v>23.0</v>
      </c>
      <c r="M57" s="79">
        <v>0.0</v>
      </c>
      <c r="N57" s="79">
        <v>0.0</v>
      </c>
      <c r="O57" s="79"/>
      <c r="P57" s="111">
        <v>0.0</v>
      </c>
      <c r="Q57" s="111">
        <v>0.0</v>
      </c>
      <c r="R57" s="111">
        <v>0.0</v>
      </c>
      <c r="S57" s="111">
        <v>8.0</v>
      </c>
      <c r="T57" s="111">
        <v>16.0</v>
      </c>
      <c r="U57" s="111">
        <v>16.0</v>
      </c>
      <c r="V57" s="112">
        <v>8.6</v>
      </c>
      <c r="W57" s="112">
        <v>12.9</v>
      </c>
      <c r="X57" s="112">
        <v>21.5</v>
      </c>
      <c r="Y57" s="112">
        <v>0.0</v>
      </c>
      <c r="Z57" s="112">
        <v>0.0</v>
      </c>
      <c r="AA57" s="112"/>
      <c r="AB57" s="113">
        <v>0.0</v>
      </c>
      <c r="AC57" s="113">
        <v>0.0</v>
      </c>
      <c r="AD57" s="113">
        <v>0.0</v>
      </c>
      <c r="AE57" s="113">
        <v>25.0</v>
      </c>
      <c r="AF57" s="113">
        <v>15.0</v>
      </c>
      <c r="AG57" s="113">
        <v>10.0</v>
      </c>
      <c r="AH57" s="15" t="s">
        <v>13</v>
      </c>
      <c r="AI57" s="15">
        <f t="shared" si="6"/>
        <v>80</v>
      </c>
      <c r="AJ57" s="114" t="str">
        <f t="shared" ref="AJ57:AO57" si="50">100*(D57+J57+P57+V57+AB57)/#REF!</f>
        <v>#REF!</v>
      </c>
      <c r="AK57" s="114" t="str">
        <f t="shared" si="50"/>
        <v>#REF!</v>
      </c>
      <c r="AL57" s="114" t="str">
        <f t="shared" si="50"/>
        <v>#REF!</v>
      </c>
      <c r="AM57" s="114" t="str">
        <f t="shared" si="50"/>
        <v>#REF!</v>
      </c>
      <c r="AN57" s="114" t="str">
        <f t="shared" si="50"/>
        <v>#REF!</v>
      </c>
      <c r="AO57" s="114" t="str">
        <f t="shared" si="50"/>
        <v>#REF!</v>
      </c>
    </row>
    <row r="58" ht="15.75" customHeight="1">
      <c r="A58" s="108">
        <v>46.0</v>
      </c>
      <c r="B58" s="109" t="s">
        <v>160</v>
      </c>
      <c r="C58" s="110" t="s">
        <v>161</v>
      </c>
      <c r="D58" s="111">
        <v>35.0</v>
      </c>
      <c r="E58" s="111">
        <v>15.0</v>
      </c>
      <c r="F58" s="111">
        <v>0.0</v>
      </c>
      <c r="G58" s="111">
        <v>0.0</v>
      </c>
      <c r="H58" s="111">
        <v>0.0</v>
      </c>
      <c r="I58" s="111"/>
      <c r="J58" s="79">
        <v>0.0</v>
      </c>
      <c r="K58" s="79">
        <v>25.0</v>
      </c>
      <c r="L58" s="79">
        <v>25.0</v>
      </c>
      <c r="M58" s="79">
        <v>0.0</v>
      </c>
      <c r="N58" s="79">
        <v>0.0</v>
      </c>
      <c r="O58" s="79"/>
      <c r="P58" s="111">
        <v>0.0</v>
      </c>
      <c r="Q58" s="111">
        <v>0.0</v>
      </c>
      <c r="R58" s="111">
        <v>0.0</v>
      </c>
      <c r="S58" s="111">
        <v>9.4</v>
      </c>
      <c r="T58" s="111">
        <v>18.8</v>
      </c>
      <c r="U58" s="111">
        <v>18.8</v>
      </c>
      <c r="V58" s="112">
        <v>8.0</v>
      </c>
      <c r="W58" s="112">
        <v>12.0</v>
      </c>
      <c r="X58" s="112">
        <v>20.0</v>
      </c>
      <c r="Y58" s="112">
        <v>0.0</v>
      </c>
      <c r="Z58" s="112">
        <v>0.0</v>
      </c>
      <c r="AA58" s="112"/>
      <c r="AB58" s="113">
        <v>0.0</v>
      </c>
      <c r="AC58" s="113">
        <v>0.0</v>
      </c>
      <c r="AD58" s="113">
        <v>0.0</v>
      </c>
      <c r="AE58" s="113">
        <v>24.5</v>
      </c>
      <c r="AF58" s="113">
        <v>14.7</v>
      </c>
      <c r="AG58" s="113">
        <v>9.8</v>
      </c>
      <c r="AH58" s="15" t="s">
        <v>13</v>
      </c>
      <c r="AI58" s="15">
        <f t="shared" si="6"/>
        <v>80</v>
      </c>
      <c r="AJ58" s="114" t="str">
        <f t="shared" ref="AJ58:AO58" si="51">100*(D58+J58+P58+V58+AB58)/#REF!</f>
        <v>#REF!</v>
      </c>
      <c r="AK58" s="114" t="str">
        <f t="shared" si="51"/>
        <v>#REF!</v>
      </c>
      <c r="AL58" s="114" t="str">
        <f t="shared" si="51"/>
        <v>#REF!</v>
      </c>
      <c r="AM58" s="114" t="str">
        <f t="shared" si="51"/>
        <v>#REF!</v>
      </c>
      <c r="AN58" s="114" t="str">
        <f t="shared" si="51"/>
        <v>#REF!</v>
      </c>
      <c r="AO58" s="114" t="str">
        <f t="shared" si="51"/>
        <v>#REF!</v>
      </c>
    </row>
    <row r="59" ht="15.75" customHeight="1">
      <c r="A59" s="108">
        <v>47.0</v>
      </c>
      <c r="B59" s="109" t="s">
        <v>162</v>
      </c>
      <c r="C59" s="110" t="s">
        <v>163</v>
      </c>
      <c r="D59" s="111">
        <v>34.3</v>
      </c>
      <c r="E59" s="111">
        <v>14.7</v>
      </c>
      <c r="F59" s="111">
        <v>0.0</v>
      </c>
      <c r="G59" s="111">
        <v>0.0</v>
      </c>
      <c r="H59" s="111">
        <v>0.0</v>
      </c>
      <c r="I59" s="111"/>
      <c r="J59" s="79">
        <v>0.0</v>
      </c>
      <c r="K59" s="79">
        <v>25.0</v>
      </c>
      <c r="L59" s="79">
        <v>25.0</v>
      </c>
      <c r="M59" s="79">
        <v>0.0</v>
      </c>
      <c r="N59" s="79">
        <v>0.0</v>
      </c>
      <c r="O59" s="79"/>
      <c r="P59" s="111">
        <v>0.0</v>
      </c>
      <c r="Q59" s="111">
        <v>0.0</v>
      </c>
      <c r="R59" s="111">
        <v>0.0</v>
      </c>
      <c r="S59" s="111">
        <v>9.0</v>
      </c>
      <c r="T59" s="111">
        <v>18.0</v>
      </c>
      <c r="U59" s="111">
        <v>18.0</v>
      </c>
      <c r="V59" s="112">
        <v>8.8</v>
      </c>
      <c r="W59" s="112">
        <v>13.2</v>
      </c>
      <c r="X59" s="112">
        <v>22.0</v>
      </c>
      <c r="Y59" s="112">
        <v>0.0</v>
      </c>
      <c r="Z59" s="112">
        <v>0.0</v>
      </c>
      <c r="AA59" s="112"/>
      <c r="AB59" s="113">
        <v>0.0</v>
      </c>
      <c r="AC59" s="113">
        <v>0.0</v>
      </c>
      <c r="AD59" s="113">
        <v>0.0</v>
      </c>
      <c r="AE59" s="113">
        <v>23.5</v>
      </c>
      <c r="AF59" s="113">
        <v>14.1</v>
      </c>
      <c r="AG59" s="113">
        <v>9.4</v>
      </c>
      <c r="AH59" s="15" t="s">
        <v>15</v>
      </c>
      <c r="AI59" s="15">
        <f t="shared" si="6"/>
        <v>70</v>
      </c>
      <c r="AJ59" s="114" t="str">
        <f t="shared" ref="AJ59:AO59" si="52">100*(D59+J59+P59+V59+AB59)/#REF!</f>
        <v>#REF!</v>
      </c>
      <c r="AK59" s="114" t="str">
        <f t="shared" si="52"/>
        <v>#REF!</v>
      </c>
      <c r="AL59" s="114" t="str">
        <f t="shared" si="52"/>
        <v>#REF!</v>
      </c>
      <c r="AM59" s="114" t="str">
        <f t="shared" si="52"/>
        <v>#REF!</v>
      </c>
      <c r="AN59" s="114" t="str">
        <f t="shared" si="52"/>
        <v>#REF!</v>
      </c>
      <c r="AO59" s="114" t="str">
        <f t="shared" si="52"/>
        <v>#REF!</v>
      </c>
    </row>
    <row r="60" ht="15.75" customHeight="1">
      <c r="A60" s="108">
        <v>48.0</v>
      </c>
      <c r="B60" s="109" t="s">
        <v>164</v>
      </c>
      <c r="C60" s="110" t="s">
        <v>165</v>
      </c>
      <c r="D60" s="111">
        <v>33.6</v>
      </c>
      <c r="E60" s="111">
        <v>14.4</v>
      </c>
      <c r="F60" s="111">
        <v>0.0</v>
      </c>
      <c r="G60" s="111">
        <v>0.0</v>
      </c>
      <c r="H60" s="111">
        <v>0.0</v>
      </c>
      <c r="I60" s="111"/>
      <c r="J60" s="79">
        <v>0.0</v>
      </c>
      <c r="K60" s="79">
        <v>20.5</v>
      </c>
      <c r="L60" s="79">
        <v>20.5</v>
      </c>
      <c r="M60" s="79">
        <v>0.0</v>
      </c>
      <c r="N60" s="79">
        <v>0.0</v>
      </c>
      <c r="O60" s="79"/>
      <c r="P60" s="111">
        <v>0.0</v>
      </c>
      <c r="Q60" s="111">
        <v>0.0</v>
      </c>
      <c r="R60" s="111">
        <v>0.0</v>
      </c>
      <c r="S60" s="111">
        <v>9.2</v>
      </c>
      <c r="T60" s="111">
        <v>18.4</v>
      </c>
      <c r="U60" s="111">
        <v>18.4</v>
      </c>
      <c r="V60" s="112">
        <v>9.4</v>
      </c>
      <c r="W60" s="112">
        <v>14.1</v>
      </c>
      <c r="X60" s="112">
        <v>23.5</v>
      </c>
      <c r="Y60" s="112">
        <v>0.0</v>
      </c>
      <c r="Z60" s="112">
        <v>0.0</v>
      </c>
      <c r="AA60" s="112"/>
      <c r="AB60" s="113">
        <v>0.0</v>
      </c>
      <c r="AC60" s="113">
        <v>0.0</v>
      </c>
      <c r="AD60" s="113">
        <v>0.0</v>
      </c>
      <c r="AE60" s="113">
        <v>25.0</v>
      </c>
      <c r="AF60" s="113">
        <v>15.0</v>
      </c>
      <c r="AG60" s="113">
        <v>10.0</v>
      </c>
      <c r="AH60" s="15" t="s">
        <v>15</v>
      </c>
      <c r="AI60" s="15">
        <f t="shared" si="6"/>
        <v>70</v>
      </c>
      <c r="AJ60" s="114" t="str">
        <f t="shared" ref="AJ60:AO60" si="53">100*(D60+J60+P60+V60+AB60)/#REF!</f>
        <v>#REF!</v>
      </c>
      <c r="AK60" s="114" t="str">
        <f t="shared" si="53"/>
        <v>#REF!</v>
      </c>
      <c r="AL60" s="114" t="str">
        <f t="shared" si="53"/>
        <v>#REF!</v>
      </c>
      <c r="AM60" s="114" t="str">
        <f t="shared" si="53"/>
        <v>#REF!</v>
      </c>
      <c r="AN60" s="114" t="str">
        <f t="shared" si="53"/>
        <v>#REF!</v>
      </c>
      <c r="AO60" s="114" t="str">
        <f t="shared" si="53"/>
        <v>#REF!</v>
      </c>
    </row>
    <row r="61" ht="15.75" customHeight="1">
      <c r="A61" s="108">
        <v>49.0</v>
      </c>
      <c r="B61" s="109" t="s">
        <v>166</v>
      </c>
      <c r="C61" s="110" t="s">
        <v>167</v>
      </c>
      <c r="D61" s="111">
        <v>35.0</v>
      </c>
      <c r="E61" s="111">
        <v>15.0</v>
      </c>
      <c r="F61" s="111">
        <v>0.0</v>
      </c>
      <c r="G61" s="111">
        <v>0.0</v>
      </c>
      <c r="H61" s="111">
        <v>0.0</v>
      </c>
      <c r="I61" s="111"/>
      <c r="J61" s="79">
        <v>0.0</v>
      </c>
      <c r="K61" s="79">
        <v>25.0</v>
      </c>
      <c r="L61" s="79">
        <v>25.0</v>
      </c>
      <c r="M61" s="79">
        <v>0.0</v>
      </c>
      <c r="N61" s="79">
        <v>0.0</v>
      </c>
      <c r="O61" s="79"/>
      <c r="P61" s="111">
        <v>0.0</v>
      </c>
      <c r="Q61" s="111">
        <v>0.0</v>
      </c>
      <c r="R61" s="111">
        <v>0.0</v>
      </c>
      <c r="S61" s="111">
        <v>8.8</v>
      </c>
      <c r="T61" s="111">
        <v>17.6</v>
      </c>
      <c r="U61" s="111">
        <v>17.6</v>
      </c>
      <c r="V61" s="112">
        <v>8.6</v>
      </c>
      <c r="W61" s="112">
        <v>12.9</v>
      </c>
      <c r="X61" s="112">
        <v>21.5</v>
      </c>
      <c r="Y61" s="112">
        <v>0.0</v>
      </c>
      <c r="Z61" s="112">
        <v>0.0</v>
      </c>
      <c r="AA61" s="112"/>
      <c r="AB61" s="113">
        <v>0.0</v>
      </c>
      <c r="AC61" s="113">
        <v>0.0</v>
      </c>
      <c r="AD61" s="113">
        <v>0.0</v>
      </c>
      <c r="AE61" s="113">
        <v>25.0</v>
      </c>
      <c r="AF61" s="113">
        <v>15.0</v>
      </c>
      <c r="AG61" s="113">
        <v>10.0</v>
      </c>
      <c r="AH61" s="15" t="s">
        <v>13</v>
      </c>
      <c r="AI61" s="15">
        <f t="shared" si="6"/>
        <v>80</v>
      </c>
      <c r="AJ61" s="114" t="str">
        <f t="shared" ref="AJ61:AO61" si="54">100*(D61+J61+P61+V61+AB61)/#REF!</f>
        <v>#REF!</v>
      </c>
      <c r="AK61" s="114" t="str">
        <f t="shared" si="54"/>
        <v>#REF!</v>
      </c>
      <c r="AL61" s="114" t="str">
        <f t="shared" si="54"/>
        <v>#REF!</v>
      </c>
      <c r="AM61" s="114" t="str">
        <f t="shared" si="54"/>
        <v>#REF!</v>
      </c>
      <c r="AN61" s="114" t="str">
        <f t="shared" si="54"/>
        <v>#REF!</v>
      </c>
      <c r="AO61" s="114" t="str">
        <f t="shared" si="54"/>
        <v>#REF!</v>
      </c>
    </row>
    <row r="62" ht="15.75" customHeight="1">
      <c r="A62" s="108">
        <v>50.0</v>
      </c>
      <c r="B62" s="109" t="s">
        <v>168</v>
      </c>
      <c r="C62" s="110" t="s">
        <v>169</v>
      </c>
      <c r="D62" s="111">
        <v>21.0</v>
      </c>
      <c r="E62" s="111">
        <v>9.0</v>
      </c>
      <c r="F62" s="111">
        <v>0.0</v>
      </c>
      <c r="G62" s="111">
        <v>0.0</v>
      </c>
      <c r="H62" s="111">
        <v>0.0</v>
      </c>
      <c r="I62" s="111"/>
      <c r="J62" s="79">
        <v>0.0</v>
      </c>
      <c r="K62" s="79">
        <v>17.5</v>
      </c>
      <c r="L62" s="79">
        <v>17.5</v>
      </c>
      <c r="M62" s="79">
        <v>0.0</v>
      </c>
      <c r="N62" s="79">
        <v>0.0</v>
      </c>
      <c r="O62" s="79"/>
      <c r="P62" s="111">
        <v>0.0</v>
      </c>
      <c r="Q62" s="111">
        <v>0.0</v>
      </c>
      <c r="R62" s="111">
        <v>0.0</v>
      </c>
      <c r="S62" s="111">
        <v>7.4</v>
      </c>
      <c r="T62" s="111">
        <v>14.8</v>
      </c>
      <c r="U62" s="111">
        <v>14.8</v>
      </c>
      <c r="V62" s="112">
        <v>9.8</v>
      </c>
      <c r="W62" s="112">
        <v>14.7</v>
      </c>
      <c r="X62" s="112">
        <v>24.5</v>
      </c>
      <c r="Y62" s="112">
        <v>0.0</v>
      </c>
      <c r="Z62" s="112">
        <v>0.0</v>
      </c>
      <c r="AA62" s="112"/>
      <c r="AB62" s="113">
        <v>0.0</v>
      </c>
      <c r="AC62" s="113">
        <v>0.0</v>
      </c>
      <c r="AD62" s="113">
        <v>0.0</v>
      </c>
      <c r="AE62" s="113">
        <v>25.0</v>
      </c>
      <c r="AF62" s="113">
        <v>15.0</v>
      </c>
      <c r="AG62" s="113">
        <v>10.0</v>
      </c>
      <c r="AH62" s="15" t="s">
        <v>46</v>
      </c>
      <c r="AI62" s="15">
        <f t="shared" si="6"/>
        <v>0</v>
      </c>
      <c r="AJ62" s="114" t="str">
        <f t="shared" ref="AJ62:AO62" si="55">100*(D62+J62+P62+V62+AB62)/#REF!</f>
        <v>#REF!</v>
      </c>
      <c r="AK62" s="114" t="str">
        <f t="shared" si="55"/>
        <v>#REF!</v>
      </c>
      <c r="AL62" s="114" t="str">
        <f t="shared" si="55"/>
        <v>#REF!</v>
      </c>
      <c r="AM62" s="114" t="str">
        <f t="shared" si="55"/>
        <v>#REF!</v>
      </c>
      <c r="AN62" s="114" t="str">
        <f t="shared" si="55"/>
        <v>#REF!</v>
      </c>
      <c r="AO62" s="114" t="str">
        <f t="shared" si="55"/>
        <v>#REF!</v>
      </c>
    </row>
    <row r="63" ht="15.75" customHeight="1">
      <c r="A63" s="108">
        <v>51.0</v>
      </c>
      <c r="B63" s="109" t="s">
        <v>170</v>
      </c>
      <c r="C63" s="110" t="s">
        <v>171</v>
      </c>
      <c r="D63" s="111">
        <v>29.4</v>
      </c>
      <c r="E63" s="111">
        <v>12.6</v>
      </c>
      <c r="F63" s="111">
        <v>0.0</v>
      </c>
      <c r="G63" s="111">
        <v>0.0</v>
      </c>
      <c r="H63" s="111">
        <v>0.0</v>
      </c>
      <c r="I63" s="111"/>
      <c r="J63" s="79">
        <v>0.0</v>
      </c>
      <c r="K63" s="79">
        <v>22.5</v>
      </c>
      <c r="L63" s="79">
        <v>22.5</v>
      </c>
      <c r="M63" s="79">
        <v>0.0</v>
      </c>
      <c r="N63" s="79">
        <v>0.0</v>
      </c>
      <c r="O63" s="79"/>
      <c r="P63" s="111">
        <v>0.0</v>
      </c>
      <c r="Q63" s="111">
        <v>0.0</v>
      </c>
      <c r="R63" s="111">
        <v>0.0</v>
      </c>
      <c r="S63" s="111">
        <v>9.0</v>
      </c>
      <c r="T63" s="111">
        <v>18.0</v>
      </c>
      <c r="U63" s="111">
        <v>18.0</v>
      </c>
      <c r="V63" s="112">
        <v>9.4</v>
      </c>
      <c r="W63" s="112">
        <v>14.1</v>
      </c>
      <c r="X63" s="112">
        <v>23.5</v>
      </c>
      <c r="Y63" s="112">
        <v>0.0</v>
      </c>
      <c r="Z63" s="112">
        <v>0.0</v>
      </c>
      <c r="AA63" s="112"/>
      <c r="AB63" s="113">
        <v>0.0</v>
      </c>
      <c r="AC63" s="113">
        <v>0.0</v>
      </c>
      <c r="AD63" s="113">
        <v>0.0</v>
      </c>
      <c r="AE63" s="113">
        <v>24.0</v>
      </c>
      <c r="AF63" s="113">
        <v>14.4</v>
      </c>
      <c r="AG63" s="113">
        <v>9.6</v>
      </c>
      <c r="AH63" s="15" t="s">
        <v>70</v>
      </c>
      <c r="AI63" s="15">
        <f t="shared" si="6"/>
        <v>56</v>
      </c>
      <c r="AJ63" s="114" t="str">
        <f t="shared" ref="AJ63:AO63" si="56">100*(D63+J63+P63+V63+AB63)/#REF!</f>
        <v>#REF!</v>
      </c>
      <c r="AK63" s="114" t="str">
        <f t="shared" si="56"/>
        <v>#REF!</v>
      </c>
      <c r="AL63" s="114" t="str">
        <f t="shared" si="56"/>
        <v>#REF!</v>
      </c>
      <c r="AM63" s="114" t="str">
        <f t="shared" si="56"/>
        <v>#REF!</v>
      </c>
      <c r="AN63" s="114" t="str">
        <f t="shared" si="56"/>
        <v>#REF!</v>
      </c>
      <c r="AO63" s="114" t="str">
        <f t="shared" si="56"/>
        <v>#REF!</v>
      </c>
    </row>
    <row r="64" ht="15.75" customHeight="1">
      <c r="A64" s="108">
        <v>52.0</v>
      </c>
      <c r="B64" s="109" t="s">
        <v>172</v>
      </c>
      <c r="C64" s="110" t="s">
        <v>173</v>
      </c>
      <c r="D64" s="111">
        <v>24.5</v>
      </c>
      <c r="E64" s="111">
        <v>10.5</v>
      </c>
      <c r="F64" s="111">
        <v>0.0</v>
      </c>
      <c r="G64" s="111">
        <v>0.0</v>
      </c>
      <c r="H64" s="111">
        <v>0.0</v>
      </c>
      <c r="I64" s="111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1">
        <v>0.0</v>
      </c>
      <c r="Q64" s="111">
        <v>0.0</v>
      </c>
      <c r="R64" s="111">
        <v>0.0</v>
      </c>
      <c r="S64" s="111">
        <v>6.4</v>
      </c>
      <c r="T64" s="111">
        <v>12.8</v>
      </c>
      <c r="U64" s="111">
        <v>12.8</v>
      </c>
      <c r="V64" s="112">
        <v>8.8</v>
      </c>
      <c r="W64" s="112">
        <v>13.2</v>
      </c>
      <c r="X64" s="112">
        <v>22.0</v>
      </c>
      <c r="Y64" s="112">
        <v>0.0</v>
      </c>
      <c r="Z64" s="112">
        <v>0.0</v>
      </c>
      <c r="AA64" s="112"/>
      <c r="AB64" s="113">
        <v>0.0</v>
      </c>
      <c r="AC64" s="113">
        <v>0.0</v>
      </c>
      <c r="AD64" s="113">
        <v>0.0</v>
      </c>
      <c r="AE64" s="113">
        <v>22.5</v>
      </c>
      <c r="AF64" s="113">
        <v>13.5</v>
      </c>
      <c r="AG64" s="113">
        <v>9.0</v>
      </c>
      <c r="AH64" s="15" t="s">
        <v>70</v>
      </c>
      <c r="AI64" s="15">
        <f t="shared" si="6"/>
        <v>56</v>
      </c>
      <c r="AJ64" s="114" t="str">
        <f t="shared" ref="AJ64:AO64" si="57">100*(D64+J64+P64+V64+AB64)/#REF!</f>
        <v>#REF!</v>
      </c>
      <c r="AK64" s="114" t="str">
        <f t="shared" si="57"/>
        <v>#REF!</v>
      </c>
      <c r="AL64" s="114" t="str">
        <f t="shared" si="57"/>
        <v>#REF!</v>
      </c>
      <c r="AM64" s="114" t="str">
        <f t="shared" si="57"/>
        <v>#REF!</v>
      </c>
      <c r="AN64" s="114" t="str">
        <f t="shared" si="57"/>
        <v>#REF!</v>
      </c>
      <c r="AO64" s="114" t="str">
        <f t="shared" si="57"/>
        <v>#REF!</v>
      </c>
    </row>
    <row r="65" ht="15.75" customHeight="1">
      <c r="A65" s="108">
        <v>53.0</v>
      </c>
      <c r="B65" s="109" t="s">
        <v>174</v>
      </c>
      <c r="C65" s="110" t="s">
        <v>175</v>
      </c>
      <c r="D65" s="111">
        <v>24.5</v>
      </c>
      <c r="E65" s="111">
        <v>10.5</v>
      </c>
      <c r="F65" s="111">
        <v>0.0</v>
      </c>
      <c r="G65" s="111">
        <v>0.0</v>
      </c>
      <c r="H65" s="111">
        <v>0.0</v>
      </c>
      <c r="I65" s="111"/>
      <c r="J65" s="79">
        <v>0.0</v>
      </c>
      <c r="K65" s="79">
        <v>19.0</v>
      </c>
      <c r="L65" s="79">
        <v>19.0</v>
      </c>
      <c r="M65" s="79">
        <v>0.0</v>
      </c>
      <c r="N65" s="79">
        <v>0.0</v>
      </c>
      <c r="O65" s="79"/>
      <c r="P65" s="111">
        <v>0.0</v>
      </c>
      <c r="Q65" s="111">
        <v>0.0</v>
      </c>
      <c r="R65" s="111">
        <v>0.0</v>
      </c>
      <c r="S65" s="111">
        <v>7.0</v>
      </c>
      <c r="T65" s="111">
        <v>14.0</v>
      </c>
      <c r="U65" s="111">
        <v>14.0</v>
      </c>
      <c r="V65" s="112">
        <v>9.8</v>
      </c>
      <c r="W65" s="112">
        <v>14.7</v>
      </c>
      <c r="X65" s="112">
        <v>24.5</v>
      </c>
      <c r="Y65" s="112">
        <v>0.0</v>
      </c>
      <c r="Z65" s="112">
        <v>0.0</v>
      </c>
      <c r="AA65" s="112"/>
      <c r="AB65" s="113">
        <v>0.0</v>
      </c>
      <c r="AC65" s="113">
        <v>0.0</v>
      </c>
      <c r="AD65" s="113">
        <v>0.0</v>
      </c>
      <c r="AE65" s="113">
        <v>22.5</v>
      </c>
      <c r="AF65" s="113">
        <v>13.5</v>
      </c>
      <c r="AG65" s="113">
        <v>9.0</v>
      </c>
      <c r="AH65" s="15" t="s">
        <v>70</v>
      </c>
      <c r="AI65" s="15">
        <f t="shared" si="6"/>
        <v>56</v>
      </c>
      <c r="AJ65" s="114" t="str">
        <f t="shared" ref="AJ65:AO65" si="58">100*(D65+J65+P65+V65+AB65)/#REF!</f>
        <v>#REF!</v>
      </c>
      <c r="AK65" s="114" t="str">
        <f t="shared" si="58"/>
        <v>#REF!</v>
      </c>
      <c r="AL65" s="114" t="str">
        <f t="shared" si="58"/>
        <v>#REF!</v>
      </c>
      <c r="AM65" s="114" t="str">
        <f t="shared" si="58"/>
        <v>#REF!</v>
      </c>
      <c r="AN65" s="114" t="str">
        <f t="shared" si="58"/>
        <v>#REF!</v>
      </c>
      <c r="AO65" s="114" t="str">
        <f t="shared" si="58"/>
        <v>#REF!</v>
      </c>
    </row>
    <row r="66" ht="15.75" customHeight="1">
      <c r="A66" s="108">
        <v>54.0</v>
      </c>
      <c r="B66" s="109" t="s">
        <v>176</v>
      </c>
      <c r="C66" s="110" t="s">
        <v>177</v>
      </c>
      <c r="D66" s="111">
        <v>28.7</v>
      </c>
      <c r="E66" s="111">
        <v>12.3</v>
      </c>
      <c r="F66" s="111">
        <v>0.0</v>
      </c>
      <c r="G66" s="111">
        <v>0.0</v>
      </c>
      <c r="H66" s="111">
        <v>0.0</v>
      </c>
      <c r="I66" s="111"/>
      <c r="J66" s="79">
        <v>0.0</v>
      </c>
      <c r="K66" s="79">
        <v>24.0</v>
      </c>
      <c r="L66" s="79">
        <v>24.0</v>
      </c>
      <c r="M66" s="79">
        <v>0.0</v>
      </c>
      <c r="N66" s="79">
        <v>0.0</v>
      </c>
      <c r="O66" s="79"/>
      <c r="P66" s="111">
        <v>0.0</v>
      </c>
      <c r="Q66" s="111">
        <v>0.0</v>
      </c>
      <c r="R66" s="111">
        <v>0.0</v>
      </c>
      <c r="S66" s="111">
        <v>8.6</v>
      </c>
      <c r="T66" s="111">
        <v>17.2</v>
      </c>
      <c r="U66" s="111">
        <v>17.2</v>
      </c>
      <c r="V66" s="112">
        <v>8.8</v>
      </c>
      <c r="W66" s="112">
        <v>13.2</v>
      </c>
      <c r="X66" s="112">
        <v>22.0</v>
      </c>
      <c r="Y66" s="112">
        <v>0.0</v>
      </c>
      <c r="Z66" s="112">
        <v>0.0</v>
      </c>
      <c r="AA66" s="112"/>
      <c r="AB66" s="113">
        <v>0.0</v>
      </c>
      <c r="AC66" s="113">
        <v>0.0</v>
      </c>
      <c r="AD66" s="113">
        <v>0.0</v>
      </c>
      <c r="AE66" s="113">
        <v>24.5</v>
      </c>
      <c r="AF66" s="113">
        <v>14.7</v>
      </c>
      <c r="AG66" s="113">
        <v>9.8</v>
      </c>
      <c r="AH66" s="15" t="s">
        <v>15</v>
      </c>
      <c r="AI66" s="15">
        <f t="shared" si="6"/>
        <v>70</v>
      </c>
      <c r="AJ66" s="114" t="str">
        <f t="shared" ref="AJ66:AO66" si="59">100*(D66+J66+P66+V66+AB66)/#REF!</f>
        <v>#REF!</v>
      </c>
      <c r="AK66" s="114" t="str">
        <f t="shared" si="59"/>
        <v>#REF!</v>
      </c>
      <c r="AL66" s="114" t="str">
        <f t="shared" si="59"/>
        <v>#REF!</v>
      </c>
      <c r="AM66" s="114" t="str">
        <f t="shared" si="59"/>
        <v>#REF!</v>
      </c>
      <c r="AN66" s="114" t="str">
        <f t="shared" si="59"/>
        <v>#REF!</v>
      </c>
      <c r="AO66" s="114" t="str">
        <f t="shared" si="59"/>
        <v>#REF!</v>
      </c>
    </row>
    <row r="67" ht="15.75" customHeight="1">
      <c r="A67" s="108">
        <v>55.0</v>
      </c>
      <c r="B67" s="109" t="s">
        <v>178</v>
      </c>
      <c r="C67" s="110" t="s">
        <v>179</v>
      </c>
      <c r="D67" s="111">
        <v>28.0</v>
      </c>
      <c r="E67" s="111">
        <v>12.0</v>
      </c>
      <c r="F67" s="111">
        <v>0.0</v>
      </c>
      <c r="G67" s="111">
        <v>0.0</v>
      </c>
      <c r="H67" s="111">
        <v>0.0</v>
      </c>
      <c r="I67" s="111"/>
      <c r="J67" s="79">
        <v>0.0</v>
      </c>
      <c r="K67" s="79">
        <v>20.0</v>
      </c>
      <c r="L67" s="79">
        <v>20.0</v>
      </c>
      <c r="M67" s="79">
        <v>0.0</v>
      </c>
      <c r="N67" s="79">
        <v>0.0</v>
      </c>
      <c r="O67" s="79"/>
      <c r="P67" s="111">
        <v>0.0</v>
      </c>
      <c r="Q67" s="111">
        <v>0.0</v>
      </c>
      <c r="R67" s="111">
        <v>0.0</v>
      </c>
      <c r="S67" s="111">
        <v>8.0</v>
      </c>
      <c r="T67" s="111">
        <v>16.0</v>
      </c>
      <c r="U67" s="111">
        <v>16.0</v>
      </c>
      <c r="V67" s="112">
        <v>10.0</v>
      </c>
      <c r="W67" s="112">
        <v>15.0</v>
      </c>
      <c r="X67" s="112">
        <v>25.0</v>
      </c>
      <c r="Y67" s="112">
        <v>0.0</v>
      </c>
      <c r="Z67" s="112">
        <v>0.0</v>
      </c>
      <c r="AA67" s="112"/>
      <c r="AB67" s="113">
        <v>0.0</v>
      </c>
      <c r="AC67" s="113">
        <v>0.0</v>
      </c>
      <c r="AD67" s="113">
        <v>0.0</v>
      </c>
      <c r="AE67" s="113">
        <v>23.0</v>
      </c>
      <c r="AF67" s="113">
        <v>13.8</v>
      </c>
      <c r="AG67" s="113">
        <v>9.2</v>
      </c>
      <c r="AH67" s="15" t="s">
        <v>70</v>
      </c>
      <c r="AI67" s="15">
        <f t="shared" si="6"/>
        <v>56</v>
      </c>
      <c r="AJ67" s="114" t="str">
        <f t="shared" ref="AJ67:AO67" si="60">100*(D67+J67+P67+V67+AB67)/#REF!</f>
        <v>#REF!</v>
      </c>
      <c r="AK67" s="114" t="str">
        <f t="shared" si="60"/>
        <v>#REF!</v>
      </c>
      <c r="AL67" s="114" t="str">
        <f t="shared" si="60"/>
        <v>#REF!</v>
      </c>
      <c r="AM67" s="114" t="str">
        <f t="shared" si="60"/>
        <v>#REF!</v>
      </c>
      <c r="AN67" s="114" t="str">
        <f t="shared" si="60"/>
        <v>#REF!</v>
      </c>
      <c r="AO67" s="114" t="str">
        <f t="shared" si="60"/>
        <v>#REF!</v>
      </c>
    </row>
    <row r="68" ht="15.75" customHeight="1">
      <c r="A68" s="108">
        <v>56.0</v>
      </c>
      <c r="B68" s="109" t="s">
        <v>180</v>
      </c>
      <c r="C68" s="110" t="s">
        <v>181</v>
      </c>
      <c r="D68" s="111">
        <v>33.6</v>
      </c>
      <c r="E68" s="111">
        <v>14.4</v>
      </c>
      <c r="F68" s="111">
        <v>0.0</v>
      </c>
      <c r="G68" s="111">
        <v>0.0</v>
      </c>
      <c r="H68" s="111">
        <v>0.0</v>
      </c>
      <c r="I68" s="111"/>
      <c r="J68" s="79">
        <v>0.0</v>
      </c>
      <c r="K68" s="79">
        <v>21.5</v>
      </c>
      <c r="L68" s="79">
        <v>21.5</v>
      </c>
      <c r="M68" s="79">
        <v>0.0</v>
      </c>
      <c r="N68" s="79">
        <v>0.0</v>
      </c>
      <c r="O68" s="79"/>
      <c r="P68" s="111">
        <v>0.0</v>
      </c>
      <c r="Q68" s="111">
        <v>0.0</v>
      </c>
      <c r="R68" s="111">
        <v>0.0</v>
      </c>
      <c r="S68" s="111">
        <v>9.4</v>
      </c>
      <c r="T68" s="111">
        <v>18.8</v>
      </c>
      <c r="U68" s="111">
        <v>18.8</v>
      </c>
      <c r="V68" s="112">
        <v>9.0</v>
      </c>
      <c r="W68" s="112">
        <v>13.5</v>
      </c>
      <c r="X68" s="112">
        <v>22.5</v>
      </c>
      <c r="Y68" s="112">
        <v>0.0</v>
      </c>
      <c r="Z68" s="112">
        <v>0.0</v>
      </c>
      <c r="AA68" s="112"/>
      <c r="AB68" s="113">
        <v>0.0</v>
      </c>
      <c r="AC68" s="113">
        <v>0.0</v>
      </c>
      <c r="AD68" s="113">
        <v>0.0</v>
      </c>
      <c r="AE68" s="113">
        <v>24.5</v>
      </c>
      <c r="AF68" s="113">
        <v>14.7</v>
      </c>
      <c r="AG68" s="113">
        <v>9.8</v>
      </c>
      <c r="AH68" s="15" t="s">
        <v>15</v>
      </c>
      <c r="AI68" s="15">
        <f t="shared" si="6"/>
        <v>70</v>
      </c>
      <c r="AJ68" s="114" t="str">
        <f t="shared" ref="AJ68:AO68" si="61">100*(D68+J68+P68+V68+AB68)/#REF!</f>
        <v>#REF!</v>
      </c>
      <c r="AK68" s="114" t="str">
        <f t="shared" si="61"/>
        <v>#REF!</v>
      </c>
      <c r="AL68" s="114" t="str">
        <f t="shared" si="61"/>
        <v>#REF!</v>
      </c>
      <c r="AM68" s="114" t="str">
        <f t="shared" si="61"/>
        <v>#REF!</v>
      </c>
      <c r="AN68" s="114" t="str">
        <f t="shared" si="61"/>
        <v>#REF!</v>
      </c>
      <c r="AO68" s="114" t="str">
        <f t="shared" si="61"/>
        <v>#REF!</v>
      </c>
    </row>
    <row r="69" ht="15.75" customHeight="1">
      <c r="A69" s="108">
        <v>57.0</v>
      </c>
      <c r="B69" s="109" t="s">
        <v>182</v>
      </c>
      <c r="C69" s="110" t="s">
        <v>183</v>
      </c>
      <c r="D69" s="111">
        <v>28.0</v>
      </c>
      <c r="E69" s="111">
        <v>12.0</v>
      </c>
      <c r="F69" s="111">
        <v>0.0</v>
      </c>
      <c r="G69" s="111">
        <v>0.0</v>
      </c>
      <c r="H69" s="111">
        <v>0.0</v>
      </c>
      <c r="I69" s="111"/>
      <c r="J69" s="79">
        <v>0.0</v>
      </c>
      <c r="K69" s="79">
        <v>21.5</v>
      </c>
      <c r="L69" s="79">
        <v>21.5</v>
      </c>
      <c r="M69" s="79">
        <v>0.0</v>
      </c>
      <c r="N69" s="79">
        <v>0.0</v>
      </c>
      <c r="O69" s="79"/>
      <c r="P69" s="111">
        <v>0.0</v>
      </c>
      <c r="Q69" s="111">
        <v>0.0</v>
      </c>
      <c r="R69" s="111">
        <v>0.0</v>
      </c>
      <c r="S69" s="111">
        <v>8.0</v>
      </c>
      <c r="T69" s="111">
        <v>16.0</v>
      </c>
      <c r="U69" s="111">
        <v>16.0</v>
      </c>
      <c r="V69" s="112">
        <v>8.6</v>
      </c>
      <c r="W69" s="112">
        <v>12.9</v>
      </c>
      <c r="X69" s="112">
        <v>21.5</v>
      </c>
      <c r="Y69" s="112">
        <v>0.0</v>
      </c>
      <c r="Z69" s="112">
        <v>0.0</v>
      </c>
      <c r="AA69" s="112"/>
      <c r="AB69" s="113">
        <v>0.0</v>
      </c>
      <c r="AC69" s="113">
        <v>0.0</v>
      </c>
      <c r="AD69" s="113">
        <v>0.0</v>
      </c>
      <c r="AE69" s="113">
        <v>24.0</v>
      </c>
      <c r="AF69" s="113">
        <v>14.4</v>
      </c>
      <c r="AG69" s="113">
        <v>9.6</v>
      </c>
      <c r="AH69" s="15" t="s">
        <v>17</v>
      </c>
      <c r="AI69" s="15">
        <f t="shared" si="6"/>
        <v>60</v>
      </c>
      <c r="AJ69" s="114" t="str">
        <f t="shared" ref="AJ69:AO69" si="62">100*(D69+J69+P69+V69+AB69)/#REF!</f>
        <v>#REF!</v>
      </c>
      <c r="AK69" s="114" t="str">
        <f t="shared" si="62"/>
        <v>#REF!</v>
      </c>
      <c r="AL69" s="114" t="str">
        <f t="shared" si="62"/>
        <v>#REF!</v>
      </c>
      <c r="AM69" s="114" t="str">
        <f t="shared" si="62"/>
        <v>#REF!</v>
      </c>
      <c r="AN69" s="114" t="str">
        <f t="shared" si="62"/>
        <v>#REF!</v>
      </c>
      <c r="AO69" s="114" t="str">
        <f t="shared" si="62"/>
        <v>#REF!</v>
      </c>
    </row>
    <row r="70" ht="15.75" customHeight="1">
      <c r="A70" s="108">
        <v>58.0</v>
      </c>
      <c r="B70" s="109" t="s">
        <v>184</v>
      </c>
      <c r="C70" s="110" t="s">
        <v>185</v>
      </c>
      <c r="D70" s="111">
        <v>30.1</v>
      </c>
      <c r="E70" s="111">
        <v>12.9</v>
      </c>
      <c r="F70" s="111">
        <v>0.0</v>
      </c>
      <c r="G70" s="111">
        <v>0.0</v>
      </c>
      <c r="H70" s="111">
        <v>0.0</v>
      </c>
      <c r="I70" s="111"/>
      <c r="J70" s="79">
        <v>0.0</v>
      </c>
      <c r="K70" s="79">
        <v>22.5</v>
      </c>
      <c r="L70" s="79">
        <v>22.5</v>
      </c>
      <c r="M70" s="79">
        <v>0.0</v>
      </c>
      <c r="N70" s="79">
        <v>0.0</v>
      </c>
      <c r="O70" s="79"/>
      <c r="P70" s="111">
        <v>0.0</v>
      </c>
      <c r="Q70" s="111">
        <v>0.0</v>
      </c>
      <c r="R70" s="111">
        <v>0.0</v>
      </c>
      <c r="S70" s="111">
        <v>8.0</v>
      </c>
      <c r="T70" s="111">
        <v>16.0</v>
      </c>
      <c r="U70" s="111">
        <v>16.0</v>
      </c>
      <c r="V70" s="112">
        <v>10.0</v>
      </c>
      <c r="W70" s="112">
        <v>15.0</v>
      </c>
      <c r="X70" s="112">
        <v>25.0</v>
      </c>
      <c r="Y70" s="112">
        <v>0.0</v>
      </c>
      <c r="Z70" s="112">
        <v>0.0</v>
      </c>
      <c r="AA70" s="112"/>
      <c r="AB70" s="113">
        <v>0.0</v>
      </c>
      <c r="AC70" s="113">
        <v>0.0</v>
      </c>
      <c r="AD70" s="113">
        <v>0.0</v>
      </c>
      <c r="AE70" s="113">
        <v>23.0</v>
      </c>
      <c r="AF70" s="113">
        <v>13.8</v>
      </c>
      <c r="AG70" s="113">
        <v>9.2</v>
      </c>
      <c r="AH70" s="15" t="s">
        <v>15</v>
      </c>
      <c r="AI70" s="15">
        <f t="shared" si="6"/>
        <v>70</v>
      </c>
      <c r="AJ70" s="114" t="str">
        <f t="shared" ref="AJ70:AO70" si="63">100*(D70+J70+P70+V70+AB70)/#REF!</f>
        <v>#REF!</v>
      </c>
      <c r="AK70" s="114" t="str">
        <f t="shared" si="63"/>
        <v>#REF!</v>
      </c>
      <c r="AL70" s="114" t="str">
        <f t="shared" si="63"/>
        <v>#REF!</v>
      </c>
      <c r="AM70" s="114" t="str">
        <f t="shared" si="63"/>
        <v>#REF!</v>
      </c>
      <c r="AN70" s="114" t="str">
        <f t="shared" si="63"/>
        <v>#REF!</v>
      </c>
      <c r="AO70" s="114" t="str">
        <f t="shared" si="63"/>
        <v>#REF!</v>
      </c>
    </row>
    <row r="71" ht="15.75" customHeight="1">
      <c r="A71" s="108">
        <v>59.0</v>
      </c>
      <c r="B71" s="109" t="s">
        <v>186</v>
      </c>
      <c r="C71" s="110" t="s">
        <v>187</v>
      </c>
      <c r="D71" s="111">
        <v>25.9</v>
      </c>
      <c r="E71" s="111">
        <v>11.1</v>
      </c>
      <c r="F71" s="111">
        <v>0.0</v>
      </c>
      <c r="G71" s="111">
        <v>0.0</v>
      </c>
      <c r="H71" s="111">
        <v>0.0</v>
      </c>
      <c r="I71" s="111"/>
      <c r="J71" s="79">
        <v>0.0</v>
      </c>
      <c r="K71" s="79">
        <v>20.0</v>
      </c>
      <c r="L71" s="79">
        <v>20.0</v>
      </c>
      <c r="M71" s="79">
        <v>0.0</v>
      </c>
      <c r="N71" s="79">
        <v>0.0</v>
      </c>
      <c r="O71" s="79"/>
      <c r="P71" s="111">
        <v>0.0</v>
      </c>
      <c r="Q71" s="111">
        <v>0.0</v>
      </c>
      <c r="R71" s="111">
        <v>0.0</v>
      </c>
      <c r="S71" s="111">
        <v>8.0</v>
      </c>
      <c r="T71" s="111">
        <v>16.0</v>
      </c>
      <c r="U71" s="111">
        <v>16.0</v>
      </c>
      <c r="V71" s="112">
        <v>8.8</v>
      </c>
      <c r="W71" s="112">
        <v>13.2</v>
      </c>
      <c r="X71" s="112">
        <v>22.0</v>
      </c>
      <c r="Y71" s="112">
        <v>0.0</v>
      </c>
      <c r="Z71" s="112">
        <v>0.0</v>
      </c>
      <c r="AA71" s="112"/>
      <c r="AB71" s="113">
        <v>0.0</v>
      </c>
      <c r="AC71" s="113">
        <v>0.0</v>
      </c>
      <c r="AD71" s="113">
        <v>0.0</v>
      </c>
      <c r="AE71" s="113">
        <v>23.5</v>
      </c>
      <c r="AF71" s="113">
        <v>14.1</v>
      </c>
      <c r="AG71" s="113">
        <v>9.4</v>
      </c>
      <c r="AH71" s="15" t="s">
        <v>15</v>
      </c>
      <c r="AI71" s="15">
        <f t="shared" si="6"/>
        <v>70</v>
      </c>
      <c r="AJ71" s="114" t="str">
        <f t="shared" ref="AJ71:AO71" si="64">100*(D71+J71+P71+V71+AB71)/#REF!</f>
        <v>#REF!</v>
      </c>
      <c r="AK71" s="114" t="str">
        <f t="shared" si="64"/>
        <v>#REF!</v>
      </c>
      <c r="AL71" s="114" t="str">
        <f t="shared" si="64"/>
        <v>#REF!</v>
      </c>
      <c r="AM71" s="114" t="str">
        <f t="shared" si="64"/>
        <v>#REF!</v>
      </c>
      <c r="AN71" s="114" t="str">
        <f t="shared" si="64"/>
        <v>#REF!</v>
      </c>
      <c r="AO71" s="114" t="str">
        <f t="shared" si="64"/>
        <v>#REF!</v>
      </c>
    </row>
    <row r="72" ht="15.75" customHeight="1">
      <c r="A72" s="108"/>
      <c r="B72" s="109"/>
      <c r="C72" s="110"/>
      <c r="D72" s="111"/>
      <c r="E72" s="111"/>
      <c r="F72" s="111"/>
      <c r="G72" s="111"/>
      <c r="H72" s="111"/>
      <c r="I72" s="111"/>
      <c r="J72" s="79"/>
      <c r="K72" s="79"/>
      <c r="L72" s="79"/>
      <c r="M72" s="79"/>
      <c r="N72" s="79"/>
      <c r="O72" s="79"/>
      <c r="P72" s="111"/>
      <c r="Q72" s="111"/>
      <c r="R72" s="111"/>
      <c r="S72" s="111"/>
      <c r="T72" s="111"/>
      <c r="U72" s="111"/>
      <c r="V72" s="112"/>
      <c r="W72" s="112"/>
      <c r="X72" s="112"/>
      <c r="Y72" s="112"/>
      <c r="Z72" s="112"/>
      <c r="AA72" s="112"/>
      <c r="AB72" s="113"/>
      <c r="AC72" s="113"/>
      <c r="AD72" s="113"/>
      <c r="AE72" s="113"/>
      <c r="AF72" s="113"/>
      <c r="AG72" s="113"/>
      <c r="AH72" s="15"/>
      <c r="AI72" s="15"/>
      <c r="AJ72" s="114"/>
      <c r="AK72" s="114"/>
      <c r="AL72" s="114"/>
      <c r="AM72" s="114"/>
      <c r="AN72" s="114"/>
      <c r="AO72" s="114"/>
    </row>
    <row r="73" ht="15.75" customHeight="1">
      <c r="A73" s="108"/>
      <c r="B73" s="109"/>
      <c r="C73" s="110"/>
      <c r="D73" s="111"/>
      <c r="E73" s="111"/>
      <c r="F73" s="111"/>
      <c r="G73" s="111"/>
      <c r="H73" s="111"/>
      <c r="I73" s="111"/>
      <c r="J73" s="79"/>
      <c r="K73" s="79"/>
      <c r="L73" s="79"/>
      <c r="M73" s="79"/>
      <c r="N73" s="79"/>
      <c r="O73" s="79"/>
      <c r="P73" s="111"/>
      <c r="Q73" s="111"/>
      <c r="R73" s="111"/>
      <c r="S73" s="111"/>
      <c r="T73" s="111"/>
      <c r="U73" s="111"/>
      <c r="V73" s="112"/>
      <c r="W73" s="112"/>
      <c r="X73" s="112"/>
      <c r="Y73" s="112"/>
      <c r="Z73" s="112"/>
      <c r="AA73" s="112"/>
      <c r="AB73" s="113"/>
      <c r="AC73" s="113"/>
      <c r="AD73" s="113"/>
      <c r="AE73" s="113"/>
      <c r="AF73" s="113"/>
      <c r="AG73" s="113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8"/>
      <c r="B74" s="109"/>
      <c r="C74" s="110"/>
      <c r="D74" s="111"/>
      <c r="E74" s="111"/>
      <c r="F74" s="111"/>
      <c r="G74" s="111"/>
      <c r="H74" s="111"/>
      <c r="I74" s="111"/>
      <c r="J74" s="79"/>
      <c r="K74" s="79"/>
      <c r="L74" s="79"/>
      <c r="M74" s="79"/>
      <c r="N74" s="79"/>
      <c r="O74" s="79"/>
      <c r="P74" s="111"/>
      <c r="Q74" s="111"/>
      <c r="R74" s="111"/>
      <c r="S74" s="111"/>
      <c r="T74" s="111"/>
      <c r="U74" s="111"/>
      <c r="V74" s="112"/>
      <c r="W74" s="112"/>
      <c r="X74" s="112"/>
      <c r="Y74" s="112"/>
      <c r="Z74" s="112"/>
      <c r="AA74" s="112"/>
      <c r="AB74" s="113"/>
      <c r="AC74" s="113"/>
      <c r="AD74" s="113"/>
      <c r="AE74" s="113"/>
      <c r="AF74" s="113"/>
      <c r="AG74" s="113"/>
      <c r="AH74" s="15"/>
      <c r="AI74" s="15"/>
      <c r="AJ74" s="105"/>
      <c r="AK74" s="105"/>
      <c r="AL74" s="105"/>
      <c r="AM74" s="105"/>
      <c r="AN74" s="105"/>
      <c r="AO74" s="105"/>
    </row>
    <row r="75" ht="15.75" customHeight="1">
      <c r="A75" s="108"/>
      <c r="B75" s="109"/>
      <c r="C75" s="110"/>
      <c r="D75" s="111"/>
      <c r="E75" s="111"/>
      <c r="F75" s="111"/>
      <c r="G75" s="111"/>
      <c r="H75" s="111"/>
      <c r="I75" s="111"/>
      <c r="J75" s="79"/>
      <c r="K75" s="79"/>
      <c r="L75" s="79"/>
      <c r="M75" s="79"/>
      <c r="N75" s="79"/>
      <c r="O75" s="79"/>
      <c r="P75" s="111"/>
      <c r="Q75" s="111"/>
      <c r="R75" s="111"/>
      <c r="S75" s="111"/>
      <c r="T75" s="111"/>
      <c r="U75" s="111"/>
      <c r="V75" s="112"/>
      <c r="W75" s="112"/>
      <c r="X75" s="112"/>
      <c r="Y75" s="112"/>
      <c r="Z75" s="112"/>
      <c r="AA75" s="112"/>
      <c r="AB75" s="115"/>
      <c r="AC75" s="116" t="s">
        <v>188</v>
      </c>
      <c r="AD75" s="62"/>
      <c r="AE75" s="62"/>
      <c r="AF75" s="62"/>
      <c r="AG75" s="62"/>
      <c r="AH75" s="65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8"/>
      <c r="B76" s="109"/>
      <c r="C76" s="110"/>
      <c r="D76" s="111"/>
      <c r="E76" s="111"/>
      <c r="F76" s="111"/>
      <c r="G76" s="111"/>
      <c r="H76" s="111"/>
      <c r="I76" s="111"/>
      <c r="J76" s="79"/>
      <c r="K76" s="79"/>
      <c r="L76" s="79"/>
      <c r="M76" s="79"/>
      <c r="N76" s="79"/>
      <c r="O76" s="79"/>
      <c r="P76" s="111"/>
      <c r="Q76" s="111"/>
      <c r="R76" s="111"/>
      <c r="S76" s="111"/>
      <c r="T76" s="111"/>
      <c r="U76" s="111"/>
      <c r="V76" s="112"/>
      <c r="W76" s="112"/>
      <c r="X76" s="112"/>
      <c r="Y76" s="112"/>
      <c r="Z76" s="112"/>
      <c r="AA76" s="112"/>
      <c r="AB76" s="113"/>
      <c r="AC76" s="113"/>
      <c r="AD76" s="113"/>
      <c r="AE76" s="113"/>
      <c r="AF76" s="113"/>
      <c r="AG76" s="113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ht="15.75" customHeight="1">
      <c r="C78" s="81"/>
    </row>
    <row r="79" ht="15.75" customHeight="1">
      <c r="B79" s="81"/>
    </row>
    <row r="80" ht="15.75" customHeight="1">
      <c r="B80" s="81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</row>
    <row r="81" ht="15.75" customHeight="1">
      <c r="B81" s="81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</row>
    <row r="82" ht="15.75" customHeight="1">
      <c r="B82" s="81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</row>
    <row r="83" ht="15.75" customHeight="1">
      <c r="B83" s="81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5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</row>
    <row r="84" ht="15.75" customHeight="1">
      <c r="B84" s="81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117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</row>
    <row r="85" ht="15.75" customHeight="1">
      <c r="B85" s="81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</row>
    <row r="86" ht="15.0" customHeight="1">
      <c r="B86" s="81"/>
      <c r="V86" s="84"/>
      <c r="W86" s="84"/>
      <c r="Z86" s="84"/>
      <c r="AA86" s="84"/>
    </row>
    <row r="87" ht="15.75" customHeight="1">
      <c r="B87" s="81"/>
      <c r="V87" s="84"/>
      <c r="W87" s="84"/>
    </row>
    <row r="88" ht="15.75" customHeight="1">
      <c r="B88" s="81"/>
      <c r="P88" s="81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</row>
    <row r="89" ht="15.75" customHeight="1">
      <c r="B89" s="81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</row>
    <row r="90" ht="15.75" customHeight="1">
      <c r="B90" s="81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</row>
    <row r="91" ht="15.75" customHeight="1">
      <c r="B91" s="81"/>
      <c r="P91" s="81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</row>
    <row r="92" ht="15.75" customHeight="1">
      <c r="B92" s="81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</row>
    <row r="93" ht="15.75" customHeight="1">
      <c r="B93" s="81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</row>
    <row r="94" ht="15.75" customHeight="1">
      <c r="B94" s="81"/>
      <c r="P94" s="81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</row>
    <row r="95" ht="15.75" customHeight="1">
      <c r="B95" s="81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</row>
    <row r="96" ht="15.75" customHeight="1">
      <c r="B96" s="81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</row>
    <row r="97" ht="15.75" customHeight="1">
      <c r="B97" s="81"/>
      <c r="P97" s="81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</row>
    <row r="98" ht="15.75" customHeight="1">
      <c r="B98" s="81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</row>
    <row r="99" ht="15.75" customHeight="1">
      <c r="B99" s="81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</row>
    <row r="100" ht="15.75" customHeight="1">
      <c r="B100" s="81"/>
      <c r="P100" s="81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</row>
    <row r="101" ht="15.75" customHeight="1">
      <c r="B101" s="81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</row>
    <row r="102" ht="15.75" customHeight="1">
      <c r="B102" s="81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</row>
    <row r="103" ht="15.75" customHeight="1">
      <c r="B103" s="81"/>
      <c r="P103" s="81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</row>
    <row r="104" ht="15.75" customHeight="1">
      <c r="B104" s="81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</row>
    <row r="105" ht="15.75" customHeight="1">
      <c r="B105" s="81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49</v>
      </c>
    </row>
    <row r="2">
      <c r="A2" s="83" t="s">
        <v>50</v>
      </c>
      <c r="C2" s="81" t="str">
        <f>#REF!</f>
        <v>#REF!</v>
      </c>
      <c r="D2" s="31" t="s">
        <v>51</v>
      </c>
      <c r="G2" s="31" t="str">
        <f>#REF!</f>
        <v>#REF!</v>
      </c>
      <c r="J2" s="31" t="s">
        <v>52</v>
      </c>
      <c r="K2" s="84" t="str">
        <f>#REF!</f>
        <v>#REF!</v>
      </c>
    </row>
    <row r="3" ht="15.0" customHeight="1">
      <c r="B3" s="81"/>
      <c r="P3" s="85" t="s">
        <v>53</v>
      </c>
      <c r="S3" s="31" t="str">
        <f>#REF!</f>
        <v>#REF!</v>
      </c>
      <c r="T3" s="31" t="s">
        <v>6</v>
      </c>
      <c r="Y3" s="86" t="s">
        <v>54</v>
      </c>
      <c r="Z3" s="87"/>
      <c r="AA3" s="87"/>
      <c r="AB3" s="87"/>
      <c r="AC3" s="31" t="s">
        <v>11</v>
      </c>
      <c r="AE3" s="31" t="s">
        <v>10</v>
      </c>
      <c r="AH3" s="88" t="str">
        <f>#REF!</f>
        <v>#REF!</v>
      </c>
      <c r="AI3" s="87"/>
      <c r="AK3" s="89" t="s">
        <v>55</v>
      </c>
      <c r="AL3" s="62"/>
      <c r="AM3" s="65"/>
      <c r="AN3" s="90" t="s">
        <v>56</v>
      </c>
      <c r="AO3" s="65"/>
    </row>
    <row r="4">
      <c r="B4" s="91" t="s">
        <v>26</v>
      </c>
      <c r="C4" s="92" t="str">
        <f t="shared" ref="C4:C9" si="1">#REF!</f>
        <v>#REF!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5"/>
      <c r="AL4" s="89" t="str">
        <f t="shared" ref="AL4:AL9" si="2">#REF!</f>
        <v>#REF!</v>
      </c>
      <c r="AM4" s="65"/>
      <c r="AN4" s="90" t="str">
        <f t="shared" ref="AN4:AN9" si="3">#REF!</f>
        <v>#REF!</v>
      </c>
      <c r="AO4" s="65"/>
    </row>
    <row r="5">
      <c r="B5" s="91" t="s">
        <v>28</v>
      </c>
      <c r="C5" s="92" t="str">
        <f t="shared" si="1"/>
        <v>#REF!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5"/>
      <c r="AL5" s="89" t="str">
        <f t="shared" si="2"/>
        <v>#REF!</v>
      </c>
      <c r="AM5" s="65"/>
      <c r="AN5" s="90" t="str">
        <f t="shared" si="3"/>
        <v>#REF!</v>
      </c>
      <c r="AO5" s="65"/>
    </row>
    <row r="6">
      <c r="B6" s="91" t="s">
        <v>30</v>
      </c>
      <c r="C6" s="92" t="str">
        <f t="shared" si="1"/>
        <v>#REF!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5"/>
      <c r="AL6" s="89" t="str">
        <f t="shared" si="2"/>
        <v>#REF!</v>
      </c>
      <c r="AM6" s="65"/>
      <c r="AN6" s="90" t="str">
        <f t="shared" si="3"/>
        <v>#REF!</v>
      </c>
      <c r="AO6" s="65"/>
    </row>
    <row r="7">
      <c r="B7" s="91" t="s">
        <v>32</v>
      </c>
      <c r="C7" s="92" t="str">
        <f t="shared" si="1"/>
        <v>#REF!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5"/>
      <c r="AL7" s="89" t="str">
        <f t="shared" si="2"/>
        <v>#REF!</v>
      </c>
      <c r="AM7" s="65"/>
      <c r="AN7" s="90" t="str">
        <f t="shared" si="3"/>
        <v>#REF!</v>
      </c>
      <c r="AO7" s="65"/>
    </row>
    <row r="8">
      <c r="B8" s="91" t="s">
        <v>34</v>
      </c>
      <c r="C8" s="92" t="str">
        <f t="shared" si="1"/>
        <v>#REF!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5"/>
      <c r="AL8" s="89" t="str">
        <f t="shared" si="2"/>
        <v>#REF!</v>
      </c>
      <c r="AM8" s="65"/>
      <c r="AN8" s="90" t="str">
        <f t="shared" si="3"/>
        <v>#REF!</v>
      </c>
      <c r="AO8" s="65"/>
    </row>
    <row r="9">
      <c r="B9" s="91" t="s">
        <v>44</v>
      </c>
      <c r="C9" s="92" t="str">
        <f t="shared" si="1"/>
        <v>#REF!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5"/>
      <c r="AL9" s="89" t="str">
        <f t="shared" si="2"/>
        <v>#REF!</v>
      </c>
      <c r="AM9" s="65"/>
      <c r="AN9" s="90" t="str">
        <f t="shared" si="3"/>
        <v>#REF!</v>
      </c>
      <c r="AO9" s="65"/>
    </row>
    <row r="10">
      <c r="A10" s="93"/>
      <c r="B10" s="94"/>
      <c r="C10" s="93"/>
      <c r="D10" s="95" t="s">
        <v>21</v>
      </c>
      <c r="E10" s="62"/>
      <c r="F10" s="62"/>
      <c r="G10" s="62"/>
      <c r="H10" s="62"/>
      <c r="I10" s="65"/>
      <c r="J10" s="96" t="s">
        <v>22</v>
      </c>
      <c r="K10" s="62"/>
      <c r="L10" s="62"/>
      <c r="M10" s="62"/>
      <c r="N10" s="62"/>
      <c r="O10" s="65"/>
      <c r="P10" s="95" t="s">
        <v>57</v>
      </c>
      <c r="Q10" s="62"/>
      <c r="R10" s="62"/>
      <c r="S10" s="62"/>
      <c r="T10" s="62"/>
      <c r="U10" s="65"/>
      <c r="V10" s="97" t="s">
        <v>24</v>
      </c>
      <c r="W10" s="62"/>
      <c r="X10" s="62"/>
      <c r="Y10" s="62"/>
      <c r="Z10" s="62"/>
      <c r="AA10" s="65"/>
      <c r="AB10" s="98" t="s">
        <v>25</v>
      </c>
      <c r="AC10" s="62"/>
      <c r="AD10" s="62"/>
      <c r="AE10" s="62"/>
      <c r="AF10" s="62"/>
      <c r="AG10" s="65"/>
      <c r="AH10" s="48" t="s">
        <v>46</v>
      </c>
      <c r="AI10" s="15"/>
      <c r="AJ10" s="99" t="s">
        <v>58</v>
      </c>
      <c r="AK10" s="62"/>
      <c r="AL10" s="62"/>
      <c r="AM10" s="62"/>
      <c r="AN10" s="62"/>
      <c r="AO10" s="65"/>
    </row>
    <row r="11">
      <c r="A11" s="93" t="s">
        <v>59</v>
      </c>
      <c r="B11" s="94" t="s">
        <v>60</v>
      </c>
      <c r="C11" s="93" t="s">
        <v>61</v>
      </c>
      <c r="D11" s="100" t="s">
        <v>62</v>
      </c>
      <c r="E11" s="100" t="s">
        <v>63</v>
      </c>
      <c r="F11" s="100" t="s">
        <v>64</v>
      </c>
      <c r="G11" s="100" t="s">
        <v>65</v>
      </c>
      <c r="H11" s="100" t="s">
        <v>66</v>
      </c>
      <c r="I11" s="100" t="s">
        <v>67</v>
      </c>
      <c r="J11" s="101" t="s">
        <v>62</v>
      </c>
      <c r="K11" s="101" t="s">
        <v>63</v>
      </c>
      <c r="L11" s="101" t="s">
        <v>64</v>
      </c>
      <c r="M11" s="101" t="s">
        <v>65</v>
      </c>
      <c r="N11" s="101" t="s">
        <v>66</v>
      </c>
      <c r="O11" s="100" t="s">
        <v>67</v>
      </c>
      <c r="P11" s="100" t="s">
        <v>62</v>
      </c>
      <c r="Q11" s="100" t="s">
        <v>63</v>
      </c>
      <c r="R11" s="100" t="s">
        <v>64</v>
      </c>
      <c r="S11" s="100" t="s">
        <v>65</v>
      </c>
      <c r="T11" s="100" t="s">
        <v>66</v>
      </c>
      <c r="U11" s="100" t="s">
        <v>67</v>
      </c>
      <c r="V11" s="102" t="s">
        <v>62</v>
      </c>
      <c r="W11" s="102" t="s">
        <v>63</v>
      </c>
      <c r="X11" s="102" t="s">
        <v>64</v>
      </c>
      <c r="Y11" s="102" t="s">
        <v>65</v>
      </c>
      <c r="Z11" s="102" t="s">
        <v>66</v>
      </c>
      <c r="AA11" s="100" t="s">
        <v>67</v>
      </c>
      <c r="AB11" s="103" t="s">
        <v>62</v>
      </c>
      <c r="AC11" s="103" t="s">
        <v>63</v>
      </c>
      <c r="AD11" s="103" t="s">
        <v>64</v>
      </c>
      <c r="AE11" s="103" t="s">
        <v>65</v>
      </c>
      <c r="AF11" s="103" t="s">
        <v>66</v>
      </c>
      <c r="AG11" s="100" t="s">
        <v>67</v>
      </c>
      <c r="AH11" s="48" t="s">
        <v>20</v>
      </c>
      <c r="AI11" s="15"/>
      <c r="AJ11" s="104" t="s">
        <v>62</v>
      </c>
      <c r="AK11" s="104" t="s">
        <v>63</v>
      </c>
      <c r="AL11" s="104" t="s">
        <v>64</v>
      </c>
      <c r="AM11" s="104" t="s">
        <v>65</v>
      </c>
      <c r="AN11" s="104" t="s">
        <v>66</v>
      </c>
      <c r="AO11" s="105" t="s">
        <v>67</v>
      </c>
    </row>
    <row r="12">
      <c r="A12" s="93"/>
      <c r="B12" s="94"/>
      <c r="C12" s="106"/>
      <c r="D12" s="100" t="str">
        <f t="shared" ref="D12:AH12" si="4">#REF!</f>
        <v>#REF!</v>
      </c>
      <c r="E12" s="100" t="str">
        <f t="shared" si="4"/>
        <v>#REF!</v>
      </c>
      <c r="F12" s="100" t="str">
        <f t="shared" si="4"/>
        <v>#REF!</v>
      </c>
      <c r="G12" s="100" t="str">
        <f t="shared" si="4"/>
        <v>#REF!</v>
      </c>
      <c r="H12" s="100" t="str">
        <f t="shared" si="4"/>
        <v>#REF!</v>
      </c>
      <c r="I12" s="100" t="str">
        <f t="shared" si="4"/>
        <v>#REF!</v>
      </c>
      <c r="J12" s="101" t="str">
        <f t="shared" si="4"/>
        <v>#REF!</v>
      </c>
      <c r="K12" s="101" t="str">
        <f t="shared" si="4"/>
        <v>#REF!</v>
      </c>
      <c r="L12" s="101" t="str">
        <f t="shared" si="4"/>
        <v>#REF!</v>
      </c>
      <c r="M12" s="101" t="str">
        <f t="shared" si="4"/>
        <v>#REF!</v>
      </c>
      <c r="N12" s="101" t="str">
        <f t="shared" si="4"/>
        <v>#REF!</v>
      </c>
      <c r="O12" s="101" t="str">
        <f t="shared" si="4"/>
        <v>#REF!</v>
      </c>
      <c r="P12" s="100" t="str">
        <f t="shared" si="4"/>
        <v>#REF!</v>
      </c>
      <c r="Q12" s="100" t="str">
        <f t="shared" si="4"/>
        <v>#REF!</v>
      </c>
      <c r="R12" s="100" t="str">
        <f t="shared" si="4"/>
        <v>#REF!</v>
      </c>
      <c r="S12" s="100" t="str">
        <f t="shared" si="4"/>
        <v>#REF!</v>
      </c>
      <c r="T12" s="100" t="str">
        <f t="shared" si="4"/>
        <v>#REF!</v>
      </c>
      <c r="U12" s="100" t="str">
        <f t="shared" si="4"/>
        <v>#REF!</v>
      </c>
      <c r="V12" s="102" t="str">
        <f t="shared" si="4"/>
        <v>#REF!</v>
      </c>
      <c r="W12" s="102" t="str">
        <f t="shared" si="4"/>
        <v>#REF!</v>
      </c>
      <c r="X12" s="102" t="str">
        <f t="shared" si="4"/>
        <v>#REF!</v>
      </c>
      <c r="Y12" s="102" t="str">
        <f t="shared" si="4"/>
        <v>#REF!</v>
      </c>
      <c r="Z12" s="102" t="str">
        <f t="shared" si="4"/>
        <v>#REF!</v>
      </c>
      <c r="AA12" s="102" t="str">
        <f t="shared" si="4"/>
        <v>#REF!</v>
      </c>
      <c r="AB12" s="103" t="str">
        <f t="shared" si="4"/>
        <v>#REF!</v>
      </c>
      <c r="AC12" s="103" t="str">
        <f t="shared" si="4"/>
        <v>#REF!</v>
      </c>
      <c r="AD12" s="103" t="str">
        <f t="shared" si="4"/>
        <v>#REF!</v>
      </c>
      <c r="AE12" s="103" t="str">
        <f t="shared" si="4"/>
        <v>#REF!</v>
      </c>
      <c r="AF12" s="103" t="str">
        <f t="shared" si="4"/>
        <v>#REF!</v>
      </c>
      <c r="AG12" s="103" t="str">
        <f t="shared" si="4"/>
        <v>#REF!</v>
      </c>
      <c r="AH12" s="107" t="str">
        <f t="shared" si="4"/>
        <v>#REF!</v>
      </c>
      <c r="AI12" s="65"/>
      <c r="AJ12" s="105"/>
      <c r="AK12" s="105"/>
      <c r="AL12" s="105"/>
      <c r="AM12" s="105"/>
      <c r="AN12" s="105"/>
      <c r="AO12" s="105"/>
    </row>
    <row r="13">
      <c r="A13" s="108">
        <v>1.0</v>
      </c>
      <c r="B13" s="109">
        <v>9.21313104123E11</v>
      </c>
      <c r="C13" s="110" t="s">
        <v>189</v>
      </c>
      <c r="D13" s="111">
        <v>25.0</v>
      </c>
      <c r="E13" s="111">
        <v>11.0</v>
      </c>
      <c r="F13" s="111">
        <v>0.0</v>
      </c>
      <c r="G13" s="111">
        <v>0.0</v>
      </c>
      <c r="H13" s="111">
        <v>0.0</v>
      </c>
      <c r="I13" s="111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1">
        <v>0.0</v>
      </c>
      <c r="Q13" s="111">
        <v>0.0</v>
      </c>
      <c r="R13" s="111">
        <v>0.0</v>
      </c>
      <c r="S13" s="111">
        <v>9.0</v>
      </c>
      <c r="T13" s="111">
        <v>18.0</v>
      </c>
      <c r="U13" s="111">
        <v>18.0</v>
      </c>
      <c r="V13" s="112">
        <v>8.0</v>
      </c>
      <c r="W13" s="112">
        <v>12.0</v>
      </c>
      <c r="X13" s="112">
        <v>20.0</v>
      </c>
      <c r="Y13" s="112">
        <v>0.0</v>
      </c>
      <c r="Z13" s="112">
        <v>0.0</v>
      </c>
      <c r="AA13" s="112"/>
      <c r="AB13" s="113">
        <v>0.0</v>
      </c>
      <c r="AC13" s="113">
        <v>0.0</v>
      </c>
      <c r="AD13" s="113">
        <v>0.0</v>
      </c>
      <c r="AE13" s="113">
        <v>23.0</v>
      </c>
      <c r="AF13" s="113">
        <v>14.0</v>
      </c>
      <c r="AG13" s="113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4" t="str">
        <f t="shared" ref="AJ13:AO13" si="5">100*(D13+J13+P13+V13+AB13)/#REF!</f>
        <v>#REF!</v>
      </c>
      <c r="AK13" s="114" t="str">
        <f t="shared" si="5"/>
        <v>#REF!</v>
      </c>
      <c r="AL13" s="114" t="str">
        <f t="shared" si="5"/>
        <v>#REF!</v>
      </c>
      <c r="AM13" s="114" t="str">
        <f t="shared" si="5"/>
        <v>#REF!</v>
      </c>
      <c r="AN13" s="114" t="str">
        <f t="shared" si="5"/>
        <v>#REF!</v>
      </c>
      <c r="AO13" s="114" t="str">
        <f t="shared" si="5"/>
        <v>#REF!</v>
      </c>
    </row>
    <row r="14">
      <c r="A14" s="108">
        <v>2.0</v>
      </c>
      <c r="B14" s="109">
        <v>9.21313104124E11</v>
      </c>
      <c r="C14" s="110" t="s">
        <v>190</v>
      </c>
      <c r="D14" s="111">
        <v>24.0</v>
      </c>
      <c r="E14" s="111">
        <v>10.0</v>
      </c>
      <c r="F14" s="111">
        <v>0.0</v>
      </c>
      <c r="G14" s="111">
        <v>0.0</v>
      </c>
      <c r="H14" s="111">
        <v>0.0</v>
      </c>
      <c r="I14" s="111"/>
      <c r="J14" s="79">
        <v>0.0</v>
      </c>
      <c r="K14" s="79">
        <v>20.0</v>
      </c>
      <c r="L14" s="79">
        <v>20.0</v>
      </c>
      <c r="M14" s="79">
        <v>0.0</v>
      </c>
      <c r="N14" s="79">
        <v>0.0</v>
      </c>
      <c r="O14" s="79"/>
      <c r="P14" s="111">
        <v>0.0</v>
      </c>
      <c r="Q14" s="111">
        <v>0.0</v>
      </c>
      <c r="R14" s="111">
        <v>0.0</v>
      </c>
      <c r="S14" s="111">
        <v>9.0</v>
      </c>
      <c r="T14" s="111">
        <v>17.0</v>
      </c>
      <c r="U14" s="111">
        <v>17.0</v>
      </c>
      <c r="V14" s="112">
        <v>8.0</v>
      </c>
      <c r="W14" s="112">
        <v>12.0</v>
      </c>
      <c r="X14" s="112">
        <v>20.0</v>
      </c>
      <c r="Y14" s="112">
        <v>0.0</v>
      </c>
      <c r="Z14" s="112">
        <v>0.0</v>
      </c>
      <c r="AA14" s="112"/>
      <c r="AB14" s="113">
        <v>0.0</v>
      </c>
      <c r="AC14" s="113">
        <v>0.0</v>
      </c>
      <c r="AD14" s="113">
        <v>0.0</v>
      </c>
      <c r="AE14" s="113">
        <v>20.0</v>
      </c>
      <c r="AF14" s="113">
        <v>12.0</v>
      </c>
      <c r="AG14" s="113">
        <v>8.0</v>
      </c>
      <c r="AH14" s="15" t="s">
        <v>15</v>
      </c>
      <c r="AI14" s="15">
        <f t="shared" si="6"/>
        <v>70</v>
      </c>
      <c r="AJ14" s="114" t="str">
        <f t="shared" ref="AJ14:AO14" si="7">100*(D14+J14+P14+V14+AB14)/#REF!</f>
        <v>#REF!</v>
      </c>
      <c r="AK14" s="114" t="str">
        <f t="shared" si="7"/>
        <v>#REF!</v>
      </c>
      <c r="AL14" s="114" t="str">
        <f t="shared" si="7"/>
        <v>#REF!</v>
      </c>
      <c r="AM14" s="114" t="str">
        <f t="shared" si="7"/>
        <v>#REF!</v>
      </c>
      <c r="AN14" s="114" t="str">
        <f t="shared" si="7"/>
        <v>#REF!</v>
      </c>
      <c r="AO14" s="114" t="str">
        <f t="shared" si="7"/>
        <v>#REF!</v>
      </c>
    </row>
    <row r="15">
      <c r="A15" s="108">
        <v>3.0</v>
      </c>
      <c r="B15" s="109">
        <v>9.21313104125E11</v>
      </c>
      <c r="C15" s="110" t="s">
        <v>191</v>
      </c>
      <c r="D15" s="111">
        <v>29.0</v>
      </c>
      <c r="E15" s="111">
        <v>13.0</v>
      </c>
      <c r="F15" s="111">
        <v>0.0</v>
      </c>
      <c r="G15" s="111">
        <v>0.0</v>
      </c>
      <c r="H15" s="111">
        <v>0.0</v>
      </c>
      <c r="I15" s="111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11">
        <v>0.0</v>
      </c>
      <c r="Q15" s="111">
        <v>0.0</v>
      </c>
      <c r="R15" s="111">
        <v>0.0</v>
      </c>
      <c r="S15" s="111">
        <v>10.0</v>
      </c>
      <c r="T15" s="111">
        <v>20.0</v>
      </c>
      <c r="U15" s="111">
        <v>20.0</v>
      </c>
      <c r="V15" s="112">
        <v>10.0</v>
      </c>
      <c r="W15" s="112">
        <v>15.0</v>
      </c>
      <c r="X15" s="112">
        <v>25.0</v>
      </c>
      <c r="Y15" s="112">
        <v>0.0</v>
      </c>
      <c r="Z15" s="112">
        <v>0.0</v>
      </c>
      <c r="AA15" s="112"/>
      <c r="AB15" s="113">
        <v>0.0</v>
      </c>
      <c r="AC15" s="113">
        <v>0.0</v>
      </c>
      <c r="AD15" s="113">
        <v>0.0</v>
      </c>
      <c r="AE15" s="113">
        <v>23.0</v>
      </c>
      <c r="AF15" s="113">
        <v>14.0</v>
      </c>
      <c r="AG15" s="113">
        <v>9.0</v>
      </c>
      <c r="AH15" s="15" t="s">
        <v>13</v>
      </c>
      <c r="AI15" s="15">
        <f t="shared" si="6"/>
        <v>80</v>
      </c>
      <c r="AJ15" s="114" t="str">
        <f t="shared" ref="AJ15:AO15" si="8">100*(D15+J15+P15+V15+AB15)/#REF!</f>
        <v>#REF!</v>
      </c>
      <c r="AK15" s="114" t="str">
        <f t="shared" si="8"/>
        <v>#REF!</v>
      </c>
      <c r="AL15" s="114" t="str">
        <f t="shared" si="8"/>
        <v>#REF!</v>
      </c>
      <c r="AM15" s="114" t="str">
        <f t="shared" si="8"/>
        <v>#REF!</v>
      </c>
      <c r="AN15" s="114" t="str">
        <f t="shared" si="8"/>
        <v>#REF!</v>
      </c>
      <c r="AO15" s="114" t="str">
        <f t="shared" si="8"/>
        <v>#REF!</v>
      </c>
    </row>
    <row r="16">
      <c r="A16" s="108">
        <v>4.0</v>
      </c>
      <c r="B16" s="109">
        <v>9.21313104126E11</v>
      </c>
      <c r="C16" s="110" t="s">
        <v>192</v>
      </c>
      <c r="D16" s="111">
        <v>35.0</v>
      </c>
      <c r="E16" s="111">
        <v>15.0</v>
      </c>
      <c r="F16" s="111">
        <v>0.0</v>
      </c>
      <c r="G16" s="111">
        <v>0.0</v>
      </c>
      <c r="H16" s="111">
        <v>0.0</v>
      </c>
      <c r="I16" s="111"/>
      <c r="J16" s="79">
        <v>0.0</v>
      </c>
      <c r="K16" s="79">
        <v>25.0</v>
      </c>
      <c r="L16" s="79">
        <v>25.0</v>
      </c>
      <c r="M16" s="79">
        <v>0.0</v>
      </c>
      <c r="N16" s="79">
        <v>0.0</v>
      </c>
      <c r="O16" s="79"/>
      <c r="P16" s="111">
        <v>0.0</v>
      </c>
      <c r="Q16" s="111">
        <v>0.0</v>
      </c>
      <c r="R16" s="111">
        <v>0.0</v>
      </c>
      <c r="S16" s="111">
        <v>10.0</v>
      </c>
      <c r="T16" s="111">
        <v>20.0</v>
      </c>
      <c r="U16" s="111">
        <v>20.0</v>
      </c>
      <c r="V16" s="112">
        <v>10.0</v>
      </c>
      <c r="W16" s="112">
        <v>14.0</v>
      </c>
      <c r="X16" s="112">
        <v>24.0</v>
      </c>
      <c r="Y16" s="112">
        <v>0.0</v>
      </c>
      <c r="Z16" s="112">
        <v>0.0</v>
      </c>
      <c r="AA16" s="112"/>
      <c r="AB16" s="113">
        <v>0.0</v>
      </c>
      <c r="AC16" s="113">
        <v>0.0</v>
      </c>
      <c r="AD16" s="113">
        <v>0.0</v>
      </c>
      <c r="AE16" s="113">
        <v>25.0</v>
      </c>
      <c r="AF16" s="113">
        <v>15.0</v>
      </c>
      <c r="AG16" s="113">
        <v>10.0</v>
      </c>
      <c r="AH16" s="15" t="s">
        <v>15</v>
      </c>
      <c r="AI16" s="15">
        <f t="shared" si="6"/>
        <v>70</v>
      </c>
      <c r="AJ16" s="114" t="str">
        <f t="shared" ref="AJ16:AO16" si="9">100*(D16+J16+P16+V16+AB16)/#REF!</f>
        <v>#REF!</v>
      </c>
      <c r="AK16" s="114" t="str">
        <f t="shared" si="9"/>
        <v>#REF!</v>
      </c>
      <c r="AL16" s="114" t="str">
        <f t="shared" si="9"/>
        <v>#REF!</v>
      </c>
      <c r="AM16" s="114" t="str">
        <f t="shared" si="9"/>
        <v>#REF!</v>
      </c>
      <c r="AN16" s="114" t="str">
        <f t="shared" si="9"/>
        <v>#REF!</v>
      </c>
      <c r="AO16" s="114" t="str">
        <f t="shared" si="9"/>
        <v>#REF!</v>
      </c>
    </row>
    <row r="17">
      <c r="A17" s="108">
        <v>5.0</v>
      </c>
      <c r="B17" s="109">
        <v>9.21313104127E11</v>
      </c>
      <c r="C17" s="110" t="s">
        <v>193</v>
      </c>
      <c r="D17" s="111">
        <v>34.0</v>
      </c>
      <c r="E17" s="111">
        <v>14.0</v>
      </c>
      <c r="F17" s="111">
        <v>0.0</v>
      </c>
      <c r="G17" s="111">
        <v>0.0</v>
      </c>
      <c r="H17" s="111">
        <v>0.0</v>
      </c>
      <c r="I17" s="111"/>
      <c r="J17" s="79">
        <v>0.0</v>
      </c>
      <c r="K17" s="79">
        <v>23.0</v>
      </c>
      <c r="L17" s="79">
        <v>23.0</v>
      </c>
      <c r="M17" s="79">
        <v>0.0</v>
      </c>
      <c r="N17" s="79">
        <v>0.0</v>
      </c>
      <c r="O17" s="79"/>
      <c r="P17" s="111">
        <v>0.0</v>
      </c>
      <c r="Q17" s="111">
        <v>0.0</v>
      </c>
      <c r="R17" s="111">
        <v>0.0</v>
      </c>
      <c r="S17" s="111">
        <v>9.0</v>
      </c>
      <c r="T17" s="111">
        <v>18.0</v>
      </c>
      <c r="U17" s="111">
        <v>18.0</v>
      </c>
      <c r="V17" s="112">
        <v>9.0</v>
      </c>
      <c r="W17" s="112">
        <v>14.0</v>
      </c>
      <c r="X17" s="112">
        <v>24.0</v>
      </c>
      <c r="Y17" s="112">
        <v>0.0</v>
      </c>
      <c r="Z17" s="112">
        <v>0.0</v>
      </c>
      <c r="AA17" s="112"/>
      <c r="AB17" s="113">
        <v>0.0</v>
      </c>
      <c r="AC17" s="113">
        <v>0.0</v>
      </c>
      <c r="AD17" s="113">
        <v>0.0</v>
      </c>
      <c r="AE17" s="113">
        <v>23.0</v>
      </c>
      <c r="AF17" s="113">
        <v>14.0</v>
      </c>
      <c r="AG17" s="113">
        <v>9.0</v>
      </c>
      <c r="AH17" s="15" t="s">
        <v>13</v>
      </c>
      <c r="AI17" s="15">
        <f t="shared" si="6"/>
        <v>80</v>
      </c>
      <c r="AJ17" s="114" t="str">
        <f t="shared" ref="AJ17:AO17" si="10">100*(D17+J17+P17+V17+AB17)/#REF!</f>
        <v>#REF!</v>
      </c>
      <c r="AK17" s="114" t="str">
        <f t="shared" si="10"/>
        <v>#REF!</v>
      </c>
      <c r="AL17" s="114" t="str">
        <f t="shared" si="10"/>
        <v>#REF!</v>
      </c>
      <c r="AM17" s="114" t="str">
        <f t="shared" si="10"/>
        <v>#REF!</v>
      </c>
      <c r="AN17" s="114" t="str">
        <f t="shared" si="10"/>
        <v>#REF!</v>
      </c>
      <c r="AO17" s="114" t="str">
        <f t="shared" si="10"/>
        <v>#REF!</v>
      </c>
    </row>
    <row r="18">
      <c r="A18" s="108">
        <v>6.0</v>
      </c>
      <c r="B18" s="109">
        <v>9.21313104128E11</v>
      </c>
      <c r="C18" s="110" t="s">
        <v>194</v>
      </c>
      <c r="D18" s="111">
        <v>35.0</v>
      </c>
      <c r="E18" s="111">
        <v>15.0</v>
      </c>
      <c r="F18" s="111">
        <v>0.0</v>
      </c>
      <c r="G18" s="111">
        <v>0.0</v>
      </c>
      <c r="H18" s="111">
        <v>0.0</v>
      </c>
      <c r="I18" s="111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11">
        <v>0.0</v>
      </c>
      <c r="Q18" s="111">
        <v>0.0</v>
      </c>
      <c r="R18" s="111">
        <v>0.0</v>
      </c>
      <c r="S18" s="111">
        <v>10.0</v>
      </c>
      <c r="T18" s="111">
        <v>20.0</v>
      </c>
      <c r="U18" s="111">
        <v>20.0</v>
      </c>
      <c r="V18" s="112">
        <v>10.0</v>
      </c>
      <c r="W18" s="112">
        <v>14.0</v>
      </c>
      <c r="X18" s="112">
        <v>24.0</v>
      </c>
      <c r="Y18" s="112">
        <v>0.0</v>
      </c>
      <c r="Z18" s="112">
        <v>0.0</v>
      </c>
      <c r="AA18" s="112"/>
      <c r="AB18" s="113">
        <v>0.0</v>
      </c>
      <c r="AC18" s="113">
        <v>0.0</v>
      </c>
      <c r="AD18" s="113">
        <v>0.0</v>
      </c>
      <c r="AE18" s="113">
        <v>25.0</v>
      </c>
      <c r="AF18" s="113">
        <v>15.0</v>
      </c>
      <c r="AG18" s="113">
        <v>10.0</v>
      </c>
      <c r="AH18" s="15" t="s">
        <v>15</v>
      </c>
      <c r="AI18" s="15">
        <f t="shared" si="6"/>
        <v>70</v>
      </c>
      <c r="AJ18" s="114" t="str">
        <f t="shared" ref="AJ18:AO18" si="11">100*(D18+J18+P18+V18+AB18)/#REF!</f>
        <v>#REF!</v>
      </c>
      <c r="AK18" s="114" t="str">
        <f t="shared" si="11"/>
        <v>#REF!</v>
      </c>
      <c r="AL18" s="114" t="str">
        <f t="shared" si="11"/>
        <v>#REF!</v>
      </c>
      <c r="AM18" s="114" t="str">
        <f t="shared" si="11"/>
        <v>#REF!</v>
      </c>
      <c r="AN18" s="114" t="str">
        <f t="shared" si="11"/>
        <v>#REF!</v>
      </c>
      <c r="AO18" s="114" t="str">
        <f t="shared" si="11"/>
        <v>#REF!</v>
      </c>
    </row>
    <row r="19">
      <c r="A19" s="108">
        <v>7.0</v>
      </c>
      <c r="B19" s="109">
        <v>9.21313104129E11</v>
      </c>
      <c r="C19" s="110" t="s">
        <v>195</v>
      </c>
      <c r="D19" s="111">
        <v>34.0</v>
      </c>
      <c r="E19" s="111">
        <v>14.0</v>
      </c>
      <c r="F19" s="111">
        <v>0.0</v>
      </c>
      <c r="G19" s="111">
        <v>0.0</v>
      </c>
      <c r="H19" s="111">
        <v>0.0</v>
      </c>
      <c r="I19" s="111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1">
        <v>0.0</v>
      </c>
      <c r="Q19" s="111">
        <v>0.0</v>
      </c>
      <c r="R19" s="111">
        <v>0.0</v>
      </c>
      <c r="S19" s="111">
        <v>10.0</v>
      </c>
      <c r="T19" s="111">
        <v>20.0</v>
      </c>
      <c r="U19" s="111">
        <v>20.0</v>
      </c>
      <c r="V19" s="112">
        <v>9.0</v>
      </c>
      <c r="W19" s="112">
        <v>14.0</v>
      </c>
      <c r="X19" s="112">
        <v>24.0</v>
      </c>
      <c r="Y19" s="112">
        <v>0.0</v>
      </c>
      <c r="Z19" s="112">
        <v>0.0</v>
      </c>
      <c r="AA19" s="112"/>
      <c r="AB19" s="113">
        <v>0.0</v>
      </c>
      <c r="AC19" s="113">
        <v>0.0</v>
      </c>
      <c r="AD19" s="113">
        <v>0.0</v>
      </c>
      <c r="AE19" s="113">
        <v>25.0</v>
      </c>
      <c r="AF19" s="113">
        <v>15.0</v>
      </c>
      <c r="AG19" s="113">
        <v>10.0</v>
      </c>
      <c r="AH19" s="15" t="s">
        <v>15</v>
      </c>
      <c r="AI19" s="15">
        <f t="shared" si="6"/>
        <v>70</v>
      </c>
      <c r="AJ19" s="114" t="str">
        <f t="shared" ref="AJ19:AO19" si="12">100*(D19+J19+P19+V19+AB19)/#REF!</f>
        <v>#REF!</v>
      </c>
      <c r="AK19" s="114" t="str">
        <f t="shared" si="12"/>
        <v>#REF!</v>
      </c>
      <c r="AL19" s="114" t="str">
        <f t="shared" si="12"/>
        <v>#REF!</v>
      </c>
      <c r="AM19" s="114" t="str">
        <f t="shared" si="12"/>
        <v>#REF!</v>
      </c>
      <c r="AN19" s="114" t="str">
        <f t="shared" si="12"/>
        <v>#REF!</v>
      </c>
      <c r="AO19" s="114" t="str">
        <f t="shared" si="12"/>
        <v>#REF!</v>
      </c>
    </row>
    <row r="20">
      <c r="A20" s="108">
        <v>8.0</v>
      </c>
      <c r="B20" s="109">
        <v>9.2131310413E11</v>
      </c>
      <c r="C20" s="110" t="s">
        <v>196</v>
      </c>
      <c r="D20" s="111">
        <v>30.0</v>
      </c>
      <c r="E20" s="111">
        <v>13.0</v>
      </c>
      <c r="F20" s="111">
        <v>0.0</v>
      </c>
      <c r="G20" s="111">
        <v>0.0</v>
      </c>
      <c r="H20" s="111">
        <v>0.0</v>
      </c>
      <c r="I20" s="111"/>
      <c r="J20" s="79">
        <v>0.0</v>
      </c>
      <c r="K20" s="79">
        <v>22.0</v>
      </c>
      <c r="L20" s="79">
        <v>22.0</v>
      </c>
      <c r="M20" s="79">
        <v>0.0</v>
      </c>
      <c r="N20" s="79">
        <v>0.0</v>
      </c>
      <c r="O20" s="79"/>
      <c r="P20" s="111">
        <v>0.0</v>
      </c>
      <c r="Q20" s="111">
        <v>0.0</v>
      </c>
      <c r="R20" s="111">
        <v>0.0</v>
      </c>
      <c r="S20" s="111">
        <v>10.0</v>
      </c>
      <c r="T20" s="111">
        <v>20.0</v>
      </c>
      <c r="U20" s="111">
        <v>20.0</v>
      </c>
      <c r="V20" s="112">
        <v>10.0</v>
      </c>
      <c r="W20" s="112">
        <v>15.0</v>
      </c>
      <c r="X20" s="112">
        <v>25.0</v>
      </c>
      <c r="Y20" s="112">
        <v>0.0</v>
      </c>
      <c r="Z20" s="112">
        <v>0.0</v>
      </c>
      <c r="AA20" s="112"/>
      <c r="AB20" s="113">
        <v>0.0</v>
      </c>
      <c r="AC20" s="113">
        <v>0.0</v>
      </c>
      <c r="AD20" s="113">
        <v>0.0</v>
      </c>
      <c r="AE20" s="113">
        <v>23.0</v>
      </c>
      <c r="AF20" s="113">
        <v>14.0</v>
      </c>
      <c r="AG20" s="113">
        <v>9.0</v>
      </c>
      <c r="AH20" s="15" t="s">
        <v>13</v>
      </c>
      <c r="AI20" s="15">
        <f t="shared" si="6"/>
        <v>80</v>
      </c>
      <c r="AJ20" s="114" t="str">
        <f t="shared" ref="AJ20:AO20" si="13">100*(D20+J20+P20+V20+AB20)/#REF!</f>
        <v>#REF!</v>
      </c>
      <c r="AK20" s="114" t="str">
        <f t="shared" si="13"/>
        <v>#REF!</v>
      </c>
      <c r="AL20" s="114" t="str">
        <f t="shared" si="13"/>
        <v>#REF!</v>
      </c>
      <c r="AM20" s="114" t="str">
        <f t="shared" si="13"/>
        <v>#REF!</v>
      </c>
      <c r="AN20" s="114" t="str">
        <f t="shared" si="13"/>
        <v>#REF!</v>
      </c>
      <c r="AO20" s="114" t="str">
        <f t="shared" si="13"/>
        <v>#REF!</v>
      </c>
    </row>
    <row r="21" ht="15.75" customHeight="1">
      <c r="A21" s="108">
        <v>9.0</v>
      </c>
      <c r="B21" s="109">
        <v>9.21313104131E11</v>
      </c>
      <c r="C21" s="110" t="s">
        <v>197</v>
      </c>
      <c r="D21" s="111">
        <v>24.0</v>
      </c>
      <c r="E21" s="111">
        <v>10.0</v>
      </c>
      <c r="F21" s="111">
        <v>0.0</v>
      </c>
      <c r="G21" s="111">
        <v>0.0</v>
      </c>
      <c r="H21" s="111">
        <v>0.0</v>
      </c>
      <c r="I21" s="111"/>
      <c r="J21" s="79">
        <v>0.0</v>
      </c>
      <c r="K21" s="79">
        <v>20.0</v>
      </c>
      <c r="L21" s="79">
        <v>20.0</v>
      </c>
      <c r="M21" s="79">
        <v>0.0</v>
      </c>
      <c r="N21" s="79">
        <v>0.0</v>
      </c>
      <c r="O21" s="79"/>
      <c r="P21" s="111">
        <v>0.0</v>
      </c>
      <c r="Q21" s="111">
        <v>0.0</v>
      </c>
      <c r="R21" s="111">
        <v>0.0</v>
      </c>
      <c r="S21" s="111">
        <v>7.0</v>
      </c>
      <c r="T21" s="111">
        <v>14.0</v>
      </c>
      <c r="U21" s="111">
        <v>14.0</v>
      </c>
      <c r="V21" s="112">
        <v>8.0</v>
      </c>
      <c r="W21" s="112">
        <v>12.0</v>
      </c>
      <c r="X21" s="112">
        <v>20.0</v>
      </c>
      <c r="Y21" s="112">
        <v>0.0</v>
      </c>
      <c r="Z21" s="112">
        <v>0.0</v>
      </c>
      <c r="AA21" s="112"/>
      <c r="AB21" s="113">
        <v>0.0</v>
      </c>
      <c r="AC21" s="113">
        <v>0.0</v>
      </c>
      <c r="AD21" s="113">
        <v>0.0</v>
      </c>
      <c r="AE21" s="113">
        <v>20.0</v>
      </c>
      <c r="AF21" s="113">
        <v>12.0</v>
      </c>
      <c r="AG21" s="113">
        <v>8.0</v>
      </c>
      <c r="AH21" s="15" t="s">
        <v>198</v>
      </c>
      <c r="AI21" s="15">
        <f t="shared" si="6"/>
        <v>0</v>
      </c>
      <c r="AJ21" s="114" t="str">
        <f t="shared" ref="AJ21:AO21" si="14">100*(D21+J21+P21+V21+AB21)/#REF!</f>
        <v>#REF!</v>
      </c>
      <c r="AK21" s="114" t="str">
        <f t="shared" si="14"/>
        <v>#REF!</v>
      </c>
      <c r="AL21" s="114" t="str">
        <f t="shared" si="14"/>
        <v>#REF!</v>
      </c>
      <c r="AM21" s="114" t="str">
        <f t="shared" si="14"/>
        <v>#REF!</v>
      </c>
      <c r="AN21" s="114" t="str">
        <f t="shared" si="14"/>
        <v>#REF!</v>
      </c>
      <c r="AO21" s="114" t="str">
        <f t="shared" si="14"/>
        <v>#REF!</v>
      </c>
    </row>
    <row r="22" ht="15.75" customHeight="1">
      <c r="A22" s="108">
        <v>10.0</v>
      </c>
      <c r="B22" s="109">
        <v>9.21313104132E11</v>
      </c>
      <c r="C22" s="110" t="s">
        <v>199</v>
      </c>
      <c r="D22" s="111">
        <v>27.0</v>
      </c>
      <c r="E22" s="111">
        <v>11.0</v>
      </c>
      <c r="F22" s="111">
        <v>0.0</v>
      </c>
      <c r="G22" s="111">
        <v>0.0</v>
      </c>
      <c r="H22" s="111">
        <v>0.0</v>
      </c>
      <c r="I22" s="111"/>
      <c r="J22" s="79">
        <v>0.0</v>
      </c>
      <c r="K22" s="79">
        <v>21.0</v>
      </c>
      <c r="L22" s="79">
        <v>21.0</v>
      </c>
      <c r="M22" s="79">
        <v>0.0</v>
      </c>
      <c r="N22" s="79">
        <v>0.0</v>
      </c>
      <c r="O22" s="79"/>
      <c r="P22" s="111">
        <v>0.0</v>
      </c>
      <c r="Q22" s="111">
        <v>0.0</v>
      </c>
      <c r="R22" s="111">
        <v>0.0</v>
      </c>
      <c r="S22" s="111">
        <v>7.0</v>
      </c>
      <c r="T22" s="111">
        <v>14.0</v>
      </c>
      <c r="U22" s="111">
        <v>14.0</v>
      </c>
      <c r="V22" s="112">
        <v>8.0</v>
      </c>
      <c r="W22" s="112">
        <v>12.0</v>
      </c>
      <c r="X22" s="112">
        <v>20.0</v>
      </c>
      <c r="Y22" s="112">
        <v>0.0</v>
      </c>
      <c r="Z22" s="112">
        <v>0.0</v>
      </c>
      <c r="AA22" s="112"/>
      <c r="AB22" s="113">
        <v>0.0</v>
      </c>
      <c r="AC22" s="113">
        <v>0.0</v>
      </c>
      <c r="AD22" s="113">
        <v>0.0</v>
      </c>
      <c r="AE22" s="113">
        <v>20.0</v>
      </c>
      <c r="AF22" s="113">
        <v>12.0</v>
      </c>
      <c r="AG22" s="113">
        <v>8.0</v>
      </c>
      <c r="AH22" s="15" t="s">
        <v>70</v>
      </c>
      <c r="AI22" s="15">
        <f t="shared" si="6"/>
        <v>56</v>
      </c>
      <c r="AJ22" s="114" t="str">
        <f t="shared" ref="AJ22:AO22" si="15">100*(D22+J22+P22+V22+AB22)/#REF!</f>
        <v>#REF!</v>
      </c>
      <c r="AK22" s="114" t="str">
        <f t="shared" si="15"/>
        <v>#REF!</v>
      </c>
      <c r="AL22" s="114" t="str">
        <f t="shared" si="15"/>
        <v>#REF!</v>
      </c>
      <c r="AM22" s="114" t="str">
        <f t="shared" si="15"/>
        <v>#REF!</v>
      </c>
      <c r="AN22" s="114" t="str">
        <f t="shared" si="15"/>
        <v>#REF!</v>
      </c>
      <c r="AO22" s="114" t="str">
        <f t="shared" si="15"/>
        <v>#REF!</v>
      </c>
    </row>
    <row r="23" ht="15.75" customHeight="1">
      <c r="A23" s="108">
        <v>11.0</v>
      </c>
      <c r="B23" s="109">
        <v>9.21313104133E11</v>
      </c>
      <c r="C23" s="110" t="s">
        <v>200</v>
      </c>
      <c r="D23" s="111">
        <v>17.0</v>
      </c>
      <c r="E23" s="111">
        <v>7.0</v>
      </c>
      <c r="F23" s="111">
        <v>0.0</v>
      </c>
      <c r="G23" s="111">
        <v>0.0</v>
      </c>
      <c r="H23" s="111">
        <v>0.0</v>
      </c>
      <c r="I23" s="111"/>
      <c r="J23" s="79">
        <v>0.0</v>
      </c>
      <c r="K23" s="79">
        <v>10.0</v>
      </c>
      <c r="L23" s="79">
        <v>10.0</v>
      </c>
      <c r="M23" s="79">
        <v>0.0</v>
      </c>
      <c r="N23" s="79">
        <v>0.0</v>
      </c>
      <c r="O23" s="79"/>
      <c r="P23" s="111">
        <v>0.0</v>
      </c>
      <c r="Q23" s="111">
        <v>0.0</v>
      </c>
      <c r="R23" s="111">
        <v>0.0</v>
      </c>
      <c r="S23" s="111">
        <v>5.0</v>
      </c>
      <c r="T23" s="111">
        <v>10.0</v>
      </c>
      <c r="U23" s="111">
        <v>10.0</v>
      </c>
      <c r="V23" s="112">
        <v>7.0</v>
      </c>
      <c r="W23" s="112">
        <v>11.0</v>
      </c>
      <c r="X23" s="112">
        <v>18.0</v>
      </c>
      <c r="Y23" s="112">
        <v>0.0</v>
      </c>
      <c r="Z23" s="112">
        <v>0.0</v>
      </c>
      <c r="AA23" s="112"/>
      <c r="AB23" s="113">
        <v>0.0</v>
      </c>
      <c r="AC23" s="113">
        <v>0.0</v>
      </c>
      <c r="AD23" s="113">
        <v>0.0</v>
      </c>
      <c r="AE23" s="113">
        <v>20.0</v>
      </c>
      <c r="AF23" s="113">
        <v>12.0</v>
      </c>
      <c r="AG23" s="113">
        <v>8.0</v>
      </c>
      <c r="AH23" s="15" t="s">
        <v>198</v>
      </c>
      <c r="AI23" s="15">
        <f t="shared" si="6"/>
        <v>0</v>
      </c>
      <c r="AJ23" s="114" t="str">
        <f t="shared" ref="AJ23:AO23" si="16">100*(D23+J23+P23+V23+AB23)/#REF!</f>
        <v>#REF!</v>
      </c>
      <c r="AK23" s="114" t="str">
        <f t="shared" si="16"/>
        <v>#REF!</v>
      </c>
      <c r="AL23" s="114" t="str">
        <f t="shared" si="16"/>
        <v>#REF!</v>
      </c>
      <c r="AM23" s="114" t="str">
        <f t="shared" si="16"/>
        <v>#REF!</v>
      </c>
      <c r="AN23" s="114" t="str">
        <f t="shared" si="16"/>
        <v>#REF!</v>
      </c>
      <c r="AO23" s="114" t="str">
        <f t="shared" si="16"/>
        <v>#REF!</v>
      </c>
    </row>
    <row r="24" ht="15.75" customHeight="1">
      <c r="A24" s="108">
        <v>12.0</v>
      </c>
      <c r="B24" s="109">
        <v>9.21313104134E11</v>
      </c>
      <c r="C24" s="110" t="s">
        <v>201</v>
      </c>
      <c r="D24" s="111">
        <v>30.0</v>
      </c>
      <c r="E24" s="111">
        <v>13.0</v>
      </c>
      <c r="F24" s="111">
        <v>0.0</v>
      </c>
      <c r="G24" s="111">
        <v>0.0</v>
      </c>
      <c r="H24" s="111">
        <v>0.0</v>
      </c>
      <c r="I24" s="111"/>
      <c r="J24" s="79">
        <v>0.0</v>
      </c>
      <c r="K24" s="79">
        <v>21.0</v>
      </c>
      <c r="L24" s="79">
        <v>21.0</v>
      </c>
      <c r="M24" s="79">
        <v>0.0</v>
      </c>
      <c r="N24" s="79">
        <v>0.0</v>
      </c>
      <c r="O24" s="79"/>
      <c r="P24" s="111">
        <v>0.0</v>
      </c>
      <c r="Q24" s="111">
        <v>0.0</v>
      </c>
      <c r="R24" s="111">
        <v>0.0</v>
      </c>
      <c r="S24" s="111">
        <v>10.0</v>
      </c>
      <c r="T24" s="111">
        <v>19.0</v>
      </c>
      <c r="U24" s="111">
        <v>19.0</v>
      </c>
      <c r="V24" s="112">
        <v>10.0</v>
      </c>
      <c r="W24" s="112">
        <v>15.0</v>
      </c>
      <c r="X24" s="112">
        <v>25.0</v>
      </c>
      <c r="Y24" s="112">
        <v>0.0</v>
      </c>
      <c r="Z24" s="112">
        <v>0.0</v>
      </c>
      <c r="AA24" s="112"/>
      <c r="AB24" s="113">
        <v>0.0</v>
      </c>
      <c r="AC24" s="113">
        <v>0.0</v>
      </c>
      <c r="AD24" s="113">
        <v>0.0</v>
      </c>
      <c r="AE24" s="113">
        <v>23.0</v>
      </c>
      <c r="AF24" s="113">
        <v>14.0</v>
      </c>
      <c r="AG24" s="113">
        <v>9.0</v>
      </c>
      <c r="AH24" s="15" t="s">
        <v>13</v>
      </c>
      <c r="AI24" s="15">
        <f t="shared" si="6"/>
        <v>80</v>
      </c>
      <c r="AJ24" s="114" t="str">
        <f t="shared" ref="AJ24:AO24" si="17">100*(D24+J24+P24+V24+AB24)/#REF!</f>
        <v>#REF!</v>
      </c>
      <c r="AK24" s="114" t="str">
        <f t="shared" si="17"/>
        <v>#REF!</v>
      </c>
      <c r="AL24" s="114" t="str">
        <f t="shared" si="17"/>
        <v>#REF!</v>
      </c>
      <c r="AM24" s="114" t="str">
        <f t="shared" si="17"/>
        <v>#REF!</v>
      </c>
      <c r="AN24" s="114" t="str">
        <f t="shared" si="17"/>
        <v>#REF!</v>
      </c>
      <c r="AO24" s="114" t="str">
        <f t="shared" si="17"/>
        <v>#REF!</v>
      </c>
    </row>
    <row r="25" ht="15.75" customHeight="1">
      <c r="A25" s="108">
        <v>13.0</v>
      </c>
      <c r="B25" s="109">
        <v>9.21313104136E11</v>
      </c>
      <c r="C25" s="110" t="s">
        <v>202</v>
      </c>
      <c r="D25" s="111">
        <v>25.0</v>
      </c>
      <c r="E25" s="111">
        <v>11.0</v>
      </c>
      <c r="F25" s="111">
        <v>0.0</v>
      </c>
      <c r="G25" s="111">
        <v>0.0</v>
      </c>
      <c r="H25" s="111">
        <v>0.0</v>
      </c>
      <c r="I25" s="111"/>
      <c r="J25" s="79">
        <v>0.0</v>
      </c>
      <c r="K25" s="79">
        <v>12.0</v>
      </c>
      <c r="L25" s="79">
        <v>12.0</v>
      </c>
      <c r="M25" s="79">
        <v>0.0</v>
      </c>
      <c r="N25" s="79">
        <v>0.0</v>
      </c>
      <c r="O25" s="79"/>
      <c r="P25" s="111">
        <v>0.0</v>
      </c>
      <c r="Q25" s="111">
        <v>0.0</v>
      </c>
      <c r="R25" s="111">
        <v>0.0</v>
      </c>
      <c r="S25" s="111">
        <v>7.0</v>
      </c>
      <c r="T25" s="111">
        <v>14.0</v>
      </c>
      <c r="U25" s="111">
        <v>14.0</v>
      </c>
      <c r="V25" s="112">
        <v>8.0</v>
      </c>
      <c r="W25" s="112">
        <v>11.0</v>
      </c>
      <c r="X25" s="112">
        <v>19.0</v>
      </c>
      <c r="Y25" s="112">
        <v>0.0</v>
      </c>
      <c r="Z25" s="112">
        <v>0.0</v>
      </c>
      <c r="AA25" s="112"/>
      <c r="AB25" s="113">
        <v>0.0</v>
      </c>
      <c r="AC25" s="113">
        <v>0.0</v>
      </c>
      <c r="AD25" s="113">
        <v>0.0</v>
      </c>
      <c r="AE25" s="113">
        <v>20.0</v>
      </c>
      <c r="AF25" s="113">
        <v>12.0</v>
      </c>
      <c r="AG25" s="113">
        <v>8.0</v>
      </c>
      <c r="AH25" s="15" t="s">
        <v>70</v>
      </c>
      <c r="AI25" s="15">
        <f t="shared" si="6"/>
        <v>56</v>
      </c>
      <c r="AJ25" s="114" t="str">
        <f t="shared" ref="AJ25:AO25" si="18">100*(D25+J25+P25+V25+AB25)/#REF!</f>
        <v>#REF!</v>
      </c>
      <c r="AK25" s="114" t="str">
        <f t="shared" si="18"/>
        <v>#REF!</v>
      </c>
      <c r="AL25" s="114" t="str">
        <f t="shared" si="18"/>
        <v>#REF!</v>
      </c>
      <c r="AM25" s="114" t="str">
        <f t="shared" si="18"/>
        <v>#REF!</v>
      </c>
      <c r="AN25" s="114" t="str">
        <f t="shared" si="18"/>
        <v>#REF!</v>
      </c>
      <c r="AO25" s="114" t="str">
        <f t="shared" si="18"/>
        <v>#REF!</v>
      </c>
    </row>
    <row r="26" ht="15.75" customHeight="1">
      <c r="A26" s="108">
        <v>14.0</v>
      </c>
      <c r="B26" s="109">
        <v>9.21313104137E11</v>
      </c>
      <c r="C26" s="110" t="s">
        <v>203</v>
      </c>
      <c r="D26" s="111">
        <v>19.0</v>
      </c>
      <c r="E26" s="111">
        <v>8.0</v>
      </c>
      <c r="F26" s="111">
        <v>0.0</v>
      </c>
      <c r="G26" s="111">
        <v>0.0</v>
      </c>
      <c r="H26" s="111">
        <v>0.0</v>
      </c>
      <c r="I26" s="111"/>
      <c r="J26" s="79">
        <v>0.0</v>
      </c>
      <c r="K26" s="79">
        <v>12.0</v>
      </c>
      <c r="L26" s="79">
        <v>12.0</v>
      </c>
      <c r="M26" s="79">
        <v>0.0</v>
      </c>
      <c r="N26" s="79">
        <v>0.0</v>
      </c>
      <c r="O26" s="79"/>
      <c r="P26" s="111">
        <v>0.0</v>
      </c>
      <c r="Q26" s="111">
        <v>0.0</v>
      </c>
      <c r="R26" s="111">
        <v>0.0</v>
      </c>
      <c r="S26" s="111">
        <v>5.0</v>
      </c>
      <c r="T26" s="111">
        <v>10.0</v>
      </c>
      <c r="U26" s="111">
        <v>10.0</v>
      </c>
      <c r="V26" s="112">
        <v>7.0</v>
      </c>
      <c r="W26" s="112">
        <v>11.0</v>
      </c>
      <c r="X26" s="112">
        <v>18.0</v>
      </c>
      <c r="Y26" s="112">
        <v>0.0</v>
      </c>
      <c r="Z26" s="112">
        <v>0.0</v>
      </c>
      <c r="AA26" s="112"/>
      <c r="AB26" s="113">
        <v>0.0</v>
      </c>
      <c r="AC26" s="113">
        <v>0.0</v>
      </c>
      <c r="AD26" s="113">
        <v>0.0</v>
      </c>
      <c r="AE26" s="113">
        <v>20.0</v>
      </c>
      <c r="AF26" s="113">
        <v>12.0</v>
      </c>
      <c r="AG26" s="113">
        <v>8.0</v>
      </c>
      <c r="AH26" s="15" t="s">
        <v>198</v>
      </c>
      <c r="AI26" s="15">
        <f t="shared" si="6"/>
        <v>0</v>
      </c>
      <c r="AJ26" s="114" t="str">
        <f t="shared" ref="AJ26:AO26" si="19">100*(D26+J26+P26+V26+AB26)/#REF!</f>
        <v>#REF!</v>
      </c>
      <c r="AK26" s="114" t="str">
        <f t="shared" si="19"/>
        <v>#REF!</v>
      </c>
      <c r="AL26" s="114" t="str">
        <f t="shared" si="19"/>
        <v>#REF!</v>
      </c>
      <c r="AM26" s="114" t="str">
        <f t="shared" si="19"/>
        <v>#REF!</v>
      </c>
      <c r="AN26" s="114" t="str">
        <f t="shared" si="19"/>
        <v>#REF!</v>
      </c>
      <c r="AO26" s="114" t="str">
        <f t="shared" si="19"/>
        <v>#REF!</v>
      </c>
    </row>
    <row r="27" ht="15.75" customHeight="1">
      <c r="A27" s="108">
        <v>15.0</v>
      </c>
      <c r="B27" s="109">
        <v>9.21313104138E11</v>
      </c>
      <c r="C27" s="110" t="s">
        <v>204</v>
      </c>
      <c r="D27" s="111">
        <v>29.0</v>
      </c>
      <c r="E27" s="111">
        <v>13.0</v>
      </c>
      <c r="F27" s="111">
        <v>0.0</v>
      </c>
      <c r="G27" s="111">
        <v>0.0</v>
      </c>
      <c r="H27" s="111">
        <v>0.0</v>
      </c>
      <c r="I27" s="111"/>
      <c r="J27" s="79">
        <v>0.0</v>
      </c>
      <c r="K27" s="79">
        <v>23.0</v>
      </c>
      <c r="L27" s="79">
        <v>23.0</v>
      </c>
      <c r="M27" s="79">
        <v>0.0</v>
      </c>
      <c r="N27" s="79">
        <v>0.0</v>
      </c>
      <c r="O27" s="79"/>
      <c r="P27" s="111">
        <v>0.0</v>
      </c>
      <c r="Q27" s="111">
        <v>0.0</v>
      </c>
      <c r="R27" s="111">
        <v>0.0</v>
      </c>
      <c r="S27" s="111">
        <v>10.0</v>
      </c>
      <c r="T27" s="111">
        <v>20.0</v>
      </c>
      <c r="U27" s="111">
        <v>20.0</v>
      </c>
      <c r="V27" s="112">
        <v>10.0</v>
      </c>
      <c r="W27" s="112">
        <v>15.0</v>
      </c>
      <c r="X27" s="112">
        <v>25.0</v>
      </c>
      <c r="Y27" s="112">
        <v>0.0</v>
      </c>
      <c r="Z27" s="112">
        <v>0.0</v>
      </c>
      <c r="AA27" s="112"/>
      <c r="AB27" s="113">
        <v>0.0</v>
      </c>
      <c r="AC27" s="113">
        <v>0.0</v>
      </c>
      <c r="AD27" s="113">
        <v>0.0</v>
      </c>
      <c r="AE27" s="113">
        <v>23.0</v>
      </c>
      <c r="AF27" s="113">
        <v>14.0</v>
      </c>
      <c r="AG27" s="113">
        <v>9.0</v>
      </c>
      <c r="AH27" s="15" t="s">
        <v>15</v>
      </c>
      <c r="AI27" s="15">
        <f t="shared" si="6"/>
        <v>70</v>
      </c>
      <c r="AJ27" s="114" t="str">
        <f t="shared" ref="AJ27:AO27" si="20">100*(D27+J27+P27+V27+AB27)/#REF!</f>
        <v>#REF!</v>
      </c>
      <c r="AK27" s="114" t="str">
        <f t="shared" si="20"/>
        <v>#REF!</v>
      </c>
      <c r="AL27" s="114" t="str">
        <f t="shared" si="20"/>
        <v>#REF!</v>
      </c>
      <c r="AM27" s="114" t="str">
        <f t="shared" si="20"/>
        <v>#REF!</v>
      </c>
      <c r="AN27" s="114" t="str">
        <f t="shared" si="20"/>
        <v>#REF!</v>
      </c>
      <c r="AO27" s="114" t="str">
        <f t="shared" si="20"/>
        <v>#REF!</v>
      </c>
    </row>
    <row r="28" ht="15.75" customHeight="1">
      <c r="A28" s="108">
        <v>16.0</v>
      </c>
      <c r="B28" s="109">
        <v>9.21313104139E11</v>
      </c>
      <c r="C28" s="110" t="s">
        <v>205</v>
      </c>
      <c r="D28" s="111">
        <v>26.0</v>
      </c>
      <c r="E28" s="111">
        <v>11.0</v>
      </c>
      <c r="F28" s="111">
        <v>0.0</v>
      </c>
      <c r="G28" s="111">
        <v>0.0</v>
      </c>
      <c r="H28" s="111">
        <v>0.0</v>
      </c>
      <c r="I28" s="111"/>
      <c r="J28" s="79">
        <v>0.0</v>
      </c>
      <c r="K28" s="79">
        <v>21.0</v>
      </c>
      <c r="L28" s="79">
        <v>21.0</v>
      </c>
      <c r="M28" s="79">
        <v>0.0</v>
      </c>
      <c r="N28" s="79">
        <v>0.0</v>
      </c>
      <c r="O28" s="79"/>
      <c r="P28" s="111">
        <v>0.0</v>
      </c>
      <c r="Q28" s="111">
        <v>0.0</v>
      </c>
      <c r="R28" s="111">
        <v>0.0</v>
      </c>
      <c r="S28" s="111">
        <v>9.0</v>
      </c>
      <c r="T28" s="111">
        <v>18.0</v>
      </c>
      <c r="U28" s="111">
        <v>18.0</v>
      </c>
      <c r="V28" s="112">
        <v>8.0</v>
      </c>
      <c r="W28" s="112">
        <v>12.0</v>
      </c>
      <c r="X28" s="112">
        <v>20.0</v>
      </c>
      <c r="Y28" s="112">
        <v>0.0</v>
      </c>
      <c r="Z28" s="112">
        <v>0.0</v>
      </c>
      <c r="AA28" s="112"/>
      <c r="AB28" s="113">
        <v>0.0</v>
      </c>
      <c r="AC28" s="113">
        <v>0.0</v>
      </c>
      <c r="AD28" s="113">
        <v>0.0</v>
      </c>
      <c r="AE28" s="113">
        <v>20.0</v>
      </c>
      <c r="AF28" s="113">
        <v>12.0</v>
      </c>
      <c r="AG28" s="113">
        <v>8.0</v>
      </c>
      <c r="AH28" s="15" t="s">
        <v>15</v>
      </c>
      <c r="AI28" s="15">
        <f t="shared" si="6"/>
        <v>70</v>
      </c>
      <c r="AJ28" s="114" t="str">
        <f t="shared" ref="AJ28:AO28" si="21">100*(D28+J28+P28+V28+AB28)/#REF!</f>
        <v>#REF!</v>
      </c>
      <c r="AK28" s="114" t="str">
        <f t="shared" si="21"/>
        <v>#REF!</v>
      </c>
      <c r="AL28" s="114" t="str">
        <f t="shared" si="21"/>
        <v>#REF!</v>
      </c>
      <c r="AM28" s="114" t="str">
        <f t="shared" si="21"/>
        <v>#REF!</v>
      </c>
      <c r="AN28" s="114" t="str">
        <f t="shared" si="21"/>
        <v>#REF!</v>
      </c>
      <c r="AO28" s="114" t="str">
        <f t="shared" si="21"/>
        <v>#REF!</v>
      </c>
    </row>
    <row r="29" ht="15.75" customHeight="1">
      <c r="A29" s="108">
        <v>17.0</v>
      </c>
      <c r="B29" s="109">
        <v>9.2131310414E11</v>
      </c>
      <c r="C29" s="110" t="s">
        <v>206</v>
      </c>
      <c r="D29" s="111">
        <v>31.0</v>
      </c>
      <c r="E29" s="111">
        <v>13.0</v>
      </c>
      <c r="F29" s="111">
        <v>0.0</v>
      </c>
      <c r="G29" s="111">
        <v>0.0</v>
      </c>
      <c r="H29" s="111">
        <v>0.0</v>
      </c>
      <c r="I29" s="111"/>
      <c r="J29" s="79">
        <v>0.0</v>
      </c>
      <c r="K29" s="79">
        <v>22.0</v>
      </c>
      <c r="L29" s="79">
        <v>22.0</v>
      </c>
      <c r="M29" s="79">
        <v>0.0</v>
      </c>
      <c r="N29" s="79">
        <v>0.0</v>
      </c>
      <c r="O29" s="79"/>
      <c r="P29" s="111">
        <v>0.0</v>
      </c>
      <c r="Q29" s="111">
        <v>0.0</v>
      </c>
      <c r="R29" s="111">
        <v>0.0</v>
      </c>
      <c r="S29" s="111">
        <v>9.0</v>
      </c>
      <c r="T29" s="111">
        <v>18.0</v>
      </c>
      <c r="U29" s="111">
        <v>18.0</v>
      </c>
      <c r="V29" s="112">
        <v>10.0</v>
      </c>
      <c r="W29" s="112">
        <v>15.0</v>
      </c>
      <c r="X29" s="112">
        <v>25.0</v>
      </c>
      <c r="Y29" s="112">
        <v>0.0</v>
      </c>
      <c r="Z29" s="112">
        <v>0.0</v>
      </c>
      <c r="AA29" s="112"/>
      <c r="AB29" s="113">
        <v>0.0</v>
      </c>
      <c r="AC29" s="113">
        <v>0.0</v>
      </c>
      <c r="AD29" s="113">
        <v>0.0</v>
      </c>
      <c r="AE29" s="113">
        <v>23.0</v>
      </c>
      <c r="AF29" s="113">
        <v>14.0</v>
      </c>
      <c r="AG29" s="113">
        <v>9.0</v>
      </c>
      <c r="AH29" s="15" t="s">
        <v>13</v>
      </c>
      <c r="AI29" s="15">
        <f t="shared" si="6"/>
        <v>80</v>
      </c>
      <c r="AJ29" s="114" t="str">
        <f t="shared" ref="AJ29:AO29" si="22">100*(D29+J29+P29+V29+AB29)/#REF!</f>
        <v>#REF!</v>
      </c>
      <c r="AK29" s="114" t="str">
        <f t="shared" si="22"/>
        <v>#REF!</v>
      </c>
      <c r="AL29" s="114" t="str">
        <f t="shared" si="22"/>
        <v>#REF!</v>
      </c>
      <c r="AM29" s="114" t="str">
        <f t="shared" si="22"/>
        <v>#REF!</v>
      </c>
      <c r="AN29" s="114" t="str">
        <f t="shared" si="22"/>
        <v>#REF!</v>
      </c>
      <c r="AO29" s="114" t="str">
        <f t="shared" si="22"/>
        <v>#REF!</v>
      </c>
    </row>
    <row r="30" ht="15.75" customHeight="1">
      <c r="A30" s="108">
        <v>18.0</v>
      </c>
      <c r="B30" s="109">
        <v>9.21313104141E11</v>
      </c>
      <c r="C30" s="110" t="s">
        <v>207</v>
      </c>
      <c r="D30" s="111">
        <v>29.0</v>
      </c>
      <c r="E30" s="111">
        <v>12.0</v>
      </c>
      <c r="F30" s="111">
        <v>0.0</v>
      </c>
      <c r="G30" s="111">
        <v>0.0</v>
      </c>
      <c r="H30" s="111">
        <v>0.0</v>
      </c>
      <c r="I30" s="111"/>
      <c r="J30" s="79">
        <v>0.0</v>
      </c>
      <c r="K30" s="79">
        <v>18.0</v>
      </c>
      <c r="L30" s="79">
        <v>18.0</v>
      </c>
      <c r="M30" s="79">
        <v>0.0</v>
      </c>
      <c r="N30" s="79">
        <v>0.0</v>
      </c>
      <c r="O30" s="79"/>
      <c r="P30" s="111">
        <v>0.0</v>
      </c>
      <c r="Q30" s="111">
        <v>0.0</v>
      </c>
      <c r="R30" s="111">
        <v>0.0</v>
      </c>
      <c r="S30" s="111">
        <v>9.0</v>
      </c>
      <c r="T30" s="111">
        <v>19.0</v>
      </c>
      <c r="U30" s="111">
        <v>19.0</v>
      </c>
      <c r="V30" s="112">
        <v>10.0</v>
      </c>
      <c r="W30" s="112">
        <v>15.0</v>
      </c>
      <c r="X30" s="112">
        <v>25.0</v>
      </c>
      <c r="Y30" s="112">
        <v>0.0</v>
      </c>
      <c r="Z30" s="112">
        <v>0.0</v>
      </c>
      <c r="AA30" s="112"/>
      <c r="AB30" s="113">
        <v>0.0</v>
      </c>
      <c r="AC30" s="113">
        <v>0.0</v>
      </c>
      <c r="AD30" s="113">
        <v>0.0</v>
      </c>
      <c r="AE30" s="113">
        <v>23.0</v>
      </c>
      <c r="AF30" s="113">
        <v>14.0</v>
      </c>
      <c r="AG30" s="113">
        <v>9.0</v>
      </c>
      <c r="AH30" s="15" t="s">
        <v>17</v>
      </c>
      <c r="AI30" s="15">
        <f t="shared" si="6"/>
        <v>60</v>
      </c>
      <c r="AJ30" s="114" t="str">
        <f t="shared" ref="AJ30:AO30" si="23">100*(D30+J30+P30+V30+AB30)/#REF!</f>
        <v>#REF!</v>
      </c>
      <c r="AK30" s="114" t="str">
        <f t="shared" si="23"/>
        <v>#REF!</v>
      </c>
      <c r="AL30" s="114" t="str">
        <f t="shared" si="23"/>
        <v>#REF!</v>
      </c>
      <c r="AM30" s="114" t="str">
        <f t="shared" si="23"/>
        <v>#REF!</v>
      </c>
      <c r="AN30" s="114" t="str">
        <f t="shared" si="23"/>
        <v>#REF!</v>
      </c>
      <c r="AO30" s="114" t="str">
        <f t="shared" si="23"/>
        <v>#REF!</v>
      </c>
    </row>
    <row r="31" ht="15.75" customHeight="1">
      <c r="A31" s="108">
        <v>19.0</v>
      </c>
      <c r="B31" s="109">
        <v>9.21313104142E11</v>
      </c>
      <c r="C31" s="110" t="s">
        <v>208</v>
      </c>
      <c r="D31" s="111">
        <v>28.0</v>
      </c>
      <c r="E31" s="111">
        <v>12.0</v>
      </c>
      <c r="F31" s="111">
        <v>0.0</v>
      </c>
      <c r="G31" s="111">
        <v>0.0</v>
      </c>
      <c r="H31" s="111">
        <v>0.0</v>
      </c>
      <c r="I31" s="111"/>
      <c r="J31" s="79">
        <v>0.0</v>
      </c>
      <c r="K31" s="79">
        <v>21.0</v>
      </c>
      <c r="L31" s="79">
        <v>21.0</v>
      </c>
      <c r="M31" s="79">
        <v>0.0</v>
      </c>
      <c r="N31" s="79">
        <v>0.0</v>
      </c>
      <c r="O31" s="79"/>
      <c r="P31" s="111">
        <v>0.0</v>
      </c>
      <c r="Q31" s="111">
        <v>0.0</v>
      </c>
      <c r="R31" s="111">
        <v>0.0</v>
      </c>
      <c r="S31" s="111">
        <v>9.0</v>
      </c>
      <c r="T31" s="111">
        <v>17.0</v>
      </c>
      <c r="U31" s="111">
        <v>17.0</v>
      </c>
      <c r="V31" s="112">
        <v>8.0</v>
      </c>
      <c r="W31" s="112">
        <v>12.0</v>
      </c>
      <c r="X31" s="112">
        <v>20.0</v>
      </c>
      <c r="Y31" s="112">
        <v>0.0</v>
      </c>
      <c r="Z31" s="112">
        <v>0.0</v>
      </c>
      <c r="AA31" s="112"/>
      <c r="AB31" s="113">
        <v>0.0</v>
      </c>
      <c r="AC31" s="113">
        <v>0.0</v>
      </c>
      <c r="AD31" s="113">
        <v>0.0</v>
      </c>
      <c r="AE31" s="113">
        <v>23.0</v>
      </c>
      <c r="AF31" s="113">
        <v>14.0</v>
      </c>
      <c r="AG31" s="113">
        <v>9.0</v>
      </c>
      <c r="AH31" s="15" t="s">
        <v>15</v>
      </c>
      <c r="AI31" s="15">
        <f t="shared" si="6"/>
        <v>70</v>
      </c>
      <c r="AJ31" s="114" t="str">
        <f t="shared" ref="AJ31:AO31" si="24">100*(D31+J31+P31+V31+AB31)/#REF!</f>
        <v>#REF!</v>
      </c>
      <c r="AK31" s="114" t="str">
        <f t="shared" si="24"/>
        <v>#REF!</v>
      </c>
      <c r="AL31" s="114" t="str">
        <f t="shared" si="24"/>
        <v>#REF!</v>
      </c>
      <c r="AM31" s="114" t="str">
        <f t="shared" si="24"/>
        <v>#REF!</v>
      </c>
      <c r="AN31" s="114" t="str">
        <f t="shared" si="24"/>
        <v>#REF!</v>
      </c>
      <c r="AO31" s="114" t="str">
        <f t="shared" si="24"/>
        <v>#REF!</v>
      </c>
    </row>
    <row r="32" ht="15.75" customHeight="1">
      <c r="A32" s="108">
        <v>20.0</v>
      </c>
      <c r="B32" s="109">
        <v>9.21313104143E11</v>
      </c>
      <c r="C32" s="110" t="s">
        <v>209</v>
      </c>
      <c r="D32" s="111">
        <v>20.0</v>
      </c>
      <c r="E32" s="111">
        <v>9.0</v>
      </c>
      <c r="F32" s="111">
        <v>0.0</v>
      </c>
      <c r="G32" s="111">
        <v>0.0</v>
      </c>
      <c r="H32" s="111">
        <v>0.0</v>
      </c>
      <c r="I32" s="111"/>
      <c r="J32" s="79">
        <v>0.0</v>
      </c>
      <c r="K32" s="79">
        <v>13.0</v>
      </c>
      <c r="L32" s="79">
        <v>13.0</v>
      </c>
      <c r="M32" s="79">
        <v>0.0</v>
      </c>
      <c r="N32" s="79">
        <v>0.0</v>
      </c>
      <c r="O32" s="79"/>
      <c r="P32" s="111">
        <v>0.0</v>
      </c>
      <c r="Q32" s="111">
        <v>0.0</v>
      </c>
      <c r="R32" s="111">
        <v>0.0</v>
      </c>
      <c r="S32" s="111">
        <v>8.0</v>
      </c>
      <c r="T32" s="111">
        <v>16.0</v>
      </c>
      <c r="U32" s="111">
        <v>16.0</v>
      </c>
      <c r="V32" s="112">
        <v>7.0</v>
      </c>
      <c r="W32" s="112">
        <v>11.0</v>
      </c>
      <c r="X32" s="112">
        <v>18.0</v>
      </c>
      <c r="Y32" s="112">
        <v>0.0</v>
      </c>
      <c r="Z32" s="112">
        <v>0.0</v>
      </c>
      <c r="AA32" s="112"/>
      <c r="AB32" s="113">
        <v>0.0</v>
      </c>
      <c r="AC32" s="113">
        <v>0.0</v>
      </c>
      <c r="AD32" s="113">
        <v>0.0</v>
      </c>
      <c r="AE32" s="113">
        <v>20.0</v>
      </c>
      <c r="AF32" s="113">
        <v>12.0</v>
      </c>
      <c r="AG32" s="113">
        <v>8.0</v>
      </c>
      <c r="AH32" s="15" t="s">
        <v>70</v>
      </c>
      <c r="AI32" s="15">
        <f t="shared" si="6"/>
        <v>56</v>
      </c>
      <c r="AJ32" s="114" t="str">
        <f t="shared" ref="AJ32:AO32" si="25">100*(D32+J32+P32+V32+AB32)/#REF!</f>
        <v>#REF!</v>
      </c>
      <c r="AK32" s="114" t="str">
        <f t="shared" si="25"/>
        <v>#REF!</v>
      </c>
      <c r="AL32" s="114" t="str">
        <f t="shared" si="25"/>
        <v>#REF!</v>
      </c>
      <c r="AM32" s="114" t="str">
        <f t="shared" si="25"/>
        <v>#REF!</v>
      </c>
      <c r="AN32" s="114" t="str">
        <f t="shared" si="25"/>
        <v>#REF!</v>
      </c>
      <c r="AO32" s="114" t="str">
        <f t="shared" si="25"/>
        <v>#REF!</v>
      </c>
    </row>
    <row r="33" ht="15.75" customHeight="1">
      <c r="A33" s="108">
        <v>21.0</v>
      </c>
      <c r="B33" s="109">
        <v>9.21313104144E11</v>
      </c>
      <c r="C33" s="110" t="s">
        <v>210</v>
      </c>
      <c r="D33" s="111">
        <v>25.0</v>
      </c>
      <c r="E33" s="111">
        <v>11.0</v>
      </c>
      <c r="F33" s="111">
        <v>0.0</v>
      </c>
      <c r="G33" s="111">
        <v>0.0</v>
      </c>
      <c r="H33" s="111">
        <v>0.0</v>
      </c>
      <c r="I33" s="111"/>
      <c r="J33" s="79">
        <v>0.0</v>
      </c>
      <c r="K33" s="79">
        <v>19.0</v>
      </c>
      <c r="L33" s="79">
        <v>19.0</v>
      </c>
      <c r="M33" s="79">
        <v>0.0</v>
      </c>
      <c r="N33" s="79">
        <v>0.0</v>
      </c>
      <c r="O33" s="79"/>
      <c r="P33" s="111">
        <v>0.0</v>
      </c>
      <c r="Q33" s="111">
        <v>0.0</v>
      </c>
      <c r="R33" s="111">
        <v>0.0</v>
      </c>
      <c r="S33" s="111">
        <v>7.0</v>
      </c>
      <c r="T33" s="111">
        <v>14.0</v>
      </c>
      <c r="U33" s="111">
        <v>14.0</v>
      </c>
      <c r="V33" s="112">
        <v>8.0</v>
      </c>
      <c r="W33" s="112">
        <v>12.0</v>
      </c>
      <c r="X33" s="112">
        <v>20.0</v>
      </c>
      <c r="Y33" s="112">
        <v>0.0</v>
      </c>
      <c r="Z33" s="112">
        <v>0.0</v>
      </c>
      <c r="AA33" s="112"/>
      <c r="AB33" s="113">
        <v>0.0</v>
      </c>
      <c r="AC33" s="113">
        <v>0.0</v>
      </c>
      <c r="AD33" s="113">
        <v>0.0</v>
      </c>
      <c r="AE33" s="113">
        <v>20.0</v>
      </c>
      <c r="AF33" s="113">
        <v>12.0</v>
      </c>
      <c r="AG33" s="113">
        <v>8.0</v>
      </c>
      <c r="AH33" s="15" t="s">
        <v>15</v>
      </c>
      <c r="AI33" s="15">
        <f t="shared" si="6"/>
        <v>70</v>
      </c>
      <c r="AJ33" s="114" t="str">
        <f t="shared" ref="AJ33:AO33" si="26">100*(D33+J33+P33+V33+AB33)/#REF!</f>
        <v>#REF!</v>
      </c>
      <c r="AK33" s="114" t="str">
        <f t="shared" si="26"/>
        <v>#REF!</v>
      </c>
      <c r="AL33" s="114" t="str">
        <f t="shared" si="26"/>
        <v>#REF!</v>
      </c>
      <c r="AM33" s="114" t="str">
        <f t="shared" si="26"/>
        <v>#REF!</v>
      </c>
      <c r="AN33" s="114" t="str">
        <f t="shared" si="26"/>
        <v>#REF!</v>
      </c>
      <c r="AO33" s="114" t="str">
        <f t="shared" si="26"/>
        <v>#REF!</v>
      </c>
    </row>
    <row r="34" ht="15.75" customHeight="1">
      <c r="A34" s="108">
        <v>22.0</v>
      </c>
      <c r="B34" s="109">
        <v>9.21313104145E11</v>
      </c>
      <c r="C34" s="110" t="s">
        <v>211</v>
      </c>
      <c r="D34" s="111">
        <v>35.0</v>
      </c>
      <c r="E34" s="111">
        <v>15.0</v>
      </c>
      <c r="F34" s="111">
        <v>0.0</v>
      </c>
      <c r="G34" s="111">
        <v>0.0</v>
      </c>
      <c r="H34" s="111">
        <v>0.0</v>
      </c>
      <c r="I34" s="111"/>
      <c r="J34" s="79">
        <v>0.0</v>
      </c>
      <c r="K34" s="79">
        <v>25.0</v>
      </c>
      <c r="L34" s="79">
        <v>25.0</v>
      </c>
      <c r="M34" s="79">
        <v>0.0</v>
      </c>
      <c r="N34" s="79">
        <v>0.0</v>
      </c>
      <c r="O34" s="79"/>
      <c r="P34" s="111">
        <v>0.0</v>
      </c>
      <c r="Q34" s="111">
        <v>0.0</v>
      </c>
      <c r="R34" s="111">
        <v>0.0</v>
      </c>
      <c r="S34" s="111">
        <v>10.0</v>
      </c>
      <c r="T34" s="111">
        <v>20.0</v>
      </c>
      <c r="U34" s="111">
        <v>20.0</v>
      </c>
      <c r="V34" s="112">
        <v>10.0</v>
      </c>
      <c r="W34" s="112">
        <v>14.0</v>
      </c>
      <c r="X34" s="112">
        <v>24.0</v>
      </c>
      <c r="Y34" s="112">
        <v>0.0</v>
      </c>
      <c r="Z34" s="112">
        <v>0.0</v>
      </c>
      <c r="AA34" s="112"/>
      <c r="AB34" s="113">
        <v>0.0</v>
      </c>
      <c r="AC34" s="113">
        <v>0.0</v>
      </c>
      <c r="AD34" s="113">
        <v>0.0</v>
      </c>
      <c r="AE34" s="113">
        <v>25.0</v>
      </c>
      <c r="AF34" s="113">
        <v>15.0</v>
      </c>
      <c r="AG34" s="113">
        <v>10.0</v>
      </c>
      <c r="AH34" s="15" t="s">
        <v>13</v>
      </c>
      <c r="AI34" s="15">
        <f t="shared" si="6"/>
        <v>80</v>
      </c>
      <c r="AJ34" s="114" t="str">
        <f t="shared" ref="AJ34:AO34" si="27">100*(D34+J34+P34+V34+AB34)/#REF!</f>
        <v>#REF!</v>
      </c>
      <c r="AK34" s="114" t="str">
        <f t="shared" si="27"/>
        <v>#REF!</v>
      </c>
      <c r="AL34" s="114" t="str">
        <f t="shared" si="27"/>
        <v>#REF!</v>
      </c>
      <c r="AM34" s="114" t="str">
        <f t="shared" si="27"/>
        <v>#REF!</v>
      </c>
      <c r="AN34" s="114" t="str">
        <f t="shared" si="27"/>
        <v>#REF!</v>
      </c>
      <c r="AO34" s="114" t="str">
        <f t="shared" si="27"/>
        <v>#REF!</v>
      </c>
    </row>
    <row r="35" ht="15.75" customHeight="1">
      <c r="A35" s="108">
        <v>23.0</v>
      </c>
      <c r="B35" s="109">
        <v>9.21313104146E11</v>
      </c>
      <c r="C35" s="110" t="s">
        <v>212</v>
      </c>
      <c r="D35" s="111">
        <v>25.0</v>
      </c>
      <c r="E35" s="111">
        <v>11.0</v>
      </c>
      <c r="F35" s="111">
        <v>0.0</v>
      </c>
      <c r="G35" s="111">
        <v>0.0</v>
      </c>
      <c r="H35" s="111">
        <v>0.0</v>
      </c>
      <c r="I35" s="111"/>
      <c r="J35" s="79">
        <v>0.0</v>
      </c>
      <c r="K35" s="79">
        <v>18.0</v>
      </c>
      <c r="L35" s="79">
        <v>18.0</v>
      </c>
      <c r="M35" s="79">
        <v>0.0</v>
      </c>
      <c r="N35" s="79">
        <v>0.0</v>
      </c>
      <c r="O35" s="79"/>
      <c r="P35" s="111">
        <v>0.0</v>
      </c>
      <c r="Q35" s="111">
        <v>0.0</v>
      </c>
      <c r="R35" s="111">
        <v>0.0</v>
      </c>
      <c r="S35" s="111">
        <v>8.0</v>
      </c>
      <c r="T35" s="111">
        <v>15.0</v>
      </c>
      <c r="U35" s="111">
        <v>15.0</v>
      </c>
      <c r="V35" s="112">
        <v>8.0</v>
      </c>
      <c r="W35" s="112">
        <v>12.0</v>
      </c>
      <c r="X35" s="112">
        <v>20.0</v>
      </c>
      <c r="Y35" s="112">
        <v>0.0</v>
      </c>
      <c r="Z35" s="112">
        <v>0.0</v>
      </c>
      <c r="AA35" s="112"/>
      <c r="AB35" s="113">
        <v>0.0</v>
      </c>
      <c r="AC35" s="113">
        <v>0.0</v>
      </c>
      <c r="AD35" s="113">
        <v>0.0</v>
      </c>
      <c r="AE35" s="113">
        <v>20.0</v>
      </c>
      <c r="AF35" s="113">
        <v>12.0</v>
      </c>
      <c r="AG35" s="113">
        <v>8.0</v>
      </c>
      <c r="AH35" s="15" t="s">
        <v>15</v>
      </c>
      <c r="AI35" s="15">
        <f t="shared" si="6"/>
        <v>70</v>
      </c>
      <c r="AJ35" s="114" t="str">
        <f t="shared" ref="AJ35:AO35" si="28">100*(D35+J35+P35+V35+AB35)/#REF!</f>
        <v>#REF!</v>
      </c>
      <c r="AK35" s="114" t="str">
        <f t="shared" si="28"/>
        <v>#REF!</v>
      </c>
      <c r="AL35" s="114" t="str">
        <f t="shared" si="28"/>
        <v>#REF!</v>
      </c>
      <c r="AM35" s="114" t="str">
        <f t="shared" si="28"/>
        <v>#REF!</v>
      </c>
      <c r="AN35" s="114" t="str">
        <f t="shared" si="28"/>
        <v>#REF!</v>
      </c>
      <c r="AO35" s="114" t="str">
        <f t="shared" si="28"/>
        <v>#REF!</v>
      </c>
    </row>
    <row r="36" ht="15.75" customHeight="1">
      <c r="A36" s="108">
        <v>24.0</v>
      </c>
      <c r="B36" s="109">
        <v>9.21313104147E11</v>
      </c>
      <c r="C36" s="110" t="s">
        <v>213</v>
      </c>
      <c r="D36" s="111">
        <v>29.0</v>
      </c>
      <c r="E36" s="111">
        <v>13.0</v>
      </c>
      <c r="F36" s="111">
        <v>0.0</v>
      </c>
      <c r="G36" s="111">
        <v>0.0</v>
      </c>
      <c r="H36" s="111">
        <v>0.0</v>
      </c>
      <c r="I36" s="111"/>
      <c r="J36" s="79">
        <v>0.0</v>
      </c>
      <c r="K36" s="79">
        <v>22.0</v>
      </c>
      <c r="L36" s="79">
        <v>22.0</v>
      </c>
      <c r="M36" s="79">
        <v>0.0</v>
      </c>
      <c r="N36" s="79">
        <v>0.0</v>
      </c>
      <c r="O36" s="79"/>
      <c r="P36" s="111">
        <v>0.0</v>
      </c>
      <c r="Q36" s="111">
        <v>0.0</v>
      </c>
      <c r="R36" s="111">
        <v>0.0</v>
      </c>
      <c r="S36" s="111">
        <v>10.0</v>
      </c>
      <c r="T36" s="111">
        <v>20.0</v>
      </c>
      <c r="U36" s="111">
        <v>20.0</v>
      </c>
      <c r="V36" s="112">
        <v>10.0</v>
      </c>
      <c r="W36" s="112">
        <v>15.0</v>
      </c>
      <c r="X36" s="112">
        <v>25.0</v>
      </c>
      <c r="Y36" s="112">
        <v>0.0</v>
      </c>
      <c r="Z36" s="112">
        <v>0.0</v>
      </c>
      <c r="AA36" s="112"/>
      <c r="AB36" s="113">
        <v>0.0</v>
      </c>
      <c r="AC36" s="113">
        <v>0.0</v>
      </c>
      <c r="AD36" s="113">
        <v>0.0</v>
      </c>
      <c r="AE36" s="113">
        <v>23.0</v>
      </c>
      <c r="AF36" s="113">
        <v>14.0</v>
      </c>
      <c r="AG36" s="113">
        <v>9.0</v>
      </c>
      <c r="AH36" s="15" t="s">
        <v>17</v>
      </c>
      <c r="AI36" s="15">
        <f t="shared" si="6"/>
        <v>60</v>
      </c>
      <c r="AJ36" s="114" t="str">
        <f t="shared" ref="AJ36:AO36" si="29">100*(D36+J36+P36+V36+AB36)/#REF!</f>
        <v>#REF!</v>
      </c>
      <c r="AK36" s="114" t="str">
        <f t="shared" si="29"/>
        <v>#REF!</v>
      </c>
      <c r="AL36" s="114" t="str">
        <f t="shared" si="29"/>
        <v>#REF!</v>
      </c>
      <c r="AM36" s="114" t="str">
        <f t="shared" si="29"/>
        <v>#REF!</v>
      </c>
      <c r="AN36" s="114" t="str">
        <f t="shared" si="29"/>
        <v>#REF!</v>
      </c>
      <c r="AO36" s="114" t="str">
        <f t="shared" si="29"/>
        <v>#REF!</v>
      </c>
    </row>
    <row r="37" ht="15.75" customHeight="1">
      <c r="A37" s="108">
        <v>25.0</v>
      </c>
      <c r="B37" s="109">
        <v>9.21313104148E11</v>
      </c>
      <c r="C37" s="110" t="s">
        <v>214</v>
      </c>
      <c r="D37" s="111">
        <v>33.0</v>
      </c>
      <c r="E37" s="111">
        <v>14.0</v>
      </c>
      <c r="F37" s="111">
        <v>0.0</v>
      </c>
      <c r="G37" s="111">
        <v>0.0</v>
      </c>
      <c r="H37" s="111">
        <v>0.0</v>
      </c>
      <c r="I37" s="111"/>
      <c r="J37" s="79">
        <v>0.0</v>
      </c>
      <c r="K37" s="79">
        <v>25.0</v>
      </c>
      <c r="L37" s="79">
        <v>25.0</v>
      </c>
      <c r="M37" s="79">
        <v>0.0</v>
      </c>
      <c r="N37" s="79">
        <v>0.0</v>
      </c>
      <c r="O37" s="79"/>
      <c r="P37" s="111">
        <v>0.0</v>
      </c>
      <c r="Q37" s="111">
        <v>0.0</v>
      </c>
      <c r="R37" s="111">
        <v>0.0</v>
      </c>
      <c r="S37" s="111">
        <v>10.0</v>
      </c>
      <c r="T37" s="111">
        <v>20.0</v>
      </c>
      <c r="U37" s="111">
        <v>20.0</v>
      </c>
      <c r="V37" s="112">
        <v>9.0</v>
      </c>
      <c r="W37" s="112">
        <v>14.0</v>
      </c>
      <c r="X37" s="112">
        <v>23.0</v>
      </c>
      <c r="Y37" s="112">
        <v>0.0</v>
      </c>
      <c r="Z37" s="112">
        <v>0.0</v>
      </c>
      <c r="AA37" s="112"/>
      <c r="AB37" s="113">
        <v>0.0</v>
      </c>
      <c r="AC37" s="113">
        <v>0.0</v>
      </c>
      <c r="AD37" s="113">
        <v>0.0</v>
      </c>
      <c r="AE37" s="113">
        <v>25.0</v>
      </c>
      <c r="AF37" s="113">
        <v>15.0</v>
      </c>
      <c r="AG37" s="113">
        <v>10.0</v>
      </c>
      <c r="AH37" s="15" t="s">
        <v>15</v>
      </c>
      <c r="AI37" s="15">
        <f t="shared" si="6"/>
        <v>70</v>
      </c>
      <c r="AJ37" s="114" t="str">
        <f t="shared" ref="AJ37:AO37" si="30">100*(D37+J37+P37+V37+AB37)/#REF!</f>
        <v>#REF!</v>
      </c>
      <c r="AK37" s="114" t="str">
        <f t="shared" si="30"/>
        <v>#REF!</v>
      </c>
      <c r="AL37" s="114" t="str">
        <f t="shared" si="30"/>
        <v>#REF!</v>
      </c>
      <c r="AM37" s="114" t="str">
        <f t="shared" si="30"/>
        <v>#REF!</v>
      </c>
      <c r="AN37" s="114" t="str">
        <f t="shared" si="30"/>
        <v>#REF!</v>
      </c>
      <c r="AO37" s="114" t="str">
        <f t="shared" si="30"/>
        <v>#REF!</v>
      </c>
    </row>
    <row r="38" ht="15.75" customHeight="1">
      <c r="A38" s="108">
        <v>26.0</v>
      </c>
      <c r="B38" s="109">
        <v>9.21313104149E11</v>
      </c>
      <c r="C38" s="110" t="s">
        <v>215</v>
      </c>
      <c r="D38" s="111">
        <v>25.0</v>
      </c>
      <c r="E38" s="111">
        <v>11.0</v>
      </c>
      <c r="F38" s="111">
        <v>0.0</v>
      </c>
      <c r="G38" s="111">
        <v>0.0</v>
      </c>
      <c r="H38" s="111">
        <v>0.0</v>
      </c>
      <c r="I38" s="111"/>
      <c r="J38" s="79">
        <v>0.0</v>
      </c>
      <c r="K38" s="79">
        <v>22.0</v>
      </c>
      <c r="L38" s="79">
        <v>22.0</v>
      </c>
      <c r="M38" s="79">
        <v>0.0</v>
      </c>
      <c r="N38" s="79">
        <v>0.0</v>
      </c>
      <c r="O38" s="79"/>
      <c r="P38" s="111">
        <v>0.0</v>
      </c>
      <c r="Q38" s="111">
        <v>0.0</v>
      </c>
      <c r="R38" s="111">
        <v>0.0</v>
      </c>
      <c r="S38" s="111">
        <v>7.0</v>
      </c>
      <c r="T38" s="111">
        <v>15.0</v>
      </c>
      <c r="U38" s="111">
        <v>15.0</v>
      </c>
      <c r="V38" s="112">
        <v>8.0</v>
      </c>
      <c r="W38" s="112">
        <v>12.0</v>
      </c>
      <c r="X38" s="112">
        <v>20.0</v>
      </c>
      <c r="Y38" s="112">
        <v>0.0</v>
      </c>
      <c r="Z38" s="112">
        <v>0.0</v>
      </c>
      <c r="AA38" s="112"/>
      <c r="AB38" s="113">
        <v>0.0</v>
      </c>
      <c r="AC38" s="113">
        <v>0.0</v>
      </c>
      <c r="AD38" s="113">
        <v>0.0</v>
      </c>
      <c r="AE38" s="113">
        <v>20.0</v>
      </c>
      <c r="AF38" s="113">
        <v>12.0</v>
      </c>
      <c r="AG38" s="113">
        <v>8.0</v>
      </c>
      <c r="AH38" s="15" t="s">
        <v>17</v>
      </c>
      <c r="AI38" s="15">
        <f t="shared" si="6"/>
        <v>60</v>
      </c>
      <c r="AJ38" s="114" t="str">
        <f t="shared" ref="AJ38:AO38" si="31">100*(D38+J38+P38+V38+AB38)/#REF!</f>
        <v>#REF!</v>
      </c>
      <c r="AK38" s="114" t="str">
        <f t="shared" si="31"/>
        <v>#REF!</v>
      </c>
      <c r="AL38" s="114" t="str">
        <f t="shared" si="31"/>
        <v>#REF!</v>
      </c>
      <c r="AM38" s="114" t="str">
        <f t="shared" si="31"/>
        <v>#REF!</v>
      </c>
      <c r="AN38" s="114" t="str">
        <f t="shared" si="31"/>
        <v>#REF!</v>
      </c>
      <c r="AO38" s="114" t="str">
        <f t="shared" si="31"/>
        <v>#REF!</v>
      </c>
    </row>
    <row r="39" ht="15.75" customHeight="1">
      <c r="A39" s="108">
        <v>27.0</v>
      </c>
      <c r="B39" s="109">
        <v>9.21313104151E11</v>
      </c>
      <c r="C39" s="110" t="s">
        <v>216</v>
      </c>
      <c r="D39" s="111">
        <v>35.0</v>
      </c>
      <c r="E39" s="111">
        <v>15.0</v>
      </c>
      <c r="F39" s="111">
        <v>0.0</v>
      </c>
      <c r="G39" s="111">
        <v>0.0</v>
      </c>
      <c r="H39" s="111">
        <v>0.0</v>
      </c>
      <c r="I39" s="111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11">
        <v>0.0</v>
      </c>
      <c r="Q39" s="111">
        <v>0.0</v>
      </c>
      <c r="R39" s="111">
        <v>0.0</v>
      </c>
      <c r="S39" s="111">
        <v>10.0</v>
      </c>
      <c r="T39" s="111">
        <v>20.0</v>
      </c>
      <c r="U39" s="111">
        <v>20.0</v>
      </c>
      <c r="V39" s="112">
        <v>10.0</v>
      </c>
      <c r="W39" s="112">
        <v>14.0</v>
      </c>
      <c r="X39" s="112">
        <v>24.0</v>
      </c>
      <c r="Y39" s="112">
        <v>0.0</v>
      </c>
      <c r="Z39" s="112">
        <v>0.0</v>
      </c>
      <c r="AA39" s="112"/>
      <c r="AB39" s="113">
        <v>0.0</v>
      </c>
      <c r="AC39" s="113">
        <v>0.0</v>
      </c>
      <c r="AD39" s="113">
        <v>0.0</v>
      </c>
      <c r="AE39" s="113">
        <v>25.0</v>
      </c>
      <c r="AF39" s="113">
        <v>15.0</v>
      </c>
      <c r="AG39" s="113">
        <v>10.0</v>
      </c>
      <c r="AH39" s="15" t="s">
        <v>17</v>
      </c>
      <c r="AI39" s="15">
        <f t="shared" si="6"/>
        <v>60</v>
      </c>
      <c r="AJ39" s="114" t="str">
        <f t="shared" ref="AJ39:AO39" si="32">100*(D39+J39+P39+V39+AB39)/#REF!</f>
        <v>#REF!</v>
      </c>
      <c r="AK39" s="114" t="str">
        <f t="shared" si="32"/>
        <v>#REF!</v>
      </c>
      <c r="AL39" s="114" t="str">
        <f t="shared" si="32"/>
        <v>#REF!</v>
      </c>
      <c r="AM39" s="114" t="str">
        <f t="shared" si="32"/>
        <v>#REF!</v>
      </c>
      <c r="AN39" s="114" t="str">
        <f t="shared" si="32"/>
        <v>#REF!</v>
      </c>
      <c r="AO39" s="114" t="str">
        <f t="shared" si="32"/>
        <v>#REF!</v>
      </c>
    </row>
    <row r="40" ht="15.75" customHeight="1">
      <c r="A40" s="108">
        <v>28.0</v>
      </c>
      <c r="B40" s="109">
        <v>9.21313104152E11</v>
      </c>
      <c r="C40" s="110" t="s">
        <v>217</v>
      </c>
      <c r="D40" s="111">
        <v>32.0</v>
      </c>
      <c r="E40" s="111">
        <v>14.0</v>
      </c>
      <c r="F40" s="111">
        <v>0.0</v>
      </c>
      <c r="G40" s="111">
        <v>0.0</v>
      </c>
      <c r="H40" s="111">
        <v>0.0</v>
      </c>
      <c r="I40" s="111"/>
      <c r="J40" s="79">
        <v>0.0</v>
      </c>
      <c r="K40" s="79">
        <v>21.0</v>
      </c>
      <c r="L40" s="79">
        <v>21.0</v>
      </c>
      <c r="M40" s="79">
        <v>0.0</v>
      </c>
      <c r="N40" s="79">
        <v>0.0</v>
      </c>
      <c r="O40" s="79"/>
      <c r="P40" s="111">
        <v>0.0</v>
      </c>
      <c r="Q40" s="111">
        <v>0.0</v>
      </c>
      <c r="R40" s="111">
        <v>0.0</v>
      </c>
      <c r="S40" s="111">
        <v>9.0</v>
      </c>
      <c r="T40" s="111">
        <v>18.0</v>
      </c>
      <c r="U40" s="111">
        <v>18.0</v>
      </c>
      <c r="V40" s="112">
        <v>9.0</v>
      </c>
      <c r="W40" s="112">
        <v>13.0</v>
      </c>
      <c r="X40" s="112">
        <v>22.0</v>
      </c>
      <c r="Y40" s="112">
        <v>0.0</v>
      </c>
      <c r="Z40" s="112">
        <v>0.0</v>
      </c>
      <c r="AA40" s="112"/>
      <c r="AB40" s="113">
        <v>0.0</v>
      </c>
      <c r="AC40" s="113">
        <v>0.0</v>
      </c>
      <c r="AD40" s="113">
        <v>0.0</v>
      </c>
      <c r="AE40" s="113">
        <v>24.0</v>
      </c>
      <c r="AF40" s="113">
        <v>14.0</v>
      </c>
      <c r="AG40" s="113">
        <v>10.0</v>
      </c>
      <c r="AH40" s="15" t="s">
        <v>70</v>
      </c>
      <c r="AI40" s="15">
        <f t="shared" si="6"/>
        <v>56</v>
      </c>
      <c r="AJ40" s="114" t="str">
        <f t="shared" ref="AJ40:AO40" si="33">100*(D40+J40+P40+V40+AB40)/#REF!</f>
        <v>#REF!</v>
      </c>
      <c r="AK40" s="114" t="str">
        <f t="shared" si="33"/>
        <v>#REF!</v>
      </c>
      <c r="AL40" s="114" t="str">
        <f t="shared" si="33"/>
        <v>#REF!</v>
      </c>
      <c r="AM40" s="114" t="str">
        <f t="shared" si="33"/>
        <v>#REF!</v>
      </c>
      <c r="AN40" s="114" t="str">
        <f t="shared" si="33"/>
        <v>#REF!</v>
      </c>
      <c r="AO40" s="114" t="str">
        <f t="shared" si="33"/>
        <v>#REF!</v>
      </c>
    </row>
    <row r="41" ht="15.75" customHeight="1">
      <c r="A41" s="108">
        <v>29.0</v>
      </c>
      <c r="B41" s="109">
        <v>9.21313104153E11</v>
      </c>
      <c r="C41" s="110" t="s">
        <v>218</v>
      </c>
      <c r="D41" s="111">
        <v>27.0</v>
      </c>
      <c r="E41" s="111">
        <v>11.0</v>
      </c>
      <c r="F41" s="111">
        <v>0.0</v>
      </c>
      <c r="G41" s="111">
        <v>0.0</v>
      </c>
      <c r="H41" s="111">
        <v>0.0</v>
      </c>
      <c r="I41" s="111"/>
      <c r="J41" s="79">
        <v>0.0</v>
      </c>
      <c r="K41" s="79">
        <v>22.0</v>
      </c>
      <c r="L41" s="79">
        <v>22.0</v>
      </c>
      <c r="M41" s="79">
        <v>0.0</v>
      </c>
      <c r="N41" s="79">
        <v>0.0</v>
      </c>
      <c r="O41" s="79"/>
      <c r="P41" s="111">
        <v>0.0</v>
      </c>
      <c r="Q41" s="111">
        <v>0.0</v>
      </c>
      <c r="R41" s="111">
        <v>0.0</v>
      </c>
      <c r="S41" s="111">
        <v>10.0</v>
      </c>
      <c r="T41" s="111">
        <v>20.0</v>
      </c>
      <c r="U41" s="111">
        <v>20.0</v>
      </c>
      <c r="V41" s="112">
        <v>8.0</v>
      </c>
      <c r="W41" s="112">
        <v>12.0</v>
      </c>
      <c r="X41" s="112">
        <v>20.0</v>
      </c>
      <c r="Y41" s="112">
        <v>0.0</v>
      </c>
      <c r="Z41" s="112">
        <v>0.0</v>
      </c>
      <c r="AA41" s="112"/>
      <c r="AB41" s="113">
        <v>0.0</v>
      </c>
      <c r="AC41" s="113">
        <v>0.0</v>
      </c>
      <c r="AD41" s="113">
        <v>0.0</v>
      </c>
      <c r="AE41" s="113">
        <v>20.0</v>
      </c>
      <c r="AF41" s="113">
        <v>12.0</v>
      </c>
      <c r="AG41" s="113">
        <v>8.0</v>
      </c>
      <c r="AH41" s="15" t="s">
        <v>15</v>
      </c>
      <c r="AI41" s="15">
        <f t="shared" si="6"/>
        <v>70</v>
      </c>
      <c r="AJ41" s="114" t="str">
        <f t="shared" ref="AJ41:AO41" si="34">100*(D41+J41+P41+V41+AB41)/#REF!</f>
        <v>#REF!</v>
      </c>
      <c r="AK41" s="114" t="str">
        <f t="shared" si="34"/>
        <v>#REF!</v>
      </c>
      <c r="AL41" s="114" t="str">
        <f t="shared" si="34"/>
        <v>#REF!</v>
      </c>
      <c r="AM41" s="114" t="str">
        <f t="shared" si="34"/>
        <v>#REF!</v>
      </c>
      <c r="AN41" s="114" t="str">
        <f t="shared" si="34"/>
        <v>#REF!</v>
      </c>
      <c r="AO41" s="114" t="str">
        <f t="shared" si="34"/>
        <v>#REF!</v>
      </c>
    </row>
    <row r="42" ht="15.75" customHeight="1">
      <c r="A42" s="108">
        <v>30.0</v>
      </c>
      <c r="B42" s="109">
        <v>9.21313104154E11</v>
      </c>
      <c r="C42" s="110" t="s">
        <v>219</v>
      </c>
      <c r="D42" s="111">
        <v>29.0</v>
      </c>
      <c r="E42" s="111">
        <v>12.0</v>
      </c>
      <c r="F42" s="111">
        <v>0.0</v>
      </c>
      <c r="G42" s="111">
        <v>0.0</v>
      </c>
      <c r="H42" s="111">
        <v>0.0</v>
      </c>
      <c r="I42" s="111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11">
        <v>0.0</v>
      </c>
      <c r="Q42" s="111">
        <v>0.0</v>
      </c>
      <c r="R42" s="111">
        <v>0.0</v>
      </c>
      <c r="S42" s="111">
        <v>10.0</v>
      </c>
      <c r="T42" s="111">
        <v>20.0</v>
      </c>
      <c r="U42" s="111">
        <v>20.0</v>
      </c>
      <c r="V42" s="112">
        <v>10.0</v>
      </c>
      <c r="W42" s="112">
        <v>15.0</v>
      </c>
      <c r="X42" s="112">
        <v>25.0</v>
      </c>
      <c r="Y42" s="112">
        <v>0.0</v>
      </c>
      <c r="Z42" s="112">
        <v>0.0</v>
      </c>
      <c r="AA42" s="112"/>
      <c r="AB42" s="113">
        <v>0.0</v>
      </c>
      <c r="AC42" s="113">
        <v>0.0</v>
      </c>
      <c r="AD42" s="113">
        <v>0.0</v>
      </c>
      <c r="AE42" s="113">
        <v>20.0</v>
      </c>
      <c r="AF42" s="113">
        <v>12.0</v>
      </c>
      <c r="AG42" s="113">
        <v>8.0</v>
      </c>
      <c r="AH42" s="15" t="s">
        <v>17</v>
      </c>
      <c r="AI42" s="15">
        <f t="shared" si="6"/>
        <v>60</v>
      </c>
      <c r="AJ42" s="114" t="str">
        <f t="shared" ref="AJ42:AO42" si="35">100*(D42+J42+P42+V42+AB42)/#REF!</f>
        <v>#REF!</v>
      </c>
      <c r="AK42" s="114" t="str">
        <f t="shared" si="35"/>
        <v>#REF!</v>
      </c>
      <c r="AL42" s="114" t="str">
        <f t="shared" si="35"/>
        <v>#REF!</v>
      </c>
      <c r="AM42" s="114" t="str">
        <f t="shared" si="35"/>
        <v>#REF!</v>
      </c>
      <c r="AN42" s="114" t="str">
        <f t="shared" si="35"/>
        <v>#REF!</v>
      </c>
      <c r="AO42" s="114" t="str">
        <f t="shared" si="35"/>
        <v>#REF!</v>
      </c>
    </row>
    <row r="43" ht="15.75" customHeight="1">
      <c r="A43" s="108">
        <v>31.0</v>
      </c>
      <c r="B43" s="109">
        <v>9.21313104155E11</v>
      </c>
      <c r="C43" s="110" t="s">
        <v>220</v>
      </c>
      <c r="D43" s="111">
        <v>35.0</v>
      </c>
      <c r="E43" s="111">
        <v>15.0</v>
      </c>
      <c r="F43" s="111">
        <v>0.0</v>
      </c>
      <c r="G43" s="111">
        <v>0.0</v>
      </c>
      <c r="H43" s="111">
        <v>0.0</v>
      </c>
      <c r="I43" s="111"/>
      <c r="J43" s="79">
        <v>0.0</v>
      </c>
      <c r="K43" s="79">
        <v>25.0</v>
      </c>
      <c r="L43" s="79">
        <v>25.0</v>
      </c>
      <c r="M43" s="79">
        <v>0.0</v>
      </c>
      <c r="N43" s="79">
        <v>0.0</v>
      </c>
      <c r="O43" s="79"/>
      <c r="P43" s="111">
        <v>0.0</v>
      </c>
      <c r="Q43" s="111">
        <v>0.0</v>
      </c>
      <c r="R43" s="111">
        <v>0.0</v>
      </c>
      <c r="S43" s="111">
        <v>10.0</v>
      </c>
      <c r="T43" s="111">
        <v>19.0</v>
      </c>
      <c r="U43" s="111">
        <v>19.0</v>
      </c>
      <c r="V43" s="112">
        <v>10.0</v>
      </c>
      <c r="W43" s="112">
        <v>14.0</v>
      </c>
      <c r="X43" s="112">
        <v>24.0</v>
      </c>
      <c r="Y43" s="112">
        <v>0.0</v>
      </c>
      <c r="Z43" s="112">
        <v>0.0</v>
      </c>
      <c r="AA43" s="112"/>
      <c r="AB43" s="113">
        <v>0.0</v>
      </c>
      <c r="AC43" s="113">
        <v>0.0</v>
      </c>
      <c r="AD43" s="113">
        <v>0.0</v>
      </c>
      <c r="AE43" s="113">
        <v>25.0</v>
      </c>
      <c r="AF43" s="113">
        <v>15.0</v>
      </c>
      <c r="AG43" s="113">
        <v>10.0</v>
      </c>
      <c r="AH43" s="15" t="s">
        <v>15</v>
      </c>
      <c r="AI43" s="15">
        <f t="shared" si="6"/>
        <v>70</v>
      </c>
      <c r="AJ43" s="114" t="str">
        <f t="shared" ref="AJ43:AO43" si="36">100*(D43+J43+P43+V43+AB43)/#REF!</f>
        <v>#REF!</v>
      </c>
      <c r="AK43" s="114" t="str">
        <f t="shared" si="36"/>
        <v>#REF!</v>
      </c>
      <c r="AL43" s="114" t="str">
        <f t="shared" si="36"/>
        <v>#REF!</v>
      </c>
      <c r="AM43" s="114" t="str">
        <f t="shared" si="36"/>
        <v>#REF!</v>
      </c>
      <c r="AN43" s="114" t="str">
        <f t="shared" si="36"/>
        <v>#REF!</v>
      </c>
      <c r="AO43" s="114" t="str">
        <f t="shared" si="36"/>
        <v>#REF!</v>
      </c>
    </row>
    <row r="44" ht="15.75" customHeight="1">
      <c r="A44" s="108">
        <v>32.0</v>
      </c>
      <c r="B44" s="109">
        <v>9.21313104156E11</v>
      </c>
      <c r="C44" s="110" t="s">
        <v>221</v>
      </c>
      <c r="D44" s="111">
        <v>32.0</v>
      </c>
      <c r="E44" s="111">
        <v>14.0</v>
      </c>
      <c r="F44" s="111">
        <v>0.0</v>
      </c>
      <c r="G44" s="111">
        <v>0.0</v>
      </c>
      <c r="H44" s="111">
        <v>0.0</v>
      </c>
      <c r="I44" s="111"/>
      <c r="J44" s="79">
        <v>0.0</v>
      </c>
      <c r="K44" s="79">
        <v>25.0</v>
      </c>
      <c r="L44" s="79">
        <v>25.0</v>
      </c>
      <c r="M44" s="79">
        <v>0.0</v>
      </c>
      <c r="N44" s="79">
        <v>0.0</v>
      </c>
      <c r="O44" s="79"/>
      <c r="P44" s="111">
        <v>0.0</v>
      </c>
      <c r="Q44" s="111">
        <v>0.0</v>
      </c>
      <c r="R44" s="111">
        <v>0.0</v>
      </c>
      <c r="S44" s="111">
        <v>9.0</v>
      </c>
      <c r="T44" s="111">
        <v>18.0</v>
      </c>
      <c r="U44" s="111">
        <v>18.0</v>
      </c>
      <c r="V44" s="112">
        <v>9.0</v>
      </c>
      <c r="W44" s="112">
        <v>14.0</v>
      </c>
      <c r="X44" s="112">
        <v>24.0</v>
      </c>
      <c r="Y44" s="112">
        <v>0.0</v>
      </c>
      <c r="Z44" s="112">
        <v>0.0</v>
      </c>
      <c r="AA44" s="112"/>
      <c r="AB44" s="113">
        <v>0.0</v>
      </c>
      <c r="AC44" s="113">
        <v>0.0</v>
      </c>
      <c r="AD44" s="113">
        <v>0.0</v>
      </c>
      <c r="AE44" s="113">
        <v>24.0</v>
      </c>
      <c r="AF44" s="113">
        <v>14.0</v>
      </c>
      <c r="AG44" s="113">
        <v>10.0</v>
      </c>
      <c r="AH44" s="15" t="s">
        <v>70</v>
      </c>
      <c r="AI44" s="15">
        <f t="shared" si="6"/>
        <v>56</v>
      </c>
      <c r="AJ44" s="114" t="str">
        <f t="shared" ref="AJ44:AO44" si="37">100*(D44+J44+P44+V44+AB44)/#REF!</f>
        <v>#REF!</v>
      </c>
      <c r="AK44" s="114" t="str">
        <f t="shared" si="37"/>
        <v>#REF!</v>
      </c>
      <c r="AL44" s="114" t="str">
        <f t="shared" si="37"/>
        <v>#REF!</v>
      </c>
      <c r="AM44" s="114" t="str">
        <f t="shared" si="37"/>
        <v>#REF!</v>
      </c>
      <c r="AN44" s="114" t="str">
        <f t="shared" si="37"/>
        <v>#REF!</v>
      </c>
      <c r="AO44" s="114" t="str">
        <f t="shared" si="37"/>
        <v>#REF!</v>
      </c>
    </row>
    <row r="45" ht="15.75" customHeight="1">
      <c r="A45" s="108">
        <v>33.0</v>
      </c>
      <c r="B45" s="109">
        <v>9.21313104157E11</v>
      </c>
      <c r="C45" s="110" t="s">
        <v>222</v>
      </c>
      <c r="D45" s="111">
        <v>34.0</v>
      </c>
      <c r="E45" s="111">
        <v>14.0</v>
      </c>
      <c r="F45" s="111">
        <v>0.0</v>
      </c>
      <c r="G45" s="111">
        <v>0.0</v>
      </c>
      <c r="H45" s="111">
        <v>0.0</v>
      </c>
      <c r="I45" s="111"/>
      <c r="J45" s="79">
        <v>0.0</v>
      </c>
      <c r="K45" s="79">
        <v>25.0</v>
      </c>
      <c r="L45" s="79">
        <v>25.0</v>
      </c>
      <c r="M45" s="79">
        <v>0.0</v>
      </c>
      <c r="N45" s="79">
        <v>0.0</v>
      </c>
      <c r="O45" s="79"/>
      <c r="P45" s="111">
        <v>0.0</v>
      </c>
      <c r="Q45" s="111">
        <v>0.0</v>
      </c>
      <c r="R45" s="111">
        <v>0.0</v>
      </c>
      <c r="S45" s="111">
        <v>10.0</v>
      </c>
      <c r="T45" s="111">
        <v>20.0</v>
      </c>
      <c r="U45" s="111">
        <v>20.0</v>
      </c>
      <c r="V45" s="112">
        <v>9.0</v>
      </c>
      <c r="W45" s="112">
        <v>14.0</v>
      </c>
      <c r="X45" s="112">
        <v>24.0</v>
      </c>
      <c r="Y45" s="112">
        <v>0.0</v>
      </c>
      <c r="Z45" s="112">
        <v>0.0</v>
      </c>
      <c r="AA45" s="112"/>
      <c r="AB45" s="113">
        <v>0.0</v>
      </c>
      <c r="AC45" s="113">
        <v>0.0</v>
      </c>
      <c r="AD45" s="113">
        <v>0.0</v>
      </c>
      <c r="AE45" s="113">
        <v>25.0</v>
      </c>
      <c r="AF45" s="113">
        <v>15.0</v>
      </c>
      <c r="AG45" s="113">
        <v>10.0</v>
      </c>
      <c r="AH45" s="15" t="s">
        <v>15</v>
      </c>
      <c r="AI45" s="15">
        <f t="shared" si="6"/>
        <v>70</v>
      </c>
      <c r="AJ45" s="114" t="str">
        <f t="shared" ref="AJ45:AO45" si="38">100*(D45+J45+P45+V45+AB45)/#REF!</f>
        <v>#REF!</v>
      </c>
      <c r="AK45" s="114" t="str">
        <f t="shared" si="38"/>
        <v>#REF!</v>
      </c>
      <c r="AL45" s="114" t="str">
        <f t="shared" si="38"/>
        <v>#REF!</v>
      </c>
      <c r="AM45" s="114" t="str">
        <f t="shared" si="38"/>
        <v>#REF!</v>
      </c>
      <c r="AN45" s="114" t="str">
        <f t="shared" si="38"/>
        <v>#REF!</v>
      </c>
      <c r="AO45" s="114" t="str">
        <f t="shared" si="38"/>
        <v>#REF!</v>
      </c>
    </row>
    <row r="46" ht="15.75" customHeight="1">
      <c r="A46" s="108">
        <v>34.0</v>
      </c>
      <c r="B46" s="109">
        <v>9.21313104158E11</v>
      </c>
      <c r="C46" s="110" t="s">
        <v>223</v>
      </c>
      <c r="D46" s="111">
        <v>24.0</v>
      </c>
      <c r="E46" s="111">
        <v>10.0</v>
      </c>
      <c r="F46" s="111">
        <v>0.0</v>
      </c>
      <c r="G46" s="111">
        <v>0.0</v>
      </c>
      <c r="H46" s="111">
        <v>0.0</v>
      </c>
      <c r="I46" s="111"/>
      <c r="J46" s="79">
        <v>0.0</v>
      </c>
      <c r="K46" s="79">
        <v>17.0</v>
      </c>
      <c r="L46" s="79">
        <v>17.0</v>
      </c>
      <c r="M46" s="79">
        <v>0.0</v>
      </c>
      <c r="N46" s="79">
        <v>0.0</v>
      </c>
      <c r="O46" s="79"/>
      <c r="P46" s="111">
        <v>0.0</v>
      </c>
      <c r="Q46" s="111">
        <v>0.0</v>
      </c>
      <c r="R46" s="111">
        <v>0.0</v>
      </c>
      <c r="S46" s="111">
        <v>7.0</v>
      </c>
      <c r="T46" s="111">
        <v>14.0</v>
      </c>
      <c r="U46" s="111">
        <v>14.0</v>
      </c>
      <c r="V46" s="112">
        <v>8.0</v>
      </c>
      <c r="W46" s="112">
        <v>12.0</v>
      </c>
      <c r="X46" s="112">
        <v>20.0</v>
      </c>
      <c r="Y46" s="112">
        <v>0.0</v>
      </c>
      <c r="Z46" s="112">
        <v>0.0</v>
      </c>
      <c r="AA46" s="112"/>
      <c r="AB46" s="113">
        <v>0.0</v>
      </c>
      <c r="AC46" s="113">
        <v>0.0</v>
      </c>
      <c r="AD46" s="113">
        <v>0.0</v>
      </c>
      <c r="AE46" s="113">
        <v>20.0</v>
      </c>
      <c r="AF46" s="113">
        <v>12.0</v>
      </c>
      <c r="AG46" s="113">
        <v>8.0</v>
      </c>
      <c r="AH46" s="15" t="s">
        <v>198</v>
      </c>
      <c r="AI46" s="15">
        <f t="shared" si="6"/>
        <v>0</v>
      </c>
      <c r="AJ46" s="114" t="str">
        <f t="shared" ref="AJ46:AO46" si="39">100*(D46+J46+P46+V46+AB46)/#REF!</f>
        <v>#REF!</v>
      </c>
      <c r="AK46" s="114" t="str">
        <f t="shared" si="39"/>
        <v>#REF!</v>
      </c>
      <c r="AL46" s="114" t="str">
        <f t="shared" si="39"/>
        <v>#REF!</v>
      </c>
      <c r="AM46" s="114" t="str">
        <f t="shared" si="39"/>
        <v>#REF!</v>
      </c>
      <c r="AN46" s="114" t="str">
        <f t="shared" si="39"/>
        <v>#REF!</v>
      </c>
      <c r="AO46" s="114" t="str">
        <f t="shared" si="39"/>
        <v>#REF!</v>
      </c>
    </row>
    <row r="47" ht="15.75" customHeight="1">
      <c r="A47" s="108">
        <v>35.0</v>
      </c>
      <c r="B47" s="109">
        <v>9.21313104159E11</v>
      </c>
      <c r="C47" s="110" t="s">
        <v>224</v>
      </c>
      <c r="D47" s="111">
        <v>25.0</v>
      </c>
      <c r="E47" s="111">
        <v>11.0</v>
      </c>
      <c r="F47" s="111">
        <v>0.0</v>
      </c>
      <c r="G47" s="111">
        <v>0.0</v>
      </c>
      <c r="H47" s="111">
        <v>0.0</v>
      </c>
      <c r="I47" s="111"/>
      <c r="J47" s="79">
        <v>0.0</v>
      </c>
      <c r="K47" s="79">
        <v>18.0</v>
      </c>
      <c r="L47" s="79">
        <v>18.0</v>
      </c>
      <c r="M47" s="79">
        <v>0.0</v>
      </c>
      <c r="N47" s="79">
        <v>0.0</v>
      </c>
      <c r="O47" s="79"/>
      <c r="P47" s="111">
        <v>0.0</v>
      </c>
      <c r="Q47" s="111">
        <v>0.0</v>
      </c>
      <c r="R47" s="111">
        <v>0.0</v>
      </c>
      <c r="S47" s="111">
        <v>8.0</v>
      </c>
      <c r="T47" s="111">
        <v>16.0</v>
      </c>
      <c r="U47" s="111">
        <v>16.0</v>
      </c>
      <c r="V47" s="112">
        <v>7.0</v>
      </c>
      <c r="W47" s="112">
        <v>11.0</v>
      </c>
      <c r="X47" s="112">
        <v>18.0</v>
      </c>
      <c r="Y47" s="112">
        <v>0.0</v>
      </c>
      <c r="Z47" s="112">
        <v>0.0</v>
      </c>
      <c r="AA47" s="112"/>
      <c r="AB47" s="113">
        <v>0.0</v>
      </c>
      <c r="AC47" s="113">
        <v>0.0</v>
      </c>
      <c r="AD47" s="113">
        <v>0.0</v>
      </c>
      <c r="AE47" s="113">
        <v>20.0</v>
      </c>
      <c r="AF47" s="113">
        <v>12.0</v>
      </c>
      <c r="AG47" s="113">
        <v>8.0</v>
      </c>
      <c r="AH47" s="15" t="s">
        <v>198</v>
      </c>
      <c r="AI47" s="15">
        <f t="shared" si="6"/>
        <v>0</v>
      </c>
      <c r="AJ47" s="114" t="str">
        <f t="shared" ref="AJ47:AO47" si="40">100*(D47+J47+P47+V47+AB47)/#REF!</f>
        <v>#REF!</v>
      </c>
      <c r="AK47" s="114" t="str">
        <f t="shared" si="40"/>
        <v>#REF!</v>
      </c>
      <c r="AL47" s="114" t="str">
        <f t="shared" si="40"/>
        <v>#REF!</v>
      </c>
      <c r="AM47" s="114" t="str">
        <f t="shared" si="40"/>
        <v>#REF!</v>
      </c>
      <c r="AN47" s="114" t="str">
        <f t="shared" si="40"/>
        <v>#REF!</v>
      </c>
      <c r="AO47" s="114" t="str">
        <f t="shared" si="40"/>
        <v>#REF!</v>
      </c>
    </row>
    <row r="48" ht="15.75" customHeight="1">
      <c r="A48" s="108">
        <v>36.0</v>
      </c>
      <c r="B48" s="109">
        <v>9.2131310416E11</v>
      </c>
      <c r="C48" s="110" t="s">
        <v>225</v>
      </c>
      <c r="D48" s="111">
        <v>33.0</v>
      </c>
      <c r="E48" s="111">
        <v>14.0</v>
      </c>
      <c r="F48" s="111">
        <v>0.0</v>
      </c>
      <c r="G48" s="111">
        <v>0.0</v>
      </c>
      <c r="H48" s="111">
        <v>0.0</v>
      </c>
      <c r="I48" s="111"/>
      <c r="J48" s="79">
        <v>0.0</v>
      </c>
      <c r="K48" s="79">
        <v>21.0</v>
      </c>
      <c r="L48" s="79">
        <v>21.0</v>
      </c>
      <c r="M48" s="79">
        <v>0.0</v>
      </c>
      <c r="N48" s="79">
        <v>0.0</v>
      </c>
      <c r="O48" s="79"/>
      <c r="P48" s="111">
        <v>0.0</v>
      </c>
      <c r="Q48" s="111">
        <v>0.0</v>
      </c>
      <c r="R48" s="111">
        <v>0.0</v>
      </c>
      <c r="S48" s="111">
        <v>10.0</v>
      </c>
      <c r="T48" s="111">
        <v>20.0</v>
      </c>
      <c r="U48" s="111">
        <v>20.0</v>
      </c>
      <c r="V48" s="112">
        <v>9.0</v>
      </c>
      <c r="W48" s="112">
        <v>14.0</v>
      </c>
      <c r="X48" s="112">
        <v>23.0</v>
      </c>
      <c r="Y48" s="112">
        <v>0.0</v>
      </c>
      <c r="Z48" s="112">
        <v>0.0</v>
      </c>
      <c r="AA48" s="112"/>
      <c r="AB48" s="113">
        <v>0.0</v>
      </c>
      <c r="AC48" s="113">
        <v>0.0</v>
      </c>
      <c r="AD48" s="113">
        <v>0.0</v>
      </c>
      <c r="AE48" s="113">
        <v>25.0</v>
      </c>
      <c r="AF48" s="113">
        <v>15.0</v>
      </c>
      <c r="AG48" s="113">
        <v>10.0</v>
      </c>
      <c r="AH48" s="15" t="s">
        <v>70</v>
      </c>
      <c r="AI48" s="15">
        <f t="shared" si="6"/>
        <v>56</v>
      </c>
      <c r="AJ48" s="114" t="str">
        <f t="shared" ref="AJ48:AO48" si="41">100*(D48+J48+P48+V48+AB48)/#REF!</f>
        <v>#REF!</v>
      </c>
      <c r="AK48" s="114" t="str">
        <f t="shared" si="41"/>
        <v>#REF!</v>
      </c>
      <c r="AL48" s="114" t="str">
        <f t="shared" si="41"/>
        <v>#REF!</v>
      </c>
      <c r="AM48" s="114" t="str">
        <f t="shared" si="41"/>
        <v>#REF!</v>
      </c>
      <c r="AN48" s="114" t="str">
        <f t="shared" si="41"/>
        <v>#REF!</v>
      </c>
      <c r="AO48" s="114" t="str">
        <f t="shared" si="41"/>
        <v>#REF!</v>
      </c>
    </row>
    <row r="49" ht="15.75" customHeight="1">
      <c r="A49" s="108">
        <v>37.0</v>
      </c>
      <c r="B49" s="109">
        <v>9.21313104162E11</v>
      </c>
      <c r="C49" s="110" t="s">
        <v>226</v>
      </c>
      <c r="D49" s="111">
        <v>29.0</v>
      </c>
      <c r="E49" s="111">
        <v>13.0</v>
      </c>
      <c r="F49" s="111">
        <v>0.0</v>
      </c>
      <c r="G49" s="111">
        <v>0.0</v>
      </c>
      <c r="H49" s="111">
        <v>0.0</v>
      </c>
      <c r="I49" s="111"/>
      <c r="J49" s="79">
        <v>0.0</v>
      </c>
      <c r="K49" s="79">
        <v>21.0</v>
      </c>
      <c r="L49" s="79">
        <v>21.0</v>
      </c>
      <c r="M49" s="79">
        <v>0.0</v>
      </c>
      <c r="N49" s="79">
        <v>0.0</v>
      </c>
      <c r="O49" s="79"/>
      <c r="P49" s="111">
        <v>0.0</v>
      </c>
      <c r="Q49" s="111">
        <v>0.0</v>
      </c>
      <c r="R49" s="111">
        <v>0.0</v>
      </c>
      <c r="S49" s="111">
        <v>10.0</v>
      </c>
      <c r="T49" s="111">
        <v>20.0</v>
      </c>
      <c r="U49" s="111">
        <v>20.0</v>
      </c>
      <c r="V49" s="112">
        <v>10.0</v>
      </c>
      <c r="W49" s="112">
        <v>15.0</v>
      </c>
      <c r="X49" s="112">
        <v>25.0</v>
      </c>
      <c r="Y49" s="112">
        <v>0.0</v>
      </c>
      <c r="Z49" s="112">
        <v>0.0</v>
      </c>
      <c r="AA49" s="112"/>
      <c r="AB49" s="113">
        <v>0.0</v>
      </c>
      <c r="AC49" s="113">
        <v>0.0</v>
      </c>
      <c r="AD49" s="113">
        <v>0.0</v>
      </c>
      <c r="AE49" s="113">
        <v>24.0</v>
      </c>
      <c r="AF49" s="113">
        <v>14.0</v>
      </c>
      <c r="AG49" s="113">
        <v>10.0</v>
      </c>
      <c r="AH49" s="15" t="s">
        <v>15</v>
      </c>
      <c r="AI49" s="15">
        <f t="shared" si="6"/>
        <v>70</v>
      </c>
      <c r="AJ49" s="114" t="str">
        <f t="shared" ref="AJ49:AO49" si="42">100*(D49+J49+P49+V49+AB49)/#REF!</f>
        <v>#REF!</v>
      </c>
      <c r="AK49" s="114" t="str">
        <f t="shared" si="42"/>
        <v>#REF!</v>
      </c>
      <c r="AL49" s="114" t="str">
        <f t="shared" si="42"/>
        <v>#REF!</v>
      </c>
      <c r="AM49" s="114" t="str">
        <f t="shared" si="42"/>
        <v>#REF!</v>
      </c>
      <c r="AN49" s="114" t="str">
        <f t="shared" si="42"/>
        <v>#REF!</v>
      </c>
      <c r="AO49" s="114" t="str">
        <f t="shared" si="42"/>
        <v>#REF!</v>
      </c>
    </row>
    <row r="50" ht="15.75" customHeight="1">
      <c r="A50" s="108">
        <v>38.0</v>
      </c>
      <c r="B50" s="109">
        <v>9.21313104163E11</v>
      </c>
      <c r="C50" s="110" t="s">
        <v>227</v>
      </c>
      <c r="D50" s="111">
        <v>33.0</v>
      </c>
      <c r="E50" s="111">
        <v>14.0</v>
      </c>
      <c r="F50" s="111">
        <v>0.0</v>
      </c>
      <c r="G50" s="111">
        <v>0.0</v>
      </c>
      <c r="H50" s="111">
        <v>0.0</v>
      </c>
      <c r="I50" s="111"/>
      <c r="J50" s="79">
        <v>0.0</v>
      </c>
      <c r="K50" s="79">
        <v>24.0</v>
      </c>
      <c r="L50" s="79">
        <v>24.0</v>
      </c>
      <c r="M50" s="79">
        <v>0.0</v>
      </c>
      <c r="N50" s="79">
        <v>0.0</v>
      </c>
      <c r="O50" s="79"/>
      <c r="P50" s="111">
        <v>0.0</v>
      </c>
      <c r="Q50" s="111">
        <v>0.0</v>
      </c>
      <c r="R50" s="111">
        <v>0.0</v>
      </c>
      <c r="S50" s="111">
        <v>9.0</v>
      </c>
      <c r="T50" s="111">
        <v>18.0</v>
      </c>
      <c r="U50" s="111">
        <v>18.0</v>
      </c>
      <c r="V50" s="112">
        <v>9.0</v>
      </c>
      <c r="W50" s="112">
        <v>14.0</v>
      </c>
      <c r="X50" s="112">
        <v>23.0</v>
      </c>
      <c r="Y50" s="112">
        <v>0.0</v>
      </c>
      <c r="Z50" s="112">
        <v>0.0</v>
      </c>
      <c r="AA50" s="112"/>
      <c r="AB50" s="113">
        <v>0.0</v>
      </c>
      <c r="AC50" s="113">
        <v>0.0</v>
      </c>
      <c r="AD50" s="113">
        <v>0.0</v>
      </c>
      <c r="AE50" s="113">
        <v>24.0</v>
      </c>
      <c r="AF50" s="113">
        <v>14.0</v>
      </c>
      <c r="AG50" s="113">
        <v>10.0</v>
      </c>
      <c r="AH50" s="15" t="s">
        <v>70</v>
      </c>
      <c r="AI50" s="15">
        <f t="shared" si="6"/>
        <v>56</v>
      </c>
      <c r="AJ50" s="114" t="str">
        <f t="shared" ref="AJ50:AO50" si="43">100*(D50+J50+P50+V50+AB50)/#REF!</f>
        <v>#REF!</v>
      </c>
      <c r="AK50" s="114" t="str">
        <f t="shared" si="43"/>
        <v>#REF!</v>
      </c>
      <c r="AL50" s="114" t="str">
        <f t="shared" si="43"/>
        <v>#REF!</v>
      </c>
      <c r="AM50" s="114" t="str">
        <f t="shared" si="43"/>
        <v>#REF!</v>
      </c>
      <c r="AN50" s="114" t="str">
        <f t="shared" si="43"/>
        <v>#REF!</v>
      </c>
      <c r="AO50" s="114" t="str">
        <f t="shared" si="43"/>
        <v>#REF!</v>
      </c>
    </row>
    <row r="51" ht="15.75" customHeight="1">
      <c r="A51" s="108">
        <v>39.0</v>
      </c>
      <c r="B51" s="109">
        <v>9.21313104164E11</v>
      </c>
      <c r="C51" s="110" t="s">
        <v>228</v>
      </c>
      <c r="D51" s="111">
        <v>31.0</v>
      </c>
      <c r="E51" s="111">
        <v>13.0</v>
      </c>
      <c r="F51" s="111">
        <v>0.0</v>
      </c>
      <c r="G51" s="111">
        <v>0.0</v>
      </c>
      <c r="H51" s="111">
        <v>0.0</v>
      </c>
      <c r="I51" s="111"/>
      <c r="J51" s="79">
        <v>0.0</v>
      </c>
      <c r="K51" s="79">
        <v>19.0</v>
      </c>
      <c r="L51" s="79">
        <v>19.0</v>
      </c>
      <c r="M51" s="79">
        <v>0.0</v>
      </c>
      <c r="N51" s="79">
        <v>0.0</v>
      </c>
      <c r="O51" s="79"/>
      <c r="P51" s="111">
        <v>0.0</v>
      </c>
      <c r="Q51" s="111">
        <v>0.0</v>
      </c>
      <c r="R51" s="111">
        <v>0.0</v>
      </c>
      <c r="S51" s="111">
        <v>7.0</v>
      </c>
      <c r="T51" s="111">
        <v>14.0</v>
      </c>
      <c r="U51" s="111">
        <v>14.0</v>
      </c>
      <c r="V51" s="112">
        <v>8.0</v>
      </c>
      <c r="W51" s="112">
        <v>12.0</v>
      </c>
      <c r="X51" s="112">
        <v>20.0</v>
      </c>
      <c r="Y51" s="112">
        <v>0.0</v>
      </c>
      <c r="Z51" s="112">
        <v>0.0</v>
      </c>
      <c r="AA51" s="112"/>
      <c r="AB51" s="113">
        <v>0.0</v>
      </c>
      <c r="AC51" s="113">
        <v>0.0</v>
      </c>
      <c r="AD51" s="113">
        <v>0.0</v>
      </c>
      <c r="AE51" s="113">
        <v>23.0</v>
      </c>
      <c r="AF51" s="113">
        <v>14.0</v>
      </c>
      <c r="AG51" s="113">
        <v>9.0</v>
      </c>
      <c r="AH51" s="15" t="s">
        <v>70</v>
      </c>
      <c r="AI51" s="15">
        <f t="shared" si="6"/>
        <v>56</v>
      </c>
      <c r="AJ51" s="114" t="str">
        <f t="shared" ref="AJ51:AO51" si="44">100*(D51+J51+P51+V51+AB51)/#REF!</f>
        <v>#REF!</v>
      </c>
      <c r="AK51" s="114" t="str">
        <f t="shared" si="44"/>
        <v>#REF!</v>
      </c>
      <c r="AL51" s="114" t="str">
        <f t="shared" si="44"/>
        <v>#REF!</v>
      </c>
      <c r="AM51" s="114" t="str">
        <f t="shared" si="44"/>
        <v>#REF!</v>
      </c>
      <c r="AN51" s="114" t="str">
        <f t="shared" si="44"/>
        <v>#REF!</v>
      </c>
      <c r="AO51" s="114" t="str">
        <f t="shared" si="44"/>
        <v>#REF!</v>
      </c>
    </row>
    <row r="52" ht="15.75" customHeight="1">
      <c r="A52" s="108">
        <v>40.0</v>
      </c>
      <c r="B52" s="109">
        <v>9.21313104165E11</v>
      </c>
      <c r="C52" s="110" t="s">
        <v>229</v>
      </c>
      <c r="D52" s="111">
        <v>35.0</v>
      </c>
      <c r="E52" s="111">
        <v>15.0</v>
      </c>
      <c r="F52" s="111">
        <v>0.0</v>
      </c>
      <c r="G52" s="111">
        <v>0.0</v>
      </c>
      <c r="H52" s="111">
        <v>0.0</v>
      </c>
      <c r="I52" s="111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1">
        <v>0.0</v>
      </c>
      <c r="Q52" s="111">
        <v>0.0</v>
      </c>
      <c r="R52" s="111">
        <v>0.0</v>
      </c>
      <c r="S52" s="111">
        <v>10.0</v>
      </c>
      <c r="T52" s="111">
        <v>20.0</v>
      </c>
      <c r="U52" s="111">
        <v>20.0</v>
      </c>
      <c r="V52" s="112">
        <v>9.0</v>
      </c>
      <c r="W52" s="112">
        <v>14.0</v>
      </c>
      <c r="X52" s="112">
        <v>23.0</v>
      </c>
      <c r="Y52" s="112">
        <v>0.0</v>
      </c>
      <c r="Z52" s="112">
        <v>0.0</v>
      </c>
      <c r="AA52" s="112"/>
      <c r="AB52" s="113">
        <v>0.0</v>
      </c>
      <c r="AC52" s="113">
        <v>0.0</v>
      </c>
      <c r="AD52" s="113">
        <v>0.0</v>
      </c>
      <c r="AE52" s="113">
        <v>25.0</v>
      </c>
      <c r="AF52" s="113">
        <v>15.0</v>
      </c>
      <c r="AG52" s="113">
        <v>10.0</v>
      </c>
      <c r="AH52" s="15" t="s">
        <v>13</v>
      </c>
      <c r="AI52" s="15">
        <f t="shared" si="6"/>
        <v>80</v>
      </c>
      <c r="AJ52" s="114" t="str">
        <f t="shared" ref="AJ52:AO52" si="45">100*(D52+J52+P52+V52+AB52)/#REF!</f>
        <v>#REF!</v>
      </c>
      <c r="AK52" s="114" t="str">
        <f t="shared" si="45"/>
        <v>#REF!</v>
      </c>
      <c r="AL52" s="114" t="str">
        <f t="shared" si="45"/>
        <v>#REF!</v>
      </c>
      <c r="AM52" s="114" t="str">
        <f t="shared" si="45"/>
        <v>#REF!</v>
      </c>
      <c r="AN52" s="114" t="str">
        <f t="shared" si="45"/>
        <v>#REF!</v>
      </c>
      <c r="AO52" s="114" t="str">
        <f t="shared" si="45"/>
        <v>#REF!</v>
      </c>
    </row>
    <row r="53" ht="15.75" customHeight="1">
      <c r="A53" s="108">
        <v>41.0</v>
      </c>
      <c r="B53" s="109">
        <v>9.21313104166E11</v>
      </c>
      <c r="C53" s="110" t="s">
        <v>230</v>
      </c>
      <c r="D53" s="111">
        <v>33.0</v>
      </c>
      <c r="E53" s="111">
        <v>14.0</v>
      </c>
      <c r="F53" s="111">
        <v>0.0</v>
      </c>
      <c r="G53" s="111">
        <v>0.0</v>
      </c>
      <c r="H53" s="111">
        <v>0.0</v>
      </c>
      <c r="I53" s="111"/>
      <c r="J53" s="79">
        <v>0.0</v>
      </c>
      <c r="K53" s="79">
        <v>25.0</v>
      </c>
      <c r="L53" s="79">
        <v>25.0</v>
      </c>
      <c r="M53" s="79">
        <v>0.0</v>
      </c>
      <c r="N53" s="79">
        <v>0.0</v>
      </c>
      <c r="O53" s="79"/>
      <c r="P53" s="111">
        <v>0.0</v>
      </c>
      <c r="Q53" s="111">
        <v>0.0</v>
      </c>
      <c r="R53" s="111">
        <v>0.0</v>
      </c>
      <c r="S53" s="111">
        <v>9.0</v>
      </c>
      <c r="T53" s="111">
        <v>17.0</v>
      </c>
      <c r="U53" s="111">
        <v>17.0</v>
      </c>
      <c r="V53" s="112">
        <v>9.0</v>
      </c>
      <c r="W53" s="112">
        <v>14.0</v>
      </c>
      <c r="X53" s="112">
        <v>23.0</v>
      </c>
      <c r="Y53" s="112">
        <v>0.0</v>
      </c>
      <c r="Z53" s="112">
        <v>0.0</v>
      </c>
      <c r="AA53" s="112"/>
      <c r="AB53" s="113">
        <v>0.0</v>
      </c>
      <c r="AC53" s="113">
        <v>0.0</v>
      </c>
      <c r="AD53" s="113">
        <v>0.0</v>
      </c>
      <c r="AE53" s="113">
        <v>25.0</v>
      </c>
      <c r="AF53" s="113">
        <v>15.0</v>
      </c>
      <c r="AG53" s="113">
        <v>10.0</v>
      </c>
      <c r="AH53" s="15" t="s">
        <v>15</v>
      </c>
      <c r="AI53" s="15">
        <f t="shared" si="6"/>
        <v>70</v>
      </c>
      <c r="AJ53" s="114" t="str">
        <f t="shared" ref="AJ53:AO53" si="46">100*(D53+J53+P53+V53+AB53)/#REF!</f>
        <v>#REF!</v>
      </c>
      <c r="AK53" s="114" t="str">
        <f t="shared" si="46"/>
        <v>#REF!</v>
      </c>
      <c r="AL53" s="114" t="str">
        <f t="shared" si="46"/>
        <v>#REF!</v>
      </c>
      <c r="AM53" s="114" t="str">
        <f t="shared" si="46"/>
        <v>#REF!</v>
      </c>
      <c r="AN53" s="114" t="str">
        <f t="shared" si="46"/>
        <v>#REF!</v>
      </c>
      <c r="AO53" s="114" t="str">
        <f t="shared" si="46"/>
        <v>#REF!</v>
      </c>
    </row>
    <row r="54" ht="15.75" customHeight="1">
      <c r="A54" s="108">
        <v>42.0</v>
      </c>
      <c r="B54" s="109">
        <v>9.21313104167E11</v>
      </c>
      <c r="C54" s="110" t="s">
        <v>231</v>
      </c>
      <c r="D54" s="111">
        <v>29.0</v>
      </c>
      <c r="E54" s="111">
        <v>13.0</v>
      </c>
      <c r="F54" s="111">
        <v>0.0</v>
      </c>
      <c r="G54" s="111">
        <v>0.0</v>
      </c>
      <c r="H54" s="111">
        <v>0.0</v>
      </c>
      <c r="I54" s="111"/>
      <c r="J54" s="79">
        <v>0.0</v>
      </c>
      <c r="K54" s="79">
        <v>22.0</v>
      </c>
      <c r="L54" s="79">
        <v>22.0</v>
      </c>
      <c r="M54" s="79">
        <v>0.0</v>
      </c>
      <c r="N54" s="79">
        <v>0.0</v>
      </c>
      <c r="O54" s="79"/>
      <c r="P54" s="111">
        <v>0.0</v>
      </c>
      <c r="Q54" s="111">
        <v>0.0</v>
      </c>
      <c r="R54" s="111">
        <v>0.0</v>
      </c>
      <c r="S54" s="111">
        <v>9.0</v>
      </c>
      <c r="T54" s="111">
        <v>18.0</v>
      </c>
      <c r="U54" s="111">
        <v>18.0</v>
      </c>
      <c r="V54" s="112">
        <v>10.0</v>
      </c>
      <c r="W54" s="112">
        <v>15.0</v>
      </c>
      <c r="X54" s="112">
        <v>25.0</v>
      </c>
      <c r="Y54" s="112">
        <v>0.0</v>
      </c>
      <c r="Z54" s="112">
        <v>0.0</v>
      </c>
      <c r="AA54" s="112"/>
      <c r="AB54" s="113">
        <v>0.0</v>
      </c>
      <c r="AC54" s="113">
        <v>0.0</v>
      </c>
      <c r="AD54" s="113">
        <v>0.0</v>
      </c>
      <c r="AE54" s="113">
        <v>23.0</v>
      </c>
      <c r="AF54" s="113">
        <v>14.0</v>
      </c>
      <c r="AG54" s="113">
        <v>9.0</v>
      </c>
      <c r="AH54" s="15" t="s">
        <v>15</v>
      </c>
      <c r="AI54" s="15">
        <f t="shared" si="6"/>
        <v>70</v>
      </c>
      <c r="AJ54" s="114" t="str">
        <f t="shared" ref="AJ54:AO54" si="47">100*(D54+J54+P54+V54+AB54)/#REF!</f>
        <v>#REF!</v>
      </c>
      <c r="AK54" s="114" t="str">
        <f t="shared" si="47"/>
        <v>#REF!</v>
      </c>
      <c r="AL54" s="114" t="str">
        <f t="shared" si="47"/>
        <v>#REF!</v>
      </c>
      <c r="AM54" s="114" t="str">
        <f t="shared" si="47"/>
        <v>#REF!</v>
      </c>
      <c r="AN54" s="114" t="str">
        <f t="shared" si="47"/>
        <v>#REF!</v>
      </c>
      <c r="AO54" s="114" t="str">
        <f t="shared" si="47"/>
        <v>#REF!</v>
      </c>
    </row>
    <row r="55" ht="15.75" customHeight="1">
      <c r="A55" s="108">
        <v>43.0</v>
      </c>
      <c r="B55" s="109">
        <v>9.21313104168E11</v>
      </c>
      <c r="C55" s="110" t="s">
        <v>232</v>
      </c>
      <c r="D55" s="111">
        <v>24.0</v>
      </c>
      <c r="E55" s="111">
        <v>10.0</v>
      </c>
      <c r="F55" s="111">
        <v>0.0</v>
      </c>
      <c r="G55" s="111">
        <v>0.0</v>
      </c>
      <c r="H55" s="111">
        <v>0.0</v>
      </c>
      <c r="I55" s="111"/>
      <c r="J55" s="79">
        <v>0.0</v>
      </c>
      <c r="K55" s="79">
        <v>16.0</v>
      </c>
      <c r="L55" s="79">
        <v>16.0</v>
      </c>
      <c r="M55" s="79">
        <v>0.0</v>
      </c>
      <c r="N55" s="79">
        <v>0.0</v>
      </c>
      <c r="O55" s="79"/>
      <c r="P55" s="111">
        <v>0.0</v>
      </c>
      <c r="Q55" s="111">
        <v>0.0</v>
      </c>
      <c r="R55" s="111">
        <v>0.0</v>
      </c>
      <c r="S55" s="111">
        <v>7.0</v>
      </c>
      <c r="T55" s="111">
        <v>14.0</v>
      </c>
      <c r="U55" s="111">
        <v>14.0</v>
      </c>
      <c r="V55" s="112">
        <v>7.0</v>
      </c>
      <c r="W55" s="112">
        <v>11.0</v>
      </c>
      <c r="X55" s="112">
        <v>18.0</v>
      </c>
      <c r="Y55" s="112">
        <v>0.0</v>
      </c>
      <c r="Z55" s="112">
        <v>0.0</v>
      </c>
      <c r="AA55" s="112"/>
      <c r="AB55" s="113">
        <v>0.0</v>
      </c>
      <c r="AC55" s="113">
        <v>0.0</v>
      </c>
      <c r="AD55" s="113">
        <v>0.0</v>
      </c>
      <c r="AE55" s="113">
        <v>20.0</v>
      </c>
      <c r="AF55" s="113">
        <v>12.0</v>
      </c>
      <c r="AG55" s="113">
        <v>8.0</v>
      </c>
      <c r="AH55" s="15" t="s">
        <v>198</v>
      </c>
      <c r="AI55" s="15">
        <f t="shared" si="6"/>
        <v>0</v>
      </c>
      <c r="AJ55" s="114" t="str">
        <f t="shared" ref="AJ55:AO55" si="48">100*(D55+J55+P55+V55+AB55)/#REF!</f>
        <v>#REF!</v>
      </c>
      <c r="AK55" s="114" t="str">
        <f t="shared" si="48"/>
        <v>#REF!</v>
      </c>
      <c r="AL55" s="114" t="str">
        <f t="shared" si="48"/>
        <v>#REF!</v>
      </c>
      <c r="AM55" s="114" t="str">
        <f t="shared" si="48"/>
        <v>#REF!</v>
      </c>
      <c r="AN55" s="114" t="str">
        <f t="shared" si="48"/>
        <v>#REF!</v>
      </c>
      <c r="AO55" s="114" t="str">
        <f t="shared" si="48"/>
        <v>#REF!</v>
      </c>
    </row>
    <row r="56" ht="15.75" customHeight="1">
      <c r="A56" s="108">
        <v>44.0</v>
      </c>
      <c r="B56" s="109">
        <v>9.21313104169E11</v>
      </c>
      <c r="C56" s="110" t="s">
        <v>233</v>
      </c>
      <c r="D56" s="111">
        <v>26.0</v>
      </c>
      <c r="E56" s="111">
        <v>11.0</v>
      </c>
      <c r="F56" s="111">
        <v>0.0</v>
      </c>
      <c r="G56" s="111">
        <v>0.0</v>
      </c>
      <c r="H56" s="111">
        <v>0.0</v>
      </c>
      <c r="I56" s="111"/>
      <c r="J56" s="79">
        <v>0.0</v>
      </c>
      <c r="K56" s="79">
        <v>24.0</v>
      </c>
      <c r="L56" s="79">
        <v>24.0</v>
      </c>
      <c r="M56" s="79">
        <v>0.0</v>
      </c>
      <c r="N56" s="79">
        <v>0.0</v>
      </c>
      <c r="O56" s="79"/>
      <c r="P56" s="111">
        <v>0.0</v>
      </c>
      <c r="Q56" s="111">
        <v>0.0</v>
      </c>
      <c r="R56" s="111">
        <v>0.0</v>
      </c>
      <c r="S56" s="111">
        <v>8.0</v>
      </c>
      <c r="T56" s="111">
        <v>16.0</v>
      </c>
      <c r="U56" s="111">
        <v>16.0</v>
      </c>
      <c r="V56" s="112">
        <v>8.0</v>
      </c>
      <c r="W56" s="112">
        <v>12.0</v>
      </c>
      <c r="X56" s="112">
        <v>20.0</v>
      </c>
      <c r="Y56" s="112">
        <v>0.0</v>
      </c>
      <c r="Z56" s="112">
        <v>0.0</v>
      </c>
      <c r="AA56" s="112"/>
      <c r="AB56" s="113">
        <v>0.0</v>
      </c>
      <c r="AC56" s="113">
        <v>0.0</v>
      </c>
      <c r="AD56" s="113">
        <v>0.0</v>
      </c>
      <c r="AE56" s="113">
        <v>20.0</v>
      </c>
      <c r="AF56" s="113">
        <v>12.0</v>
      </c>
      <c r="AG56" s="113">
        <v>8.0</v>
      </c>
      <c r="AH56" s="15" t="s">
        <v>17</v>
      </c>
      <c r="AI56" s="15">
        <f t="shared" si="6"/>
        <v>60</v>
      </c>
      <c r="AJ56" s="114" t="str">
        <f t="shared" ref="AJ56:AO56" si="49">100*(D56+J56+P56+V56+AB56)/#REF!</f>
        <v>#REF!</v>
      </c>
      <c r="AK56" s="114" t="str">
        <f t="shared" si="49"/>
        <v>#REF!</v>
      </c>
      <c r="AL56" s="114" t="str">
        <f t="shared" si="49"/>
        <v>#REF!</v>
      </c>
      <c r="AM56" s="114" t="str">
        <f t="shared" si="49"/>
        <v>#REF!</v>
      </c>
      <c r="AN56" s="114" t="str">
        <f t="shared" si="49"/>
        <v>#REF!</v>
      </c>
      <c r="AO56" s="114" t="str">
        <f t="shared" si="49"/>
        <v>#REF!</v>
      </c>
    </row>
    <row r="57" ht="15.75" customHeight="1">
      <c r="A57" s="108">
        <v>45.0</v>
      </c>
      <c r="B57" s="109">
        <v>9.2131310417E11</v>
      </c>
      <c r="C57" s="110" t="s">
        <v>234</v>
      </c>
      <c r="D57" s="111">
        <v>25.0</v>
      </c>
      <c r="E57" s="111">
        <v>11.0</v>
      </c>
      <c r="F57" s="111">
        <v>0.0</v>
      </c>
      <c r="G57" s="111">
        <v>0.0</v>
      </c>
      <c r="H57" s="111">
        <v>0.0</v>
      </c>
      <c r="I57" s="111"/>
      <c r="J57" s="79">
        <v>0.0</v>
      </c>
      <c r="K57" s="79">
        <v>18.0</v>
      </c>
      <c r="L57" s="79">
        <v>18.0</v>
      </c>
      <c r="M57" s="79">
        <v>0.0</v>
      </c>
      <c r="N57" s="79">
        <v>0.0</v>
      </c>
      <c r="O57" s="79"/>
      <c r="P57" s="111">
        <v>0.0</v>
      </c>
      <c r="Q57" s="111">
        <v>0.0</v>
      </c>
      <c r="R57" s="111">
        <v>0.0</v>
      </c>
      <c r="S57" s="111">
        <v>8.0</v>
      </c>
      <c r="T57" s="111">
        <v>15.0</v>
      </c>
      <c r="U57" s="111">
        <v>15.0</v>
      </c>
      <c r="V57" s="112">
        <v>8.0</v>
      </c>
      <c r="W57" s="112">
        <v>12.0</v>
      </c>
      <c r="X57" s="112">
        <v>20.0</v>
      </c>
      <c r="Y57" s="112">
        <v>0.0</v>
      </c>
      <c r="Z57" s="112">
        <v>0.0</v>
      </c>
      <c r="AA57" s="112"/>
      <c r="AB57" s="113">
        <v>0.0</v>
      </c>
      <c r="AC57" s="113">
        <v>0.0</v>
      </c>
      <c r="AD57" s="113">
        <v>0.0</v>
      </c>
      <c r="AE57" s="113">
        <v>20.0</v>
      </c>
      <c r="AF57" s="113">
        <v>12.0</v>
      </c>
      <c r="AG57" s="113">
        <v>8.0</v>
      </c>
      <c r="AH57" s="15" t="s">
        <v>198</v>
      </c>
      <c r="AI57" s="15">
        <f t="shared" si="6"/>
        <v>0</v>
      </c>
      <c r="AJ57" s="114" t="str">
        <f t="shared" ref="AJ57:AO57" si="50">100*(D57+J57+P57+V57+AB57)/#REF!</f>
        <v>#REF!</v>
      </c>
      <c r="AK57" s="114" t="str">
        <f t="shared" si="50"/>
        <v>#REF!</v>
      </c>
      <c r="AL57" s="114" t="str">
        <f t="shared" si="50"/>
        <v>#REF!</v>
      </c>
      <c r="AM57" s="114" t="str">
        <f t="shared" si="50"/>
        <v>#REF!</v>
      </c>
      <c r="AN57" s="114" t="str">
        <f t="shared" si="50"/>
        <v>#REF!</v>
      </c>
      <c r="AO57" s="114" t="str">
        <f t="shared" si="50"/>
        <v>#REF!</v>
      </c>
    </row>
    <row r="58" ht="15.75" customHeight="1">
      <c r="A58" s="108">
        <v>46.0</v>
      </c>
      <c r="B58" s="109">
        <v>9.21313104171E11</v>
      </c>
      <c r="C58" s="110" t="s">
        <v>235</v>
      </c>
      <c r="D58" s="111">
        <v>32.0</v>
      </c>
      <c r="E58" s="111">
        <v>14.0</v>
      </c>
      <c r="F58" s="111">
        <v>0.0</v>
      </c>
      <c r="G58" s="111">
        <v>0.0</v>
      </c>
      <c r="H58" s="111">
        <v>0.0</v>
      </c>
      <c r="I58" s="111"/>
      <c r="J58" s="79">
        <v>0.0</v>
      </c>
      <c r="K58" s="79">
        <v>21.0</v>
      </c>
      <c r="L58" s="79">
        <v>21.0</v>
      </c>
      <c r="M58" s="79">
        <v>0.0</v>
      </c>
      <c r="N58" s="79">
        <v>0.0</v>
      </c>
      <c r="O58" s="79"/>
      <c r="P58" s="111">
        <v>0.0</v>
      </c>
      <c r="Q58" s="111">
        <v>0.0</v>
      </c>
      <c r="R58" s="111">
        <v>0.0</v>
      </c>
      <c r="S58" s="111">
        <v>9.0</v>
      </c>
      <c r="T58" s="111">
        <v>18.0</v>
      </c>
      <c r="U58" s="111">
        <v>18.0</v>
      </c>
      <c r="V58" s="112">
        <v>9.0</v>
      </c>
      <c r="W58" s="112">
        <v>14.0</v>
      </c>
      <c r="X58" s="112">
        <v>23.0</v>
      </c>
      <c r="Y58" s="112">
        <v>0.0</v>
      </c>
      <c r="Z58" s="112">
        <v>0.0</v>
      </c>
      <c r="AA58" s="112"/>
      <c r="AB58" s="113">
        <v>0.0</v>
      </c>
      <c r="AC58" s="113">
        <v>0.0</v>
      </c>
      <c r="AD58" s="113">
        <v>0.0</v>
      </c>
      <c r="AE58" s="113">
        <v>25.0</v>
      </c>
      <c r="AF58" s="113">
        <v>15.0</v>
      </c>
      <c r="AG58" s="113">
        <v>10.0</v>
      </c>
      <c r="AH58" s="15" t="s">
        <v>70</v>
      </c>
      <c r="AI58" s="15">
        <f t="shared" si="6"/>
        <v>56</v>
      </c>
      <c r="AJ58" s="114" t="str">
        <f t="shared" ref="AJ58:AO58" si="51">100*(D58+J58+P58+V58+AB58)/#REF!</f>
        <v>#REF!</v>
      </c>
      <c r="AK58" s="114" t="str">
        <f t="shared" si="51"/>
        <v>#REF!</v>
      </c>
      <c r="AL58" s="114" t="str">
        <f t="shared" si="51"/>
        <v>#REF!</v>
      </c>
      <c r="AM58" s="114" t="str">
        <f t="shared" si="51"/>
        <v>#REF!</v>
      </c>
      <c r="AN58" s="114" t="str">
        <f t="shared" si="51"/>
        <v>#REF!</v>
      </c>
      <c r="AO58" s="114" t="str">
        <f t="shared" si="51"/>
        <v>#REF!</v>
      </c>
    </row>
    <row r="59" ht="15.75" customHeight="1">
      <c r="A59" s="108">
        <v>47.0</v>
      </c>
      <c r="B59" s="109">
        <v>9.21313104172E11</v>
      </c>
      <c r="C59" s="110" t="s">
        <v>236</v>
      </c>
      <c r="D59" s="111">
        <v>32.0</v>
      </c>
      <c r="E59" s="111">
        <v>14.0</v>
      </c>
      <c r="F59" s="111">
        <v>0.0</v>
      </c>
      <c r="G59" s="111">
        <v>0.0</v>
      </c>
      <c r="H59" s="111">
        <v>0.0</v>
      </c>
      <c r="I59" s="111"/>
      <c r="J59" s="79">
        <v>0.0</v>
      </c>
      <c r="K59" s="79">
        <v>22.0</v>
      </c>
      <c r="L59" s="79">
        <v>22.0</v>
      </c>
      <c r="M59" s="79">
        <v>0.0</v>
      </c>
      <c r="N59" s="79">
        <v>0.0</v>
      </c>
      <c r="O59" s="79"/>
      <c r="P59" s="111">
        <v>0.0</v>
      </c>
      <c r="Q59" s="111">
        <v>0.0</v>
      </c>
      <c r="R59" s="111">
        <v>0.0</v>
      </c>
      <c r="S59" s="111">
        <v>9.0</v>
      </c>
      <c r="T59" s="111">
        <v>17.0</v>
      </c>
      <c r="U59" s="111">
        <v>17.0</v>
      </c>
      <c r="V59" s="112">
        <v>9.0</v>
      </c>
      <c r="W59" s="112">
        <v>14.0</v>
      </c>
      <c r="X59" s="112">
        <v>23.0</v>
      </c>
      <c r="Y59" s="112">
        <v>0.0</v>
      </c>
      <c r="Z59" s="112">
        <v>0.0</v>
      </c>
      <c r="AA59" s="112"/>
      <c r="AB59" s="113">
        <v>0.0</v>
      </c>
      <c r="AC59" s="113">
        <v>0.0</v>
      </c>
      <c r="AD59" s="113">
        <v>0.0</v>
      </c>
      <c r="AE59" s="113">
        <v>25.0</v>
      </c>
      <c r="AF59" s="113">
        <v>15.0</v>
      </c>
      <c r="AG59" s="113">
        <v>10.0</v>
      </c>
      <c r="AH59" s="15" t="s">
        <v>17</v>
      </c>
      <c r="AI59" s="15">
        <f t="shared" si="6"/>
        <v>60</v>
      </c>
      <c r="AJ59" s="114" t="str">
        <f t="shared" ref="AJ59:AO59" si="52">100*(D59+J59+P59+V59+AB59)/#REF!</f>
        <v>#REF!</v>
      </c>
      <c r="AK59" s="114" t="str">
        <f t="shared" si="52"/>
        <v>#REF!</v>
      </c>
      <c r="AL59" s="114" t="str">
        <f t="shared" si="52"/>
        <v>#REF!</v>
      </c>
      <c r="AM59" s="114" t="str">
        <f t="shared" si="52"/>
        <v>#REF!</v>
      </c>
      <c r="AN59" s="114" t="str">
        <f t="shared" si="52"/>
        <v>#REF!</v>
      </c>
      <c r="AO59" s="114" t="str">
        <f t="shared" si="52"/>
        <v>#REF!</v>
      </c>
    </row>
    <row r="60" ht="15.75" customHeight="1">
      <c r="A60" s="108">
        <v>48.0</v>
      </c>
      <c r="B60" s="109">
        <v>9.21313104173E11</v>
      </c>
      <c r="C60" s="110" t="s">
        <v>237</v>
      </c>
      <c r="D60" s="111">
        <v>29.0</v>
      </c>
      <c r="E60" s="111">
        <v>13.0</v>
      </c>
      <c r="F60" s="111">
        <v>0.0</v>
      </c>
      <c r="G60" s="111">
        <v>0.0</v>
      </c>
      <c r="H60" s="111">
        <v>0.0</v>
      </c>
      <c r="I60" s="111"/>
      <c r="J60" s="79">
        <v>0.0</v>
      </c>
      <c r="K60" s="79">
        <v>21.0</v>
      </c>
      <c r="L60" s="79">
        <v>21.0</v>
      </c>
      <c r="M60" s="79">
        <v>0.0</v>
      </c>
      <c r="N60" s="79">
        <v>0.0</v>
      </c>
      <c r="O60" s="79"/>
      <c r="P60" s="111">
        <v>0.0</v>
      </c>
      <c r="Q60" s="111">
        <v>0.0</v>
      </c>
      <c r="R60" s="111">
        <v>0.0</v>
      </c>
      <c r="S60" s="111">
        <v>10.0</v>
      </c>
      <c r="T60" s="111">
        <v>20.0</v>
      </c>
      <c r="U60" s="111">
        <v>20.0</v>
      </c>
      <c r="V60" s="112">
        <v>10.0</v>
      </c>
      <c r="W60" s="112">
        <v>15.0</v>
      </c>
      <c r="X60" s="112">
        <v>25.0</v>
      </c>
      <c r="Y60" s="112">
        <v>0.0</v>
      </c>
      <c r="Z60" s="112">
        <v>0.0</v>
      </c>
      <c r="AA60" s="112"/>
      <c r="AB60" s="113">
        <v>0.0</v>
      </c>
      <c r="AC60" s="113">
        <v>0.0</v>
      </c>
      <c r="AD60" s="113">
        <v>0.0</v>
      </c>
      <c r="AE60" s="113">
        <v>23.0</v>
      </c>
      <c r="AF60" s="113">
        <v>14.0</v>
      </c>
      <c r="AG60" s="113">
        <v>9.0</v>
      </c>
      <c r="AH60" s="15" t="s">
        <v>15</v>
      </c>
      <c r="AI60" s="15">
        <f t="shared" si="6"/>
        <v>70</v>
      </c>
      <c r="AJ60" s="114" t="str">
        <f t="shared" ref="AJ60:AO60" si="53">100*(D60+J60+P60+V60+AB60)/#REF!</f>
        <v>#REF!</v>
      </c>
      <c r="AK60" s="114" t="str">
        <f t="shared" si="53"/>
        <v>#REF!</v>
      </c>
      <c r="AL60" s="114" t="str">
        <f t="shared" si="53"/>
        <v>#REF!</v>
      </c>
      <c r="AM60" s="114" t="str">
        <f t="shared" si="53"/>
        <v>#REF!</v>
      </c>
      <c r="AN60" s="114" t="str">
        <f t="shared" si="53"/>
        <v>#REF!</v>
      </c>
      <c r="AO60" s="114" t="str">
        <f t="shared" si="53"/>
        <v>#REF!</v>
      </c>
    </row>
    <row r="61" ht="15.75" customHeight="1">
      <c r="A61" s="108">
        <v>49.0</v>
      </c>
      <c r="B61" s="109">
        <v>9.21313104174E11</v>
      </c>
      <c r="C61" s="110" t="s">
        <v>238</v>
      </c>
      <c r="D61" s="111">
        <v>31.0</v>
      </c>
      <c r="E61" s="111">
        <v>13.0</v>
      </c>
      <c r="F61" s="111">
        <v>0.0</v>
      </c>
      <c r="G61" s="111">
        <v>0.0</v>
      </c>
      <c r="H61" s="111">
        <v>0.0</v>
      </c>
      <c r="I61" s="111"/>
      <c r="J61" s="79">
        <v>0.0</v>
      </c>
      <c r="K61" s="79">
        <v>24.0</v>
      </c>
      <c r="L61" s="79">
        <v>24.0</v>
      </c>
      <c r="M61" s="79">
        <v>0.0</v>
      </c>
      <c r="N61" s="79">
        <v>0.0</v>
      </c>
      <c r="O61" s="79"/>
      <c r="P61" s="111">
        <v>0.0</v>
      </c>
      <c r="Q61" s="111">
        <v>0.0</v>
      </c>
      <c r="R61" s="111">
        <v>0.0</v>
      </c>
      <c r="S61" s="111">
        <v>9.0</v>
      </c>
      <c r="T61" s="111">
        <v>19.0</v>
      </c>
      <c r="U61" s="111">
        <v>19.0</v>
      </c>
      <c r="V61" s="112">
        <v>8.0</v>
      </c>
      <c r="W61" s="112">
        <v>13.0</v>
      </c>
      <c r="X61" s="112">
        <v>21.0</v>
      </c>
      <c r="Y61" s="112">
        <v>0.0</v>
      </c>
      <c r="Z61" s="112">
        <v>0.0</v>
      </c>
      <c r="AA61" s="112"/>
      <c r="AB61" s="113">
        <v>0.0</v>
      </c>
      <c r="AC61" s="113">
        <v>0.0</v>
      </c>
      <c r="AD61" s="113">
        <v>0.0</v>
      </c>
      <c r="AE61" s="113">
        <v>23.0</v>
      </c>
      <c r="AF61" s="113">
        <v>14.0</v>
      </c>
      <c r="AG61" s="113">
        <v>9.0</v>
      </c>
      <c r="AH61" s="15" t="s">
        <v>15</v>
      </c>
      <c r="AI61" s="15">
        <f t="shared" si="6"/>
        <v>70</v>
      </c>
      <c r="AJ61" s="114" t="str">
        <f t="shared" ref="AJ61:AO61" si="54">100*(D61+J61+P61+V61+AB61)/#REF!</f>
        <v>#REF!</v>
      </c>
      <c r="AK61" s="114" t="str">
        <f t="shared" si="54"/>
        <v>#REF!</v>
      </c>
      <c r="AL61" s="114" t="str">
        <f t="shared" si="54"/>
        <v>#REF!</v>
      </c>
      <c r="AM61" s="114" t="str">
        <f t="shared" si="54"/>
        <v>#REF!</v>
      </c>
      <c r="AN61" s="114" t="str">
        <f t="shared" si="54"/>
        <v>#REF!</v>
      </c>
      <c r="AO61" s="114" t="str">
        <f t="shared" si="54"/>
        <v>#REF!</v>
      </c>
    </row>
    <row r="62" ht="15.75" customHeight="1">
      <c r="A62" s="108">
        <v>50.0</v>
      </c>
      <c r="B62" s="109">
        <v>9.21313104175E11</v>
      </c>
      <c r="C62" s="110" t="s">
        <v>239</v>
      </c>
      <c r="D62" s="111">
        <v>35.0</v>
      </c>
      <c r="E62" s="111">
        <v>15.0</v>
      </c>
      <c r="F62" s="111">
        <v>0.0</v>
      </c>
      <c r="G62" s="111">
        <v>0.0</v>
      </c>
      <c r="H62" s="111">
        <v>0.0</v>
      </c>
      <c r="I62" s="111"/>
      <c r="J62" s="79">
        <v>0.0</v>
      </c>
      <c r="K62" s="79">
        <v>23.0</v>
      </c>
      <c r="L62" s="79">
        <v>23.0</v>
      </c>
      <c r="M62" s="79">
        <v>0.0</v>
      </c>
      <c r="N62" s="79">
        <v>0.0</v>
      </c>
      <c r="O62" s="79"/>
      <c r="P62" s="111">
        <v>0.0</v>
      </c>
      <c r="Q62" s="111">
        <v>0.0</v>
      </c>
      <c r="R62" s="111">
        <v>0.0</v>
      </c>
      <c r="S62" s="111">
        <v>9.0</v>
      </c>
      <c r="T62" s="111">
        <v>18.0</v>
      </c>
      <c r="U62" s="111">
        <v>18.0</v>
      </c>
      <c r="V62" s="112">
        <v>9.0</v>
      </c>
      <c r="W62" s="112">
        <v>14.0</v>
      </c>
      <c r="X62" s="112">
        <v>23.0</v>
      </c>
      <c r="Y62" s="112">
        <v>0.0</v>
      </c>
      <c r="Z62" s="112">
        <v>0.0</v>
      </c>
      <c r="AA62" s="112"/>
      <c r="AB62" s="113">
        <v>0.0</v>
      </c>
      <c r="AC62" s="113">
        <v>0.0</v>
      </c>
      <c r="AD62" s="113">
        <v>0.0</v>
      </c>
      <c r="AE62" s="113">
        <v>25.0</v>
      </c>
      <c r="AF62" s="113">
        <v>15.0</v>
      </c>
      <c r="AG62" s="113">
        <v>10.0</v>
      </c>
      <c r="AH62" s="15" t="s">
        <v>15</v>
      </c>
      <c r="AI62" s="15">
        <f t="shared" si="6"/>
        <v>70</v>
      </c>
      <c r="AJ62" s="114" t="str">
        <f t="shared" ref="AJ62:AO62" si="55">100*(D62+J62+P62+V62+AB62)/#REF!</f>
        <v>#REF!</v>
      </c>
      <c r="AK62" s="114" t="str">
        <f t="shared" si="55"/>
        <v>#REF!</v>
      </c>
      <c r="AL62" s="114" t="str">
        <f t="shared" si="55"/>
        <v>#REF!</v>
      </c>
      <c r="AM62" s="114" t="str">
        <f t="shared" si="55"/>
        <v>#REF!</v>
      </c>
      <c r="AN62" s="114" t="str">
        <f t="shared" si="55"/>
        <v>#REF!</v>
      </c>
      <c r="AO62" s="114" t="str">
        <f t="shared" si="55"/>
        <v>#REF!</v>
      </c>
    </row>
    <row r="63" ht="15.75" customHeight="1">
      <c r="A63" s="108">
        <v>51.0</v>
      </c>
      <c r="B63" s="109">
        <v>9.21313104176E11</v>
      </c>
      <c r="C63" s="110" t="s">
        <v>240</v>
      </c>
      <c r="D63" s="111">
        <v>32.0</v>
      </c>
      <c r="E63" s="111">
        <v>14.0</v>
      </c>
      <c r="F63" s="111">
        <v>0.0</v>
      </c>
      <c r="G63" s="111">
        <v>0.0</v>
      </c>
      <c r="H63" s="111">
        <v>0.0</v>
      </c>
      <c r="I63" s="111"/>
      <c r="J63" s="79">
        <v>0.0</v>
      </c>
      <c r="K63" s="79">
        <v>23.0</v>
      </c>
      <c r="L63" s="79">
        <v>23.0</v>
      </c>
      <c r="M63" s="79">
        <v>0.0</v>
      </c>
      <c r="N63" s="79">
        <v>0.0</v>
      </c>
      <c r="O63" s="79"/>
      <c r="P63" s="111">
        <v>0.0</v>
      </c>
      <c r="Q63" s="111">
        <v>0.0</v>
      </c>
      <c r="R63" s="111">
        <v>0.0</v>
      </c>
      <c r="S63" s="111">
        <v>10.0</v>
      </c>
      <c r="T63" s="111">
        <v>19.0</v>
      </c>
      <c r="U63" s="111">
        <v>19.0</v>
      </c>
      <c r="V63" s="112">
        <v>9.0</v>
      </c>
      <c r="W63" s="112">
        <v>13.0</v>
      </c>
      <c r="X63" s="112">
        <v>22.0</v>
      </c>
      <c r="Y63" s="112">
        <v>0.0</v>
      </c>
      <c r="Z63" s="112">
        <v>0.0</v>
      </c>
      <c r="AA63" s="112"/>
      <c r="AB63" s="113">
        <v>0.0</v>
      </c>
      <c r="AC63" s="113">
        <v>0.0</v>
      </c>
      <c r="AD63" s="113">
        <v>0.0</v>
      </c>
      <c r="AE63" s="113">
        <v>24.0</v>
      </c>
      <c r="AF63" s="113">
        <v>14.0</v>
      </c>
      <c r="AG63" s="113">
        <v>10.0</v>
      </c>
      <c r="AH63" s="15" t="s">
        <v>15</v>
      </c>
      <c r="AI63" s="15">
        <f t="shared" si="6"/>
        <v>70</v>
      </c>
      <c r="AJ63" s="114" t="str">
        <f t="shared" ref="AJ63:AO63" si="56">100*(D63+J63+P63+V63+AB63)/#REF!</f>
        <v>#REF!</v>
      </c>
      <c r="AK63" s="114" t="str">
        <f t="shared" si="56"/>
        <v>#REF!</v>
      </c>
      <c r="AL63" s="114" t="str">
        <f t="shared" si="56"/>
        <v>#REF!</v>
      </c>
      <c r="AM63" s="114" t="str">
        <f t="shared" si="56"/>
        <v>#REF!</v>
      </c>
      <c r="AN63" s="114" t="str">
        <f t="shared" si="56"/>
        <v>#REF!</v>
      </c>
      <c r="AO63" s="114" t="str">
        <f t="shared" si="56"/>
        <v>#REF!</v>
      </c>
    </row>
    <row r="64" ht="15.75" customHeight="1">
      <c r="A64" s="108">
        <v>52.0</v>
      </c>
      <c r="B64" s="109">
        <v>9.21313104178E11</v>
      </c>
      <c r="C64" s="110" t="s">
        <v>241</v>
      </c>
      <c r="D64" s="111">
        <v>27.0</v>
      </c>
      <c r="E64" s="111">
        <v>12.0</v>
      </c>
      <c r="F64" s="111">
        <v>0.0</v>
      </c>
      <c r="G64" s="111">
        <v>0.0</v>
      </c>
      <c r="H64" s="111">
        <v>0.0</v>
      </c>
      <c r="I64" s="111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11">
        <v>0.0</v>
      </c>
      <c r="Q64" s="111">
        <v>0.0</v>
      </c>
      <c r="R64" s="111">
        <v>0.0</v>
      </c>
      <c r="S64" s="111">
        <v>8.0</v>
      </c>
      <c r="T64" s="111">
        <v>16.0</v>
      </c>
      <c r="U64" s="111">
        <v>16.0</v>
      </c>
      <c r="V64" s="112">
        <v>8.0</v>
      </c>
      <c r="W64" s="112">
        <v>12.0</v>
      </c>
      <c r="X64" s="112">
        <v>20.0</v>
      </c>
      <c r="Y64" s="112">
        <v>0.0</v>
      </c>
      <c r="Z64" s="112">
        <v>0.0</v>
      </c>
      <c r="AA64" s="112"/>
      <c r="AB64" s="113">
        <v>0.0</v>
      </c>
      <c r="AC64" s="113">
        <v>0.0</v>
      </c>
      <c r="AD64" s="113">
        <v>0.0</v>
      </c>
      <c r="AE64" s="113">
        <v>20.0</v>
      </c>
      <c r="AF64" s="113">
        <v>12.0</v>
      </c>
      <c r="AG64" s="113">
        <v>8.0</v>
      </c>
      <c r="AH64" s="15" t="s">
        <v>15</v>
      </c>
      <c r="AI64" s="15">
        <f t="shared" si="6"/>
        <v>70</v>
      </c>
      <c r="AJ64" s="114" t="str">
        <f t="shared" ref="AJ64:AO64" si="57">100*(D64+J64+P64+V64+AB64)/#REF!</f>
        <v>#REF!</v>
      </c>
      <c r="AK64" s="114" t="str">
        <f t="shared" si="57"/>
        <v>#REF!</v>
      </c>
      <c r="AL64" s="114" t="str">
        <f t="shared" si="57"/>
        <v>#REF!</v>
      </c>
      <c r="AM64" s="114" t="str">
        <f t="shared" si="57"/>
        <v>#REF!</v>
      </c>
      <c r="AN64" s="114" t="str">
        <f t="shared" si="57"/>
        <v>#REF!</v>
      </c>
      <c r="AO64" s="114" t="str">
        <f t="shared" si="57"/>
        <v>#REF!</v>
      </c>
    </row>
    <row r="65" ht="15.75" customHeight="1">
      <c r="A65" s="108">
        <v>53.0</v>
      </c>
      <c r="B65" s="109">
        <v>9.21313104179E11</v>
      </c>
      <c r="C65" s="110" t="s">
        <v>242</v>
      </c>
      <c r="D65" s="111">
        <v>27.0</v>
      </c>
      <c r="E65" s="111">
        <v>12.0</v>
      </c>
      <c r="F65" s="111">
        <v>0.0</v>
      </c>
      <c r="G65" s="111">
        <v>0.0</v>
      </c>
      <c r="H65" s="111">
        <v>0.0</v>
      </c>
      <c r="I65" s="111"/>
      <c r="J65" s="79">
        <v>0.0</v>
      </c>
      <c r="K65" s="79">
        <v>23.0</v>
      </c>
      <c r="L65" s="79">
        <v>23.0</v>
      </c>
      <c r="M65" s="79">
        <v>0.0</v>
      </c>
      <c r="N65" s="79">
        <v>0.0</v>
      </c>
      <c r="O65" s="79"/>
      <c r="P65" s="111">
        <v>0.0</v>
      </c>
      <c r="Q65" s="111">
        <v>0.0</v>
      </c>
      <c r="R65" s="111">
        <v>0.0</v>
      </c>
      <c r="S65" s="111">
        <v>10.0</v>
      </c>
      <c r="T65" s="111">
        <v>19.0</v>
      </c>
      <c r="U65" s="111">
        <v>19.0</v>
      </c>
      <c r="V65" s="112">
        <v>8.0</v>
      </c>
      <c r="W65" s="112">
        <v>12.0</v>
      </c>
      <c r="X65" s="112">
        <v>20.0</v>
      </c>
      <c r="Y65" s="112">
        <v>0.0</v>
      </c>
      <c r="Z65" s="112">
        <v>0.0</v>
      </c>
      <c r="AA65" s="112"/>
      <c r="AB65" s="113">
        <v>0.0</v>
      </c>
      <c r="AC65" s="113">
        <v>0.0</v>
      </c>
      <c r="AD65" s="113">
        <v>0.0</v>
      </c>
      <c r="AE65" s="113">
        <v>20.0</v>
      </c>
      <c r="AF65" s="113">
        <v>12.0</v>
      </c>
      <c r="AG65" s="113">
        <v>8.0</v>
      </c>
      <c r="AH65" s="15" t="s">
        <v>17</v>
      </c>
      <c r="AI65" s="15">
        <f t="shared" si="6"/>
        <v>60</v>
      </c>
      <c r="AJ65" s="114" t="str">
        <f t="shared" ref="AJ65:AO65" si="58">100*(D65+J65+P65+V65+AB65)/#REF!</f>
        <v>#REF!</v>
      </c>
      <c r="AK65" s="114" t="str">
        <f t="shared" si="58"/>
        <v>#REF!</v>
      </c>
      <c r="AL65" s="114" t="str">
        <f t="shared" si="58"/>
        <v>#REF!</v>
      </c>
      <c r="AM65" s="114" t="str">
        <f t="shared" si="58"/>
        <v>#REF!</v>
      </c>
      <c r="AN65" s="114" t="str">
        <f t="shared" si="58"/>
        <v>#REF!</v>
      </c>
      <c r="AO65" s="114" t="str">
        <f t="shared" si="58"/>
        <v>#REF!</v>
      </c>
    </row>
    <row r="66" ht="15.75" customHeight="1">
      <c r="A66" s="108">
        <v>54.0</v>
      </c>
      <c r="B66" s="109">
        <v>9.2131310418E11</v>
      </c>
      <c r="C66" s="110" t="s">
        <v>243</v>
      </c>
      <c r="D66" s="111">
        <v>30.0</v>
      </c>
      <c r="E66" s="111">
        <v>13.0</v>
      </c>
      <c r="F66" s="111">
        <v>0.0</v>
      </c>
      <c r="G66" s="111">
        <v>0.0</v>
      </c>
      <c r="H66" s="111">
        <v>0.0</v>
      </c>
      <c r="I66" s="111"/>
      <c r="J66" s="79">
        <v>0.0</v>
      </c>
      <c r="K66" s="79">
        <v>23.0</v>
      </c>
      <c r="L66" s="79">
        <v>23.0</v>
      </c>
      <c r="M66" s="79">
        <v>0.0</v>
      </c>
      <c r="N66" s="79">
        <v>0.0</v>
      </c>
      <c r="O66" s="79"/>
      <c r="P66" s="111">
        <v>0.0</v>
      </c>
      <c r="Q66" s="111">
        <v>0.0</v>
      </c>
      <c r="R66" s="111">
        <v>0.0</v>
      </c>
      <c r="S66" s="111">
        <v>9.0</v>
      </c>
      <c r="T66" s="111">
        <v>18.0</v>
      </c>
      <c r="U66" s="111">
        <v>18.0</v>
      </c>
      <c r="V66" s="112">
        <v>8.0</v>
      </c>
      <c r="W66" s="112">
        <v>12.0</v>
      </c>
      <c r="X66" s="112">
        <v>20.0</v>
      </c>
      <c r="Y66" s="112">
        <v>0.0</v>
      </c>
      <c r="Z66" s="112">
        <v>0.0</v>
      </c>
      <c r="AA66" s="112"/>
      <c r="AB66" s="113">
        <v>0.0</v>
      </c>
      <c r="AC66" s="113">
        <v>0.0</v>
      </c>
      <c r="AD66" s="113">
        <v>0.0</v>
      </c>
      <c r="AE66" s="113">
        <v>23.0</v>
      </c>
      <c r="AF66" s="113">
        <v>14.0</v>
      </c>
      <c r="AG66" s="113">
        <v>9.0</v>
      </c>
      <c r="AH66" s="15" t="s">
        <v>13</v>
      </c>
      <c r="AI66" s="15">
        <f t="shared" si="6"/>
        <v>80</v>
      </c>
      <c r="AJ66" s="114" t="str">
        <f t="shared" ref="AJ66:AO66" si="59">100*(D66+J66+P66+V66+AB66)/#REF!</f>
        <v>#REF!</v>
      </c>
      <c r="AK66" s="114" t="str">
        <f t="shared" si="59"/>
        <v>#REF!</v>
      </c>
      <c r="AL66" s="114" t="str">
        <f t="shared" si="59"/>
        <v>#REF!</v>
      </c>
      <c r="AM66" s="114" t="str">
        <f t="shared" si="59"/>
        <v>#REF!</v>
      </c>
      <c r="AN66" s="114" t="str">
        <f t="shared" si="59"/>
        <v>#REF!</v>
      </c>
      <c r="AO66" s="114" t="str">
        <f t="shared" si="59"/>
        <v>#REF!</v>
      </c>
    </row>
    <row r="67" ht="15.75" customHeight="1">
      <c r="A67" s="108">
        <v>55.0</v>
      </c>
      <c r="B67" s="109">
        <v>9.21313104181E11</v>
      </c>
      <c r="C67" s="110" t="s">
        <v>244</v>
      </c>
      <c r="D67" s="111">
        <v>35.0</v>
      </c>
      <c r="E67" s="111">
        <v>15.0</v>
      </c>
      <c r="F67" s="111">
        <v>0.0</v>
      </c>
      <c r="G67" s="111">
        <v>0.0</v>
      </c>
      <c r="H67" s="111">
        <v>0.0</v>
      </c>
      <c r="I67" s="111"/>
      <c r="J67" s="79">
        <v>0.0</v>
      </c>
      <c r="K67" s="79">
        <v>21.0</v>
      </c>
      <c r="L67" s="79">
        <v>21.0</v>
      </c>
      <c r="M67" s="79">
        <v>0.0</v>
      </c>
      <c r="N67" s="79">
        <v>0.0</v>
      </c>
      <c r="O67" s="79"/>
      <c r="P67" s="111">
        <v>0.0</v>
      </c>
      <c r="Q67" s="111">
        <v>0.0</v>
      </c>
      <c r="R67" s="111">
        <v>0.0</v>
      </c>
      <c r="S67" s="111">
        <v>8.0</v>
      </c>
      <c r="T67" s="111">
        <v>16.0</v>
      </c>
      <c r="U67" s="111">
        <v>16.0</v>
      </c>
      <c r="V67" s="112">
        <v>9.0</v>
      </c>
      <c r="W67" s="112">
        <v>14.0</v>
      </c>
      <c r="X67" s="112">
        <v>23.0</v>
      </c>
      <c r="Y67" s="112">
        <v>0.0</v>
      </c>
      <c r="Z67" s="112">
        <v>0.0</v>
      </c>
      <c r="AA67" s="112"/>
      <c r="AB67" s="113">
        <v>0.0</v>
      </c>
      <c r="AC67" s="113">
        <v>0.0</v>
      </c>
      <c r="AD67" s="113">
        <v>0.0</v>
      </c>
      <c r="AE67" s="113">
        <v>25.0</v>
      </c>
      <c r="AF67" s="113">
        <v>15.0</v>
      </c>
      <c r="AG67" s="113">
        <v>10.0</v>
      </c>
      <c r="AH67" s="15" t="s">
        <v>15</v>
      </c>
      <c r="AI67" s="15">
        <f t="shared" si="6"/>
        <v>70</v>
      </c>
      <c r="AJ67" s="114" t="str">
        <f t="shared" ref="AJ67:AO67" si="60">100*(D67+J67+P67+V67+AB67)/#REF!</f>
        <v>#REF!</v>
      </c>
      <c r="AK67" s="114" t="str">
        <f t="shared" si="60"/>
        <v>#REF!</v>
      </c>
      <c r="AL67" s="114" t="str">
        <f t="shared" si="60"/>
        <v>#REF!</v>
      </c>
      <c r="AM67" s="114" t="str">
        <f t="shared" si="60"/>
        <v>#REF!</v>
      </c>
      <c r="AN67" s="114" t="str">
        <f t="shared" si="60"/>
        <v>#REF!</v>
      </c>
      <c r="AO67" s="114" t="str">
        <f t="shared" si="60"/>
        <v>#REF!</v>
      </c>
    </row>
    <row r="68" ht="15.75" customHeight="1">
      <c r="A68" s="108">
        <v>56.0</v>
      </c>
      <c r="B68" s="109">
        <v>9.21313104182E11</v>
      </c>
      <c r="C68" s="110" t="s">
        <v>245</v>
      </c>
      <c r="D68" s="111">
        <v>35.0</v>
      </c>
      <c r="E68" s="111">
        <v>15.0</v>
      </c>
      <c r="F68" s="111">
        <v>0.0</v>
      </c>
      <c r="G68" s="111">
        <v>0.0</v>
      </c>
      <c r="H68" s="111">
        <v>0.0</v>
      </c>
      <c r="I68" s="111"/>
      <c r="J68" s="79">
        <v>0.0</v>
      </c>
      <c r="K68" s="79">
        <v>25.0</v>
      </c>
      <c r="L68" s="79">
        <v>25.0</v>
      </c>
      <c r="M68" s="79">
        <v>0.0</v>
      </c>
      <c r="N68" s="79">
        <v>0.0</v>
      </c>
      <c r="O68" s="79"/>
      <c r="P68" s="111">
        <v>0.0</v>
      </c>
      <c r="Q68" s="111">
        <v>0.0</v>
      </c>
      <c r="R68" s="111">
        <v>0.0</v>
      </c>
      <c r="S68" s="111">
        <v>10.0</v>
      </c>
      <c r="T68" s="111">
        <v>20.0</v>
      </c>
      <c r="U68" s="111">
        <v>20.0</v>
      </c>
      <c r="V68" s="112">
        <v>10.0</v>
      </c>
      <c r="W68" s="112">
        <v>14.0</v>
      </c>
      <c r="X68" s="112">
        <v>24.0</v>
      </c>
      <c r="Y68" s="112">
        <v>0.0</v>
      </c>
      <c r="Z68" s="112">
        <v>0.0</v>
      </c>
      <c r="AA68" s="112"/>
      <c r="AB68" s="113">
        <v>0.0</v>
      </c>
      <c r="AC68" s="113">
        <v>0.0</v>
      </c>
      <c r="AD68" s="113">
        <v>0.0</v>
      </c>
      <c r="AE68" s="113">
        <v>25.0</v>
      </c>
      <c r="AF68" s="113">
        <v>15.0</v>
      </c>
      <c r="AG68" s="113">
        <v>10.0</v>
      </c>
      <c r="AH68" s="15" t="s">
        <v>11</v>
      </c>
      <c r="AI68" s="15">
        <f t="shared" si="6"/>
        <v>90</v>
      </c>
      <c r="AJ68" s="114" t="str">
        <f t="shared" ref="AJ68:AO68" si="61">100*(D68+J68+P68+V68+AB68)/#REF!</f>
        <v>#REF!</v>
      </c>
      <c r="AK68" s="114" t="str">
        <f t="shared" si="61"/>
        <v>#REF!</v>
      </c>
      <c r="AL68" s="114" t="str">
        <f t="shared" si="61"/>
        <v>#REF!</v>
      </c>
      <c r="AM68" s="114" t="str">
        <f t="shared" si="61"/>
        <v>#REF!</v>
      </c>
      <c r="AN68" s="114" t="str">
        <f t="shared" si="61"/>
        <v>#REF!</v>
      </c>
      <c r="AO68" s="114" t="str">
        <f t="shared" si="61"/>
        <v>#REF!</v>
      </c>
    </row>
    <row r="69" ht="15.75" customHeight="1">
      <c r="A69" s="108">
        <v>57.0</v>
      </c>
      <c r="B69" s="109">
        <v>9.21313104183E11</v>
      </c>
      <c r="C69" s="110" t="s">
        <v>246</v>
      </c>
      <c r="D69" s="111">
        <v>35.0</v>
      </c>
      <c r="E69" s="111">
        <v>15.0</v>
      </c>
      <c r="F69" s="111">
        <v>0.0</v>
      </c>
      <c r="G69" s="111">
        <v>0.0</v>
      </c>
      <c r="H69" s="111">
        <v>0.0</v>
      </c>
      <c r="I69" s="111"/>
      <c r="J69" s="79">
        <v>0.0</v>
      </c>
      <c r="K69" s="79">
        <v>24.0</v>
      </c>
      <c r="L69" s="79">
        <v>24.0</v>
      </c>
      <c r="M69" s="79">
        <v>0.0</v>
      </c>
      <c r="N69" s="79">
        <v>0.0</v>
      </c>
      <c r="O69" s="79"/>
      <c r="P69" s="111">
        <v>0.0</v>
      </c>
      <c r="Q69" s="111">
        <v>0.0</v>
      </c>
      <c r="R69" s="111">
        <v>0.0</v>
      </c>
      <c r="S69" s="111">
        <v>10.0</v>
      </c>
      <c r="T69" s="111">
        <v>20.0</v>
      </c>
      <c r="U69" s="111">
        <v>20.0</v>
      </c>
      <c r="V69" s="112">
        <v>10.0</v>
      </c>
      <c r="W69" s="112">
        <v>14.0</v>
      </c>
      <c r="X69" s="112">
        <v>24.0</v>
      </c>
      <c r="Y69" s="112">
        <v>0.0</v>
      </c>
      <c r="Z69" s="112">
        <v>0.0</v>
      </c>
      <c r="AA69" s="112"/>
      <c r="AB69" s="113">
        <v>0.0</v>
      </c>
      <c r="AC69" s="113">
        <v>0.0</v>
      </c>
      <c r="AD69" s="113">
        <v>0.0</v>
      </c>
      <c r="AE69" s="113">
        <v>25.0</v>
      </c>
      <c r="AF69" s="113">
        <v>15.0</v>
      </c>
      <c r="AG69" s="113">
        <v>10.0</v>
      </c>
      <c r="AH69" s="15" t="s">
        <v>13</v>
      </c>
      <c r="AI69" s="15">
        <f t="shared" si="6"/>
        <v>80</v>
      </c>
      <c r="AJ69" s="114" t="str">
        <f t="shared" ref="AJ69:AO69" si="62">100*(D69+J69+P69+V69+AB69)/#REF!</f>
        <v>#REF!</v>
      </c>
      <c r="AK69" s="114" t="str">
        <f t="shared" si="62"/>
        <v>#REF!</v>
      </c>
      <c r="AL69" s="114" t="str">
        <f t="shared" si="62"/>
        <v>#REF!</v>
      </c>
      <c r="AM69" s="114" t="str">
        <f t="shared" si="62"/>
        <v>#REF!</v>
      </c>
      <c r="AN69" s="114" t="str">
        <f t="shared" si="62"/>
        <v>#REF!</v>
      </c>
      <c r="AO69" s="114" t="str">
        <f t="shared" si="62"/>
        <v>#REF!</v>
      </c>
    </row>
    <row r="70" ht="15.75" customHeight="1">
      <c r="A70" s="108">
        <v>58.0</v>
      </c>
      <c r="B70" s="109">
        <v>9.21313104184E11</v>
      </c>
      <c r="C70" s="110" t="s">
        <v>247</v>
      </c>
      <c r="D70" s="111">
        <v>30.0</v>
      </c>
      <c r="E70" s="111">
        <v>13.0</v>
      </c>
      <c r="F70" s="111">
        <v>0.0</v>
      </c>
      <c r="G70" s="111">
        <v>0.0</v>
      </c>
      <c r="H70" s="111">
        <v>0.0</v>
      </c>
      <c r="I70" s="111"/>
      <c r="J70" s="79">
        <v>0.0</v>
      </c>
      <c r="K70" s="79">
        <v>23.0</v>
      </c>
      <c r="L70" s="79">
        <v>23.0</v>
      </c>
      <c r="M70" s="79">
        <v>0.0</v>
      </c>
      <c r="N70" s="79">
        <v>0.0</v>
      </c>
      <c r="O70" s="79"/>
      <c r="P70" s="111">
        <v>0.0</v>
      </c>
      <c r="Q70" s="111">
        <v>0.0</v>
      </c>
      <c r="R70" s="111">
        <v>0.0</v>
      </c>
      <c r="S70" s="111">
        <v>9.0</v>
      </c>
      <c r="T70" s="111">
        <v>18.0</v>
      </c>
      <c r="U70" s="111">
        <v>18.0</v>
      </c>
      <c r="V70" s="112">
        <v>8.0</v>
      </c>
      <c r="W70" s="112">
        <v>12.0</v>
      </c>
      <c r="X70" s="112">
        <v>20.0</v>
      </c>
      <c r="Y70" s="112">
        <v>0.0</v>
      </c>
      <c r="Z70" s="112">
        <v>0.0</v>
      </c>
      <c r="AA70" s="112"/>
      <c r="AB70" s="113">
        <v>0.0</v>
      </c>
      <c r="AC70" s="113">
        <v>0.0</v>
      </c>
      <c r="AD70" s="113">
        <v>0.0</v>
      </c>
      <c r="AE70" s="113">
        <v>23.0</v>
      </c>
      <c r="AF70" s="113">
        <v>14.0</v>
      </c>
      <c r="AG70" s="113">
        <v>9.0</v>
      </c>
      <c r="AH70" s="15" t="s">
        <v>13</v>
      </c>
      <c r="AI70" s="15">
        <f t="shared" si="6"/>
        <v>80</v>
      </c>
      <c r="AJ70" s="114" t="str">
        <f t="shared" ref="AJ70:AO70" si="63">100*(D70+J70+P70+V70+AB70)/#REF!</f>
        <v>#REF!</v>
      </c>
      <c r="AK70" s="114" t="str">
        <f t="shared" si="63"/>
        <v>#REF!</v>
      </c>
      <c r="AL70" s="114" t="str">
        <f t="shared" si="63"/>
        <v>#REF!</v>
      </c>
      <c r="AM70" s="114" t="str">
        <f t="shared" si="63"/>
        <v>#REF!</v>
      </c>
      <c r="AN70" s="114" t="str">
        <f t="shared" si="63"/>
        <v>#REF!</v>
      </c>
      <c r="AO70" s="114" t="str">
        <f t="shared" si="63"/>
        <v>#REF!</v>
      </c>
    </row>
    <row r="71" ht="15.75" customHeight="1">
      <c r="A71" s="108"/>
      <c r="B71" s="109"/>
      <c r="C71" s="110"/>
      <c r="D71" s="111"/>
      <c r="E71" s="111"/>
      <c r="F71" s="111"/>
      <c r="G71" s="111"/>
      <c r="H71" s="111"/>
      <c r="I71" s="111"/>
      <c r="J71" s="79"/>
      <c r="K71" s="79"/>
      <c r="L71" s="79"/>
      <c r="M71" s="79"/>
      <c r="N71" s="79"/>
      <c r="O71" s="79"/>
      <c r="P71" s="111"/>
      <c r="Q71" s="111"/>
      <c r="R71" s="111"/>
      <c r="S71" s="111"/>
      <c r="T71" s="111"/>
      <c r="U71" s="111"/>
      <c r="V71" s="112"/>
      <c r="W71" s="112"/>
      <c r="X71" s="112"/>
      <c r="Y71" s="112"/>
      <c r="Z71" s="112"/>
      <c r="AA71" s="112"/>
      <c r="AB71" s="113"/>
      <c r="AC71" s="113"/>
      <c r="AD71" s="113"/>
      <c r="AE71" s="113"/>
      <c r="AF71" s="113"/>
      <c r="AG71" s="113"/>
      <c r="AH71" s="15"/>
      <c r="AI71" s="15"/>
      <c r="AJ71" s="114"/>
      <c r="AK71" s="114"/>
      <c r="AL71" s="114"/>
      <c r="AM71" s="114"/>
      <c r="AN71" s="114"/>
      <c r="AO71" s="114"/>
    </row>
    <row r="72" ht="15.75" customHeight="1">
      <c r="A72" s="108"/>
      <c r="B72" s="109"/>
      <c r="C72" s="110"/>
      <c r="D72" s="111"/>
      <c r="E72" s="111"/>
      <c r="F72" s="111"/>
      <c r="G72" s="111"/>
      <c r="H72" s="111"/>
      <c r="I72" s="111"/>
      <c r="J72" s="79"/>
      <c r="K72" s="79"/>
      <c r="L72" s="79"/>
      <c r="M72" s="79"/>
      <c r="N72" s="79"/>
      <c r="O72" s="79"/>
      <c r="P72" s="111"/>
      <c r="Q72" s="111"/>
      <c r="R72" s="111"/>
      <c r="S72" s="111"/>
      <c r="T72" s="111"/>
      <c r="U72" s="111"/>
      <c r="V72" s="112"/>
      <c r="W72" s="112"/>
      <c r="X72" s="112"/>
      <c r="Y72" s="112"/>
      <c r="Z72" s="112"/>
      <c r="AA72" s="112"/>
      <c r="AB72" s="113"/>
      <c r="AC72" s="113"/>
      <c r="AD72" s="113"/>
      <c r="AE72" s="113"/>
      <c r="AF72" s="113"/>
      <c r="AG72" s="113"/>
      <c r="AH72" s="15"/>
      <c r="AI72" s="15"/>
      <c r="AJ72" s="114"/>
      <c r="AK72" s="114"/>
      <c r="AL72" s="114"/>
      <c r="AM72" s="114"/>
      <c r="AN72" s="114"/>
      <c r="AO72" s="114"/>
    </row>
    <row r="73" ht="15.75" customHeight="1">
      <c r="A73" s="108"/>
      <c r="B73" s="109"/>
      <c r="C73" s="110"/>
      <c r="D73" s="111"/>
      <c r="E73" s="111"/>
      <c r="F73" s="111"/>
      <c r="G73" s="111"/>
      <c r="H73" s="111"/>
      <c r="I73" s="111"/>
      <c r="J73" s="79"/>
      <c r="K73" s="79"/>
      <c r="L73" s="79"/>
      <c r="M73" s="79"/>
      <c r="N73" s="79"/>
      <c r="O73" s="79"/>
      <c r="P73" s="111"/>
      <c r="Q73" s="111"/>
      <c r="R73" s="111"/>
      <c r="S73" s="111"/>
      <c r="T73" s="111"/>
      <c r="U73" s="111"/>
      <c r="V73" s="112"/>
      <c r="W73" s="112"/>
      <c r="X73" s="112"/>
      <c r="Y73" s="112"/>
      <c r="Z73" s="112"/>
      <c r="AA73" s="112"/>
      <c r="AB73" s="113"/>
      <c r="AC73" s="113"/>
      <c r="AD73" s="113"/>
      <c r="AE73" s="113"/>
      <c r="AF73" s="113"/>
      <c r="AG73" s="113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8"/>
      <c r="B74" s="109"/>
      <c r="C74" s="110"/>
      <c r="D74" s="111"/>
      <c r="E74" s="111"/>
      <c r="F74" s="111"/>
      <c r="G74" s="111"/>
      <c r="H74" s="111"/>
      <c r="I74" s="111"/>
      <c r="J74" s="79"/>
      <c r="K74" s="79"/>
      <c r="L74" s="79"/>
      <c r="M74" s="79"/>
      <c r="N74" s="79"/>
      <c r="O74" s="79"/>
      <c r="P74" s="111"/>
      <c r="Q74" s="111"/>
      <c r="R74" s="111"/>
      <c r="S74" s="111"/>
      <c r="T74" s="111"/>
      <c r="U74" s="111"/>
      <c r="V74" s="112"/>
      <c r="W74" s="112"/>
      <c r="X74" s="112"/>
      <c r="Y74" s="112"/>
      <c r="Z74" s="112"/>
      <c r="AA74" s="112"/>
      <c r="AB74" s="113"/>
      <c r="AC74" s="113"/>
      <c r="AD74" s="113"/>
      <c r="AE74" s="113"/>
      <c r="AF74" s="113"/>
      <c r="AG74" s="113"/>
      <c r="AH74" s="15"/>
      <c r="AI74" s="15"/>
      <c r="AJ74" s="105"/>
      <c r="AK74" s="105"/>
      <c r="AL74" s="105"/>
      <c r="AM74" s="105"/>
      <c r="AN74" s="105"/>
      <c r="AO74" s="105"/>
    </row>
    <row r="75" ht="15.75" customHeight="1">
      <c r="A75" s="108"/>
      <c r="B75" s="109"/>
      <c r="C75" s="110"/>
      <c r="D75" s="111"/>
      <c r="E75" s="111"/>
      <c r="F75" s="111"/>
      <c r="G75" s="111"/>
      <c r="H75" s="111"/>
      <c r="I75" s="111"/>
      <c r="J75" s="79"/>
      <c r="K75" s="79"/>
      <c r="L75" s="79"/>
      <c r="M75" s="79"/>
      <c r="N75" s="79"/>
      <c r="O75" s="79"/>
      <c r="P75" s="111"/>
      <c r="Q75" s="111"/>
      <c r="R75" s="111"/>
      <c r="S75" s="111"/>
      <c r="T75" s="111"/>
      <c r="U75" s="111"/>
      <c r="V75" s="112"/>
      <c r="W75" s="112"/>
      <c r="X75" s="112"/>
      <c r="Y75" s="112"/>
      <c r="Z75" s="112"/>
      <c r="AA75" s="112"/>
      <c r="AB75" s="115"/>
      <c r="AC75" s="116" t="s">
        <v>188</v>
      </c>
      <c r="AD75" s="62"/>
      <c r="AE75" s="62"/>
      <c r="AF75" s="62"/>
      <c r="AG75" s="62"/>
      <c r="AH75" s="65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8"/>
      <c r="B76" s="109"/>
      <c r="C76" s="110"/>
      <c r="D76" s="111"/>
      <c r="E76" s="111"/>
      <c r="F76" s="111"/>
      <c r="G76" s="111"/>
      <c r="H76" s="111"/>
      <c r="I76" s="111"/>
      <c r="J76" s="79"/>
      <c r="K76" s="79"/>
      <c r="L76" s="79"/>
      <c r="M76" s="79"/>
      <c r="N76" s="79"/>
      <c r="O76" s="79"/>
      <c r="P76" s="111"/>
      <c r="Q76" s="111"/>
      <c r="R76" s="111"/>
      <c r="S76" s="111"/>
      <c r="T76" s="111"/>
      <c r="U76" s="111"/>
      <c r="V76" s="112"/>
      <c r="W76" s="112"/>
      <c r="X76" s="112"/>
      <c r="Y76" s="112"/>
      <c r="Z76" s="112"/>
      <c r="AA76" s="112"/>
      <c r="AB76" s="113"/>
      <c r="AC76" s="113"/>
      <c r="AD76" s="113"/>
      <c r="AE76" s="113"/>
      <c r="AF76" s="113"/>
      <c r="AG76" s="113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ht="15.75" customHeight="1">
      <c r="C78" s="81"/>
    </row>
    <row r="79" ht="15.75" customHeight="1">
      <c r="B79" s="81"/>
    </row>
    <row r="80" ht="15.75" customHeight="1">
      <c r="B80" s="81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</row>
    <row r="81" ht="15.75" customHeight="1">
      <c r="B81" s="81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</row>
    <row r="82" ht="15.75" customHeight="1">
      <c r="B82" s="81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</row>
    <row r="83" ht="15.75" customHeight="1">
      <c r="B83" s="81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5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</row>
    <row r="84" ht="15.75" customHeight="1">
      <c r="B84" s="81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117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</row>
    <row r="85" ht="15.75" customHeight="1">
      <c r="B85" s="81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</row>
    <row r="86" ht="15.0" customHeight="1">
      <c r="B86" s="81"/>
      <c r="V86" s="84"/>
      <c r="W86" s="84"/>
      <c r="Z86" s="84"/>
      <c r="AA86" s="84"/>
    </row>
    <row r="87" ht="15.75" customHeight="1">
      <c r="B87" s="81"/>
      <c r="V87" s="84"/>
      <c r="W87" s="84"/>
    </row>
    <row r="88" ht="15.75" customHeight="1">
      <c r="B88" s="81"/>
      <c r="P88" s="81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</row>
    <row r="89" ht="15.75" customHeight="1">
      <c r="B89" s="81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</row>
    <row r="90" ht="15.75" customHeight="1">
      <c r="B90" s="81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</row>
    <row r="91" ht="15.75" customHeight="1">
      <c r="B91" s="81"/>
      <c r="P91" s="81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</row>
    <row r="92" ht="15.75" customHeight="1">
      <c r="B92" s="81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</row>
    <row r="93" ht="15.75" customHeight="1">
      <c r="B93" s="81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</row>
    <row r="94" ht="15.75" customHeight="1">
      <c r="B94" s="81"/>
      <c r="P94" s="81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</row>
    <row r="95" ht="15.75" customHeight="1">
      <c r="B95" s="81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</row>
    <row r="96" ht="15.75" customHeight="1">
      <c r="B96" s="81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</row>
    <row r="97" ht="15.75" customHeight="1">
      <c r="B97" s="81"/>
      <c r="P97" s="81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</row>
    <row r="98" ht="15.75" customHeight="1">
      <c r="B98" s="81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</row>
    <row r="99" ht="15.75" customHeight="1">
      <c r="B99" s="81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</row>
    <row r="100" ht="15.75" customHeight="1">
      <c r="B100" s="81"/>
      <c r="P100" s="81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</row>
    <row r="101" ht="15.75" customHeight="1">
      <c r="B101" s="81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</row>
    <row r="102" ht="15.75" customHeight="1">
      <c r="B102" s="81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</row>
    <row r="103" ht="15.75" customHeight="1">
      <c r="B103" s="81"/>
      <c r="P103" s="81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</row>
    <row r="104" ht="15.75" customHeight="1">
      <c r="B104" s="81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</row>
    <row r="105" ht="15.75" customHeight="1">
      <c r="B105" s="81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1"/>
      <c r="C1" s="82" t="s">
        <v>49</v>
      </c>
    </row>
    <row r="2">
      <c r="A2" s="83" t="s">
        <v>50</v>
      </c>
      <c r="C2" s="81" t="str">
        <f>#REF!</f>
        <v>#REF!</v>
      </c>
      <c r="D2" s="31" t="s">
        <v>51</v>
      </c>
      <c r="G2" s="31" t="str">
        <f>#REF!</f>
        <v>#REF!</v>
      </c>
      <c r="J2" s="31" t="s">
        <v>52</v>
      </c>
      <c r="K2" s="84" t="str">
        <f>#REF!</f>
        <v>#REF!</v>
      </c>
    </row>
    <row r="3" ht="15.0" customHeight="1">
      <c r="B3" s="81"/>
      <c r="P3" s="85" t="s">
        <v>53</v>
      </c>
      <c r="S3" s="31" t="str">
        <f>#REF!</f>
        <v>#REF!</v>
      </c>
      <c r="T3" s="31" t="s">
        <v>6</v>
      </c>
      <c r="Y3" s="86" t="s">
        <v>54</v>
      </c>
      <c r="Z3" s="87"/>
      <c r="AA3" s="87"/>
      <c r="AB3" s="87"/>
      <c r="AC3" s="31" t="s">
        <v>11</v>
      </c>
      <c r="AE3" s="31" t="s">
        <v>10</v>
      </c>
      <c r="AH3" s="88" t="str">
        <f>#REF!</f>
        <v>#REF!</v>
      </c>
      <c r="AI3" s="87"/>
      <c r="AK3" s="89" t="s">
        <v>55</v>
      </c>
      <c r="AL3" s="62"/>
      <c r="AM3" s="65"/>
      <c r="AN3" s="90" t="s">
        <v>56</v>
      </c>
      <c r="AO3" s="65"/>
    </row>
    <row r="4">
      <c r="B4" s="91" t="s">
        <v>26</v>
      </c>
      <c r="C4" s="92" t="str">
        <f t="shared" ref="C4:C9" si="1">#REF!</f>
        <v>#REF!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5"/>
      <c r="AL4" s="89" t="str">
        <f t="shared" ref="AL4:AL9" si="2">#REF!</f>
        <v>#REF!</v>
      </c>
      <c r="AM4" s="65"/>
      <c r="AN4" s="90" t="str">
        <f t="shared" ref="AN4:AN9" si="3">#REF!</f>
        <v>#REF!</v>
      </c>
      <c r="AO4" s="65"/>
    </row>
    <row r="5">
      <c r="B5" s="91" t="s">
        <v>28</v>
      </c>
      <c r="C5" s="92" t="str">
        <f t="shared" si="1"/>
        <v>#REF!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5"/>
      <c r="AL5" s="89" t="str">
        <f t="shared" si="2"/>
        <v>#REF!</v>
      </c>
      <c r="AM5" s="65"/>
      <c r="AN5" s="90" t="str">
        <f t="shared" si="3"/>
        <v>#REF!</v>
      </c>
      <c r="AO5" s="65"/>
    </row>
    <row r="6">
      <c r="B6" s="91" t="s">
        <v>30</v>
      </c>
      <c r="C6" s="92" t="str">
        <f t="shared" si="1"/>
        <v>#REF!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5"/>
      <c r="AL6" s="89" t="str">
        <f t="shared" si="2"/>
        <v>#REF!</v>
      </c>
      <c r="AM6" s="65"/>
      <c r="AN6" s="90" t="str">
        <f t="shared" si="3"/>
        <v>#REF!</v>
      </c>
      <c r="AO6" s="65"/>
    </row>
    <row r="7">
      <c r="B7" s="91" t="s">
        <v>32</v>
      </c>
      <c r="C7" s="92" t="str">
        <f t="shared" si="1"/>
        <v>#REF!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5"/>
      <c r="AL7" s="89" t="str">
        <f t="shared" si="2"/>
        <v>#REF!</v>
      </c>
      <c r="AM7" s="65"/>
      <c r="AN7" s="90" t="str">
        <f t="shared" si="3"/>
        <v>#REF!</v>
      </c>
      <c r="AO7" s="65"/>
    </row>
    <row r="8">
      <c r="B8" s="91" t="s">
        <v>34</v>
      </c>
      <c r="C8" s="92" t="str">
        <f t="shared" si="1"/>
        <v>#REF!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5"/>
      <c r="AL8" s="89" t="str">
        <f t="shared" si="2"/>
        <v>#REF!</v>
      </c>
      <c r="AM8" s="65"/>
      <c r="AN8" s="90" t="str">
        <f t="shared" si="3"/>
        <v>#REF!</v>
      </c>
      <c r="AO8" s="65"/>
    </row>
    <row r="9">
      <c r="B9" s="91" t="s">
        <v>44</v>
      </c>
      <c r="C9" s="92" t="str">
        <f t="shared" si="1"/>
        <v>#REF!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5"/>
      <c r="AL9" s="89" t="str">
        <f t="shared" si="2"/>
        <v>#REF!</v>
      </c>
      <c r="AM9" s="65"/>
      <c r="AN9" s="90" t="str">
        <f t="shared" si="3"/>
        <v>#REF!</v>
      </c>
      <c r="AO9" s="65"/>
    </row>
    <row r="10">
      <c r="A10" s="93"/>
      <c r="B10" s="94"/>
      <c r="C10" s="93"/>
      <c r="D10" s="95" t="s">
        <v>21</v>
      </c>
      <c r="E10" s="62"/>
      <c r="F10" s="62"/>
      <c r="G10" s="62"/>
      <c r="H10" s="62"/>
      <c r="I10" s="65"/>
      <c r="J10" s="96" t="s">
        <v>22</v>
      </c>
      <c r="K10" s="62"/>
      <c r="L10" s="62"/>
      <c r="M10" s="62"/>
      <c r="N10" s="62"/>
      <c r="O10" s="65"/>
      <c r="P10" s="95" t="s">
        <v>57</v>
      </c>
      <c r="Q10" s="62"/>
      <c r="R10" s="62"/>
      <c r="S10" s="62"/>
      <c r="T10" s="62"/>
      <c r="U10" s="65"/>
      <c r="V10" s="97" t="s">
        <v>24</v>
      </c>
      <c r="W10" s="62"/>
      <c r="X10" s="62"/>
      <c r="Y10" s="62"/>
      <c r="Z10" s="62"/>
      <c r="AA10" s="65"/>
      <c r="AB10" s="98" t="s">
        <v>25</v>
      </c>
      <c r="AC10" s="62"/>
      <c r="AD10" s="62"/>
      <c r="AE10" s="62"/>
      <c r="AF10" s="62"/>
      <c r="AG10" s="65"/>
      <c r="AH10" s="48" t="s">
        <v>46</v>
      </c>
      <c r="AI10" s="15"/>
      <c r="AJ10" s="99" t="s">
        <v>58</v>
      </c>
      <c r="AK10" s="62"/>
      <c r="AL10" s="62"/>
      <c r="AM10" s="62"/>
      <c r="AN10" s="62"/>
      <c r="AO10" s="65"/>
    </row>
    <row r="11">
      <c r="A11" s="93" t="s">
        <v>59</v>
      </c>
      <c r="B11" s="94" t="s">
        <v>60</v>
      </c>
      <c r="C11" s="93" t="s">
        <v>61</v>
      </c>
      <c r="D11" s="100" t="s">
        <v>62</v>
      </c>
      <c r="E11" s="100" t="s">
        <v>63</v>
      </c>
      <c r="F11" s="100" t="s">
        <v>64</v>
      </c>
      <c r="G11" s="100" t="s">
        <v>65</v>
      </c>
      <c r="H11" s="100" t="s">
        <v>66</v>
      </c>
      <c r="I11" s="100" t="s">
        <v>67</v>
      </c>
      <c r="J11" s="101" t="s">
        <v>62</v>
      </c>
      <c r="K11" s="101" t="s">
        <v>63</v>
      </c>
      <c r="L11" s="101" t="s">
        <v>64</v>
      </c>
      <c r="M11" s="101" t="s">
        <v>65</v>
      </c>
      <c r="N11" s="101" t="s">
        <v>66</v>
      </c>
      <c r="O11" s="100" t="s">
        <v>67</v>
      </c>
      <c r="P11" s="100" t="s">
        <v>62</v>
      </c>
      <c r="Q11" s="100" t="s">
        <v>63</v>
      </c>
      <c r="R11" s="100" t="s">
        <v>64</v>
      </c>
      <c r="S11" s="100" t="s">
        <v>65</v>
      </c>
      <c r="T11" s="100" t="s">
        <v>66</v>
      </c>
      <c r="U11" s="100" t="s">
        <v>67</v>
      </c>
      <c r="V11" s="102" t="s">
        <v>62</v>
      </c>
      <c r="W11" s="102" t="s">
        <v>63</v>
      </c>
      <c r="X11" s="102" t="s">
        <v>64</v>
      </c>
      <c r="Y11" s="102" t="s">
        <v>65</v>
      </c>
      <c r="Z11" s="102" t="s">
        <v>66</v>
      </c>
      <c r="AA11" s="100" t="s">
        <v>67</v>
      </c>
      <c r="AB11" s="103" t="s">
        <v>62</v>
      </c>
      <c r="AC11" s="103" t="s">
        <v>63</v>
      </c>
      <c r="AD11" s="103" t="s">
        <v>64</v>
      </c>
      <c r="AE11" s="103" t="s">
        <v>65</v>
      </c>
      <c r="AF11" s="103" t="s">
        <v>66</v>
      </c>
      <c r="AG11" s="100" t="s">
        <v>67</v>
      </c>
      <c r="AH11" s="48" t="s">
        <v>20</v>
      </c>
      <c r="AI11" s="15"/>
      <c r="AJ11" s="104" t="s">
        <v>62</v>
      </c>
      <c r="AK11" s="104" t="s">
        <v>63</v>
      </c>
      <c r="AL11" s="104" t="s">
        <v>64</v>
      </c>
      <c r="AM11" s="104" t="s">
        <v>65</v>
      </c>
      <c r="AN11" s="104" t="s">
        <v>66</v>
      </c>
      <c r="AO11" s="105" t="s">
        <v>67</v>
      </c>
    </row>
    <row r="12">
      <c r="A12" s="93"/>
      <c r="B12" s="94"/>
      <c r="C12" s="106"/>
      <c r="D12" s="100" t="str">
        <f t="shared" ref="D12:AH12" si="4">#REF!</f>
        <v>#REF!</v>
      </c>
      <c r="E12" s="100" t="str">
        <f t="shared" si="4"/>
        <v>#REF!</v>
      </c>
      <c r="F12" s="100" t="str">
        <f t="shared" si="4"/>
        <v>#REF!</v>
      </c>
      <c r="G12" s="100" t="str">
        <f t="shared" si="4"/>
        <v>#REF!</v>
      </c>
      <c r="H12" s="100" t="str">
        <f t="shared" si="4"/>
        <v>#REF!</v>
      </c>
      <c r="I12" s="100" t="str">
        <f t="shared" si="4"/>
        <v>#REF!</v>
      </c>
      <c r="J12" s="101" t="str">
        <f t="shared" si="4"/>
        <v>#REF!</v>
      </c>
      <c r="K12" s="101" t="str">
        <f t="shared" si="4"/>
        <v>#REF!</v>
      </c>
      <c r="L12" s="101" t="str">
        <f t="shared" si="4"/>
        <v>#REF!</v>
      </c>
      <c r="M12" s="101" t="str">
        <f t="shared" si="4"/>
        <v>#REF!</v>
      </c>
      <c r="N12" s="101" t="str">
        <f t="shared" si="4"/>
        <v>#REF!</v>
      </c>
      <c r="O12" s="101" t="str">
        <f t="shared" si="4"/>
        <v>#REF!</v>
      </c>
      <c r="P12" s="100" t="str">
        <f t="shared" si="4"/>
        <v>#REF!</v>
      </c>
      <c r="Q12" s="100" t="str">
        <f t="shared" si="4"/>
        <v>#REF!</v>
      </c>
      <c r="R12" s="100" t="str">
        <f t="shared" si="4"/>
        <v>#REF!</v>
      </c>
      <c r="S12" s="100" t="str">
        <f t="shared" si="4"/>
        <v>#REF!</v>
      </c>
      <c r="T12" s="100" t="str">
        <f t="shared" si="4"/>
        <v>#REF!</v>
      </c>
      <c r="U12" s="100" t="str">
        <f t="shared" si="4"/>
        <v>#REF!</v>
      </c>
      <c r="V12" s="102" t="str">
        <f t="shared" si="4"/>
        <v>#REF!</v>
      </c>
      <c r="W12" s="102" t="str">
        <f t="shared" si="4"/>
        <v>#REF!</v>
      </c>
      <c r="X12" s="102" t="str">
        <f t="shared" si="4"/>
        <v>#REF!</v>
      </c>
      <c r="Y12" s="102" t="str">
        <f t="shared" si="4"/>
        <v>#REF!</v>
      </c>
      <c r="Z12" s="102" t="str">
        <f t="shared" si="4"/>
        <v>#REF!</v>
      </c>
      <c r="AA12" s="102" t="str">
        <f t="shared" si="4"/>
        <v>#REF!</v>
      </c>
      <c r="AB12" s="103" t="str">
        <f t="shared" si="4"/>
        <v>#REF!</v>
      </c>
      <c r="AC12" s="103" t="str">
        <f t="shared" si="4"/>
        <v>#REF!</v>
      </c>
      <c r="AD12" s="103" t="str">
        <f t="shared" si="4"/>
        <v>#REF!</v>
      </c>
      <c r="AE12" s="103" t="str">
        <f t="shared" si="4"/>
        <v>#REF!</v>
      </c>
      <c r="AF12" s="103" t="str">
        <f t="shared" si="4"/>
        <v>#REF!</v>
      </c>
      <c r="AG12" s="103" t="str">
        <f t="shared" si="4"/>
        <v>#REF!</v>
      </c>
      <c r="AH12" s="107" t="str">
        <f t="shared" si="4"/>
        <v>#REF!</v>
      </c>
      <c r="AI12" s="65"/>
      <c r="AJ12" s="105"/>
      <c r="AK12" s="105"/>
      <c r="AL12" s="105"/>
      <c r="AM12" s="105"/>
      <c r="AN12" s="105"/>
      <c r="AO12" s="105"/>
    </row>
    <row r="13">
      <c r="A13" s="108">
        <v>1.0</v>
      </c>
      <c r="B13" s="109">
        <v>9.21313104185E11</v>
      </c>
      <c r="C13" s="110" t="s">
        <v>248</v>
      </c>
      <c r="D13" s="111">
        <v>28.0</v>
      </c>
      <c r="E13" s="111">
        <v>12.0</v>
      </c>
      <c r="F13" s="111">
        <v>0.0</v>
      </c>
      <c r="G13" s="111">
        <v>0.0</v>
      </c>
      <c r="H13" s="111">
        <v>0.0</v>
      </c>
      <c r="I13" s="111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11">
        <v>0.0</v>
      </c>
      <c r="Q13" s="111">
        <v>0.0</v>
      </c>
      <c r="R13" s="111">
        <v>0.0</v>
      </c>
      <c r="S13" s="111">
        <v>8.0</v>
      </c>
      <c r="T13" s="111">
        <v>16.0</v>
      </c>
      <c r="U13" s="111">
        <v>8.0</v>
      </c>
      <c r="V13" s="112">
        <v>9.0</v>
      </c>
      <c r="W13" s="112">
        <v>11.0</v>
      </c>
      <c r="X13" s="112">
        <v>20.0</v>
      </c>
      <c r="Y13" s="112">
        <v>0.0</v>
      </c>
      <c r="Z13" s="112">
        <v>0.0</v>
      </c>
      <c r="AA13" s="112"/>
      <c r="AB13" s="113">
        <v>0.0</v>
      </c>
      <c r="AC13" s="113">
        <v>0.0</v>
      </c>
      <c r="AD13" s="113">
        <v>20.0</v>
      </c>
      <c r="AE13" s="113">
        <v>23.0</v>
      </c>
      <c r="AF13" s="113">
        <v>13.0</v>
      </c>
      <c r="AG13" s="113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4" t="str">
        <f t="shared" ref="AJ13:AO13" si="5">100*(D13+J13+P13+V13+AB13)/#REF!</f>
        <v>#REF!</v>
      </c>
      <c r="AK13" s="114" t="str">
        <f t="shared" si="5"/>
        <v>#REF!</v>
      </c>
      <c r="AL13" s="114" t="str">
        <f t="shared" si="5"/>
        <v>#REF!</v>
      </c>
      <c r="AM13" s="114" t="str">
        <f t="shared" si="5"/>
        <v>#REF!</v>
      </c>
      <c r="AN13" s="114" t="str">
        <f t="shared" si="5"/>
        <v>#REF!</v>
      </c>
      <c r="AO13" s="114" t="str">
        <f t="shared" si="5"/>
        <v>#REF!</v>
      </c>
    </row>
    <row r="14">
      <c r="A14" s="108">
        <v>2.0</v>
      </c>
      <c r="B14" s="109">
        <v>9.21313104186E11</v>
      </c>
      <c r="C14" s="110" t="s">
        <v>249</v>
      </c>
      <c r="D14" s="111">
        <v>35.0</v>
      </c>
      <c r="E14" s="111">
        <v>15.0</v>
      </c>
      <c r="F14" s="111">
        <v>0.0</v>
      </c>
      <c r="G14" s="111">
        <v>0.0</v>
      </c>
      <c r="H14" s="111">
        <v>0.0</v>
      </c>
      <c r="I14" s="111"/>
      <c r="J14" s="79">
        <v>0.0</v>
      </c>
      <c r="K14" s="79">
        <v>23.0</v>
      </c>
      <c r="L14" s="79">
        <v>23.0</v>
      </c>
      <c r="M14" s="79">
        <v>0.0</v>
      </c>
      <c r="N14" s="79">
        <v>0.0</v>
      </c>
      <c r="O14" s="79"/>
      <c r="P14" s="111">
        <v>0.0</v>
      </c>
      <c r="Q14" s="111">
        <v>0.0</v>
      </c>
      <c r="R14" s="111">
        <v>0.0</v>
      </c>
      <c r="S14" s="111">
        <v>10.0</v>
      </c>
      <c r="T14" s="111">
        <v>20.0</v>
      </c>
      <c r="U14" s="111">
        <v>10.0</v>
      </c>
      <c r="V14" s="112">
        <v>8.0</v>
      </c>
      <c r="W14" s="112">
        <v>12.0</v>
      </c>
      <c r="X14" s="112">
        <v>20.0</v>
      </c>
      <c r="Y14" s="112">
        <v>0.0</v>
      </c>
      <c r="Z14" s="112">
        <v>0.0</v>
      </c>
      <c r="AA14" s="112"/>
      <c r="AB14" s="113">
        <v>0.0</v>
      </c>
      <c r="AC14" s="113">
        <v>0.0</v>
      </c>
      <c r="AD14" s="113">
        <v>0.0</v>
      </c>
      <c r="AE14" s="113">
        <v>24.0</v>
      </c>
      <c r="AF14" s="113">
        <v>14.0</v>
      </c>
      <c r="AG14" s="113">
        <v>7.0</v>
      </c>
      <c r="AH14" s="15" t="s">
        <v>15</v>
      </c>
      <c r="AI14" s="15">
        <f t="shared" si="6"/>
        <v>70</v>
      </c>
      <c r="AJ14" s="114" t="str">
        <f t="shared" ref="AJ14:AO14" si="7">100*(D14+J14+P14+V14+AB14)/#REF!</f>
        <v>#REF!</v>
      </c>
      <c r="AK14" s="114" t="str">
        <f t="shared" si="7"/>
        <v>#REF!</v>
      </c>
      <c r="AL14" s="114" t="str">
        <f t="shared" si="7"/>
        <v>#REF!</v>
      </c>
      <c r="AM14" s="114" t="str">
        <f t="shared" si="7"/>
        <v>#REF!</v>
      </c>
      <c r="AN14" s="114" t="str">
        <f t="shared" si="7"/>
        <v>#REF!</v>
      </c>
      <c r="AO14" s="114" t="str">
        <f t="shared" si="7"/>
        <v>#REF!</v>
      </c>
    </row>
    <row r="15">
      <c r="A15" s="108">
        <v>3.0</v>
      </c>
      <c r="B15" s="109">
        <v>9.21313104187E11</v>
      </c>
      <c r="C15" s="110" t="s">
        <v>250</v>
      </c>
      <c r="D15" s="111">
        <v>33.6</v>
      </c>
      <c r="E15" s="111">
        <v>14.4</v>
      </c>
      <c r="F15" s="111">
        <v>0.0</v>
      </c>
      <c r="G15" s="111">
        <v>0.0</v>
      </c>
      <c r="H15" s="111">
        <v>0.0</v>
      </c>
      <c r="I15" s="111"/>
      <c r="J15" s="79">
        <v>0.0</v>
      </c>
      <c r="K15" s="79">
        <v>25.0</v>
      </c>
      <c r="L15" s="79">
        <v>25.0</v>
      </c>
      <c r="M15" s="79">
        <v>0.0</v>
      </c>
      <c r="N15" s="79">
        <v>0.0</v>
      </c>
      <c r="O15" s="79"/>
      <c r="P15" s="111">
        <v>0.0</v>
      </c>
      <c r="Q15" s="111">
        <v>0.0</v>
      </c>
      <c r="R15" s="111">
        <v>0.0</v>
      </c>
      <c r="S15" s="111">
        <v>10.0</v>
      </c>
      <c r="T15" s="111">
        <v>20.0</v>
      </c>
      <c r="U15" s="111">
        <v>10.0</v>
      </c>
      <c r="V15" s="112">
        <v>10.0</v>
      </c>
      <c r="W15" s="112">
        <v>15.0</v>
      </c>
      <c r="X15" s="112">
        <v>25.0</v>
      </c>
      <c r="Y15" s="112">
        <v>0.0</v>
      </c>
      <c r="Z15" s="112">
        <v>0.0</v>
      </c>
      <c r="AA15" s="112"/>
      <c r="AB15" s="113">
        <v>0.0</v>
      </c>
      <c r="AC15" s="113">
        <v>0.0</v>
      </c>
      <c r="AD15" s="113">
        <v>20.0</v>
      </c>
      <c r="AE15" s="113">
        <v>23.0</v>
      </c>
      <c r="AF15" s="113">
        <v>14.0</v>
      </c>
      <c r="AG15" s="113">
        <v>8.0</v>
      </c>
      <c r="AH15" s="15" t="s">
        <v>17</v>
      </c>
      <c r="AI15" s="15">
        <f t="shared" si="6"/>
        <v>60</v>
      </c>
      <c r="AJ15" s="114" t="str">
        <f t="shared" ref="AJ15:AO15" si="8">100*(D15+J15+P15+V15+AB15)/#REF!</f>
        <v>#REF!</v>
      </c>
      <c r="AK15" s="114" t="str">
        <f t="shared" si="8"/>
        <v>#REF!</v>
      </c>
      <c r="AL15" s="114" t="str">
        <f t="shared" si="8"/>
        <v>#REF!</v>
      </c>
      <c r="AM15" s="114" t="str">
        <f t="shared" si="8"/>
        <v>#REF!</v>
      </c>
      <c r="AN15" s="114" t="str">
        <f t="shared" si="8"/>
        <v>#REF!</v>
      </c>
      <c r="AO15" s="114" t="str">
        <f t="shared" si="8"/>
        <v>#REF!</v>
      </c>
    </row>
    <row r="16">
      <c r="A16" s="108">
        <v>4.0</v>
      </c>
      <c r="B16" s="109">
        <v>9.21313104188E11</v>
      </c>
      <c r="C16" s="110" t="s">
        <v>251</v>
      </c>
      <c r="D16" s="111">
        <v>31.5</v>
      </c>
      <c r="E16" s="111">
        <v>13.5</v>
      </c>
      <c r="F16" s="111">
        <v>0.0</v>
      </c>
      <c r="G16" s="111">
        <v>0.0</v>
      </c>
      <c r="H16" s="111">
        <v>0.0</v>
      </c>
      <c r="I16" s="111"/>
      <c r="J16" s="79">
        <v>0.0</v>
      </c>
      <c r="K16" s="79">
        <v>20.0</v>
      </c>
      <c r="L16" s="79">
        <v>20.0</v>
      </c>
      <c r="M16" s="79">
        <v>0.0</v>
      </c>
      <c r="N16" s="79">
        <v>0.0</v>
      </c>
      <c r="O16" s="79"/>
      <c r="P16" s="111">
        <v>0.0</v>
      </c>
      <c r="Q16" s="111">
        <v>0.0</v>
      </c>
      <c r="R16" s="111">
        <v>0.0</v>
      </c>
      <c r="S16" s="111">
        <v>7.6</v>
      </c>
      <c r="T16" s="111">
        <v>15.2</v>
      </c>
      <c r="U16" s="111">
        <v>7.6</v>
      </c>
      <c r="V16" s="112">
        <v>10.0</v>
      </c>
      <c r="W16" s="112">
        <v>14.0</v>
      </c>
      <c r="X16" s="112">
        <v>24.0</v>
      </c>
      <c r="Y16" s="112">
        <v>0.0</v>
      </c>
      <c r="Z16" s="112">
        <v>0.0</v>
      </c>
      <c r="AA16" s="112"/>
      <c r="AB16" s="113">
        <v>0.0</v>
      </c>
      <c r="AC16" s="113">
        <v>0.0</v>
      </c>
      <c r="AD16" s="113">
        <v>0.0</v>
      </c>
      <c r="AE16" s="113">
        <v>24.0</v>
      </c>
      <c r="AF16" s="113">
        <v>15.0</v>
      </c>
      <c r="AG16" s="113">
        <v>8.0</v>
      </c>
      <c r="AH16" s="15" t="s">
        <v>70</v>
      </c>
      <c r="AI16" s="15">
        <f t="shared" si="6"/>
        <v>56</v>
      </c>
      <c r="AJ16" s="114" t="str">
        <f t="shared" ref="AJ16:AO16" si="9">100*(D16+J16+P16+V16+AB16)/#REF!</f>
        <v>#REF!</v>
      </c>
      <c r="AK16" s="114" t="str">
        <f t="shared" si="9"/>
        <v>#REF!</v>
      </c>
      <c r="AL16" s="114" t="str">
        <f t="shared" si="9"/>
        <v>#REF!</v>
      </c>
      <c r="AM16" s="114" t="str">
        <f t="shared" si="9"/>
        <v>#REF!</v>
      </c>
      <c r="AN16" s="114" t="str">
        <f t="shared" si="9"/>
        <v>#REF!</v>
      </c>
      <c r="AO16" s="114" t="str">
        <f t="shared" si="9"/>
        <v>#REF!</v>
      </c>
    </row>
    <row r="17">
      <c r="A17" s="108">
        <v>5.0</v>
      </c>
      <c r="B17" s="109">
        <v>9.21313104189E11</v>
      </c>
      <c r="C17" s="110" t="s">
        <v>252</v>
      </c>
      <c r="D17" s="111">
        <v>30.1</v>
      </c>
      <c r="E17" s="111">
        <v>12.9</v>
      </c>
      <c r="F17" s="111">
        <v>0.0</v>
      </c>
      <c r="G17" s="111">
        <v>0.0</v>
      </c>
      <c r="H17" s="111">
        <v>0.0</v>
      </c>
      <c r="I17" s="111"/>
      <c r="J17" s="79">
        <v>0.0</v>
      </c>
      <c r="K17" s="79">
        <v>21.0</v>
      </c>
      <c r="L17" s="79">
        <v>21.0</v>
      </c>
      <c r="M17" s="79">
        <v>0.0</v>
      </c>
      <c r="N17" s="79">
        <v>0.0</v>
      </c>
      <c r="O17" s="79"/>
      <c r="P17" s="111">
        <v>0.0</v>
      </c>
      <c r="Q17" s="111">
        <v>0.0</v>
      </c>
      <c r="R17" s="111">
        <v>0.0</v>
      </c>
      <c r="S17" s="111">
        <v>10.0</v>
      </c>
      <c r="T17" s="111">
        <v>20.0</v>
      </c>
      <c r="U17" s="111">
        <v>10.0</v>
      </c>
      <c r="V17" s="112">
        <v>9.0</v>
      </c>
      <c r="W17" s="112">
        <v>14.0</v>
      </c>
      <c r="X17" s="112">
        <v>24.0</v>
      </c>
      <c r="Y17" s="112">
        <v>0.0</v>
      </c>
      <c r="Z17" s="112">
        <v>0.0</v>
      </c>
      <c r="AA17" s="112"/>
      <c r="AB17" s="113">
        <v>0.0</v>
      </c>
      <c r="AC17" s="113">
        <v>0.0</v>
      </c>
      <c r="AD17" s="113">
        <v>0.0</v>
      </c>
      <c r="AE17" s="113">
        <v>24.0</v>
      </c>
      <c r="AF17" s="113">
        <v>14.0</v>
      </c>
      <c r="AG17" s="113">
        <v>8.0</v>
      </c>
      <c r="AH17" s="15" t="s">
        <v>70</v>
      </c>
      <c r="AI17" s="15">
        <f t="shared" si="6"/>
        <v>56</v>
      </c>
      <c r="AJ17" s="114" t="str">
        <f t="shared" ref="AJ17:AO17" si="10">100*(D17+J17+P17+V17+AB17)/#REF!</f>
        <v>#REF!</v>
      </c>
      <c r="AK17" s="114" t="str">
        <f t="shared" si="10"/>
        <v>#REF!</v>
      </c>
      <c r="AL17" s="114" t="str">
        <f t="shared" si="10"/>
        <v>#REF!</v>
      </c>
      <c r="AM17" s="114" t="str">
        <f t="shared" si="10"/>
        <v>#REF!</v>
      </c>
      <c r="AN17" s="114" t="str">
        <f t="shared" si="10"/>
        <v>#REF!</v>
      </c>
      <c r="AO17" s="114" t="str">
        <f t="shared" si="10"/>
        <v>#REF!</v>
      </c>
    </row>
    <row r="18">
      <c r="A18" s="108">
        <v>6.0</v>
      </c>
      <c r="B18" s="109">
        <v>9.2131310419E11</v>
      </c>
      <c r="C18" s="110" t="s">
        <v>253</v>
      </c>
      <c r="D18" s="111">
        <v>23.1</v>
      </c>
      <c r="E18" s="111">
        <v>9.9</v>
      </c>
      <c r="F18" s="111">
        <v>0.0</v>
      </c>
      <c r="G18" s="111">
        <v>0.0</v>
      </c>
      <c r="H18" s="111">
        <v>0.0</v>
      </c>
      <c r="I18" s="111"/>
      <c r="J18" s="79">
        <v>0.0</v>
      </c>
      <c r="K18" s="79">
        <v>17.5</v>
      </c>
      <c r="L18" s="79">
        <v>17.5</v>
      </c>
      <c r="M18" s="79">
        <v>0.0</v>
      </c>
      <c r="N18" s="79">
        <v>0.0</v>
      </c>
      <c r="O18" s="79"/>
      <c r="P18" s="111">
        <v>0.0</v>
      </c>
      <c r="Q18" s="111">
        <v>0.0</v>
      </c>
      <c r="R18" s="111">
        <v>0.0</v>
      </c>
      <c r="S18" s="111">
        <v>10.0</v>
      </c>
      <c r="T18" s="111">
        <v>20.0</v>
      </c>
      <c r="U18" s="111">
        <v>10.0</v>
      </c>
      <c r="V18" s="112">
        <v>10.0</v>
      </c>
      <c r="W18" s="112">
        <v>14.0</v>
      </c>
      <c r="X18" s="112">
        <v>24.0</v>
      </c>
      <c r="Y18" s="112">
        <v>0.0</v>
      </c>
      <c r="Z18" s="112">
        <v>0.0</v>
      </c>
      <c r="AA18" s="112"/>
      <c r="AB18" s="113">
        <v>0.0</v>
      </c>
      <c r="AC18" s="113">
        <v>0.0</v>
      </c>
      <c r="AD18" s="113">
        <v>0.0</v>
      </c>
      <c r="AE18" s="113">
        <v>24.0</v>
      </c>
      <c r="AF18" s="113">
        <v>13.0</v>
      </c>
      <c r="AG18" s="113">
        <v>8.0</v>
      </c>
      <c r="AH18" s="15" t="s">
        <v>70</v>
      </c>
      <c r="AI18" s="15">
        <f t="shared" si="6"/>
        <v>56</v>
      </c>
      <c r="AJ18" s="114" t="str">
        <f t="shared" ref="AJ18:AO18" si="11">100*(D18+J18+P18+V18+AB18)/#REF!</f>
        <v>#REF!</v>
      </c>
      <c r="AK18" s="114" t="str">
        <f t="shared" si="11"/>
        <v>#REF!</v>
      </c>
      <c r="AL18" s="114" t="str">
        <f t="shared" si="11"/>
        <v>#REF!</v>
      </c>
      <c r="AM18" s="114" t="str">
        <f t="shared" si="11"/>
        <v>#REF!</v>
      </c>
      <c r="AN18" s="114" t="str">
        <f t="shared" si="11"/>
        <v>#REF!</v>
      </c>
      <c r="AO18" s="114" t="str">
        <f t="shared" si="11"/>
        <v>#REF!</v>
      </c>
    </row>
    <row r="19">
      <c r="A19" s="108">
        <v>7.0</v>
      </c>
      <c r="B19" s="109">
        <v>9.21313104191E11</v>
      </c>
      <c r="C19" s="110" t="s">
        <v>254</v>
      </c>
      <c r="D19" s="111">
        <v>35.0</v>
      </c>
      <c r="E19" s="111">
        <v>15.0</v>
      </c>
      <c r="F19" s="111">
        <v>0.0</v>
      </c>
      <c r="G19" s="111">
        <v>0.0</v>
      </c>
      <c r="H19" s="111">
        <v>0.0</v>
      </c>
      <c r="I19" s="111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11">
        <v>0.0</v>
      </c>
      <c r="Q19" s="111">
        <v>0.0</v>
      </c>
      <c r="R19" s="111">
        <v>0.0</v>
      </c>
      <c r="S19" s="111">
        <v>10.0</v>
      </c>
      <c r="T19" s="111">
        <v>20.0</v>
      </c>
      <c r="U19" s="111">
        <v>10.0</v>
      </c>
      <c r="V19" s="112">
        <v>9.0</v>
      </c>
      <c r="W19" s="112">
        <v>14.0</v>
      </c>
      <c r="X19" s="112">
        <v>24.0</v>
      </c>
      <c r="Y19" s="112">
        <v>0.0</v>
      </c>
      <c r="Z19" s="112">
        <v>0.0</v>
      </c>
      <c r="AA19" s="112"/>
      <c r="AB19" s="113">
        <v>0.0</v>
      </c>
      <c r="AC19" s="113">
        <v>0.0</v>
      </c>
      <c r="AD19" s="113">
        <v>0.0</v>
      </c>
      <c r="AE19" s="113">
        <v>22.0</v>
      </c>
      <c r="AF19" s="113">
        <v>14.0</v>
      </c>
      <c r="AG19" s="113">
        <v>8.0</v>
      </c>
      <c r="AH19" s="15" t="s">
        <v>17</v>
      </c>
      <c r="AI19" s="15">
        <f t="shared" si="6"/>
        <v>60</v>
      </c>
      <c r="AJ19" s="114" t="str">
        <f t="shared" ref="AJ19:AO19" si="12">100*(D19+J19+P19+V19+AB19)/#REF!</f>
        <v>#REF!</v>
      </c>
      <c r="AK19" s="114" t="str">
        <f t="shared" si="12"/>
        <v>#REF!</v>
      </c>
      <c r="AL19" s="114" t="str">
        <f t="shared" si="12"/>
        <v>#REF!</v>
      </c>
      <c r="AM19" s="114" t="str">
        <f t="shared" si="12"/>
        <v>#REF!</v>
      </c>
      <c r="AN19" s="114" t="str">
        <f t="shared" si="12"/>
        <v>#REF!</v>
      </c>
      <c r="AO19" s="114" t="str">
        <f t="shared" si="12"/>
        <v>#REF!</v>
      </c>
    </row>
    <row r="20">
      <c r="A20" s="108">
        <v>8.0</v>
      </c>
      <c r="B20" s="109">
        <v>9.21313104192E11</v>
      </c>
      <c r="C20" s="110" t="s">
        <v>255</v>
      </c>
      <c r="D20" s="111">
        <v>31.5</v>
      </c>
      <c r="E20" s="111">
        <v>13.5</v>
      </c>
      <c r="F20" s="111">
        <v>0.0</v>
      </c>
      <c r="G20" s="111">
        <v>0.0</v>
      </c>
      <c r="H20" s="111">
        <v>0.0</v>
      </c>
      <c r="I20" s="111"/>
      <c r="J20" s="79">
        <v>0.0</v>
      </c>
      <c r="K20" s="79">
        <v>25.0</v>
      </c>
      <c r="L20" s="79">
        <v>25.0</v>
      </c>
      <c r="M20" s="79">
        <v>0.0</v>
      </c>
      <c r="N20" s="79">
        <v>0.0</v>
      </c>
      <c r="O20" s="79"/>
      <c r="P20" s="111">
        <v>0.0</v>
      </c>
      <c r="Q20" s="111">
        <v>0.0</v>
      </c>
      <c r="R20" s="111">
        <v>0.0</v>
      </c>
      <c r="S20" s="111">
        <v>9.6</v>
      </c>
      <c r="T20" s="111">
        <v>19.2</v>
      </c>
      <c r="U20" s="111">
        <v>9.6</v>
      </c>
      <c r="V20" s="112">
        <v>10.0</v>
      </c>
      <c r="W20" s="112">
        <v>15.0</v>
      </c>
      <c r="X20" s="112">
        <v>25.0</v>
      </c>
      <c r="Y20" s="112">
        <v>0.0</v>
      </c>
      <c r="Z20" s="112">
        <v>0.0</v>
      </c>
      <c r="AA20" s="112"/>
      <c r="AB20" s="113">
        <v>0.0</v>
      </c>
      <c r="AC20" s="113">
        <v>0.0</v>
      </c>
      <c r="AD20" s="113">
        <v>0.0</v>
      </c>
      <c r="AE20" s="113">
        <v>23.0</v>
      </c>
      <c r="AF20" s="113">
        <v>14.0</v>
      </c>
      <c r="AG20" s="113">
        <v>8.0</v>
      </c>
      <c r="AH20" s="15" t="s">
        <v>70</v>
      </c>
      <c r="AI20" s="15">
        <f t="shared" si="6"/>
        <v>56</v>
      </c>
      <c r="AJ20" s="114" t="str">
        <f t="shared" ref="AJ20:AO20" si="13">100*(D20+J20+P20+V20+AB20)/#REF!</f>
        <v>#REF!</v>
      </c>
      <c r="AK20" s="114" t="str">
        <f t="shared" si="13"/>
        <v>#REF!</v>
      </c>
      <c r="AL20" s="114" t="str">
        <f t="shared" si="13"/>
        <v>#REF!</v>
      </c>
      <c r="AM20" s="114" t="str">
        <f t="shared" si="13"/>
        <v>#REF!</v>
      </c>
      <c r="AN20" s="114" t="str">
        <f t="shared" si="13"/>
        <v>#REF!</v>
      </c>
      <c r="AO20" s="114" t="str">
        <f t="shared" si="13"/>
        <v>#REF!</v>
      </c>
    </row>
    <row r="21" ht="15.75" customHeight="1">
      <c r="A21" s="108">
        <v>9.0</v>
      </c>
      <c r="B21" s="109">
        <v>9.21313104193E11</v>
      </c>
      <c r="C21" s="110" t="s">
        <v>256</v>
      </c>
      <c r="D21" s="111">
        <v>35.0</v>
      </c>
      <c r="E21" s="111">
        <v>15.0</v>
      </c>
      <c r="F21" s="111">
        <v>0.0</v>
      </c>
      <c r="G21" s="111">
        <v>0.0</v>
      </c>
      <c r="H21" s="111">
        <v>0.0</v>
      </c>
      <c r="I21" s="111"/>
      <c r="J21" s="79">
        <v>0.0</v>
      </c>
      <c r="K21" s="79">
        <v>23.0</v>
      </c>
      <c r="L21" s="79">
        <v>23.0</v>
      </c>
      <c r="M21" s="79">
        <v>0.0</v>
      </c>
      <c r="N21" s="79">
        <v>0.0</v>
      </c>
      <c r="O21" s="79"/>
      <c r="P21" s="111">
        <v>0.0</v>
      </c>
      <c r="Q21" s="111">
        <v>0.0</v>
      </c>
      <c r="R21" s="111">
        <v>0.0</v>
      </c>
      <c r="S21" s="111">
        <v>10.0</v>
      </c>
      <c r="T21" s="111">
        <v>20.0</v>
      </c>
      <c r="U21" s="111">
        <v>10.0</v>
      </c>
      <c r="V21" s="112">
        <v>8.0</v>
      </c>
      <c r="W21" s="112">
        <v>12.0</v>
      </c>
      <c r="X21" s="112">
        <v>20.0</v>
      </c>
      <c r="Y21" s="112">
        <v>0.0</v>
      </c>
      <c r="Z21" s="112">
        <v>0.0</v>
      </c>
      <c r="AA21" s="112"/>
      <c r="AB21" s="113">
        <v>0.0</v>
      </c>
      <c r="AC21" s="113">
        <v>0.0</v>
      </c>
      <c r="AD21" s="113">
        <v>0.0</v>
      </c>
      <c r="AE21" s="113">
        <v>24.0</v>
      </c>
      <c r="AF21" s="113">
        <v>14.0</v>
      </c>
      <c r="AG21" s="113">
        <v>9.0</v>
      </c>
      <c r="AH21" s="15" t="s">
        <v>15</v>
      </c>
      <c r="AI21" s="15">
        <f t="shared" si="6"/>
        <v>70</v>
      </c>
      <c r="AJ21" s="114" t="str">
        <f t="shared" ref="AJ21:AO21" si="14">100*(D21+J21+P21+V21+AB21)/#REF!</f>
        <v>#REF!</v>
      </c>
      <c r="AK21" s="114" t="str">
        <f t="shared" si="14"/>
        <v>#REF!</v>
      </c>
      <c r="AL21" s="114" t="str">
        <f t="shared" si="14"/>
        <v>#REF!</v>
      </c>
      <c r="AM21" s="114" t="str">
        <f t="shared" si="14"/>
        <v>#REF!</v>
      </c>
      <c r="AN21" s="114" t="str">
        <f t="shared" si="14"/>
        <v>#REF!</v>
      </c>
      <c r="AO21" s="114" t="str">
        <f t="shared" si="14"/>
        <v>#REF!</v>
      </c>
    </row>
    <row r="22" ht="15.75" customHeight="1">
      <c r="A22" s="108">
        <v>10.0</v>
      </c>
      <c r="B22" s="109">
        <v>9.21313104194E11</v>
      </c>
      <c r="C22" s="110" t="s">
        <v>257</v>
      </c>
      <c r="D22" s="111">
        <v>35.0</v>
      </c>
      <c r="E22" s="111">
        <v>15.0</v>
      </c>
      <c r="F22" s="111">
        <v>0.0</v>
      </c>
      <c r="G22" s="111">
        <v>0.0</v>
      </c>
      <c r="H22" s="111">
        <v>0.0</v>
      </c>
      <c r="I22" s="111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11">
        <v>0.0</v>
      </c>
      <c r="Q22" s="111">
        <v>0.0</v>
      </c>
      <c r="R22" s="111">
        <v>0.0</v>
      </c>
      <c r="S22" s="111">
        <v>9.8</v>
      </c>
      <c r="T22" s="111">
        <v>19.6</v>
      </c>
      <c r="U22" s="111">
        <v>9.8</v>
      </c>
      <c r="V22" s="112">
        <v>8.0</v>
      </c>
      <c r="W22" s="112">
        <v>12.0</v>
      </c>
      <c r="X22" s="112">
        <v>20.0</v>
      </c>
      <c r="Y22" s="112">
        <v>0.0</v>
      </c>
      <c r="Z22" s="112">
        <v>0.0</v>
      </c>
      <c r="AA22" s="112"/>
      <c r="AB22" s="113">
        <v>0.0</v>
      </c>
      <c r="AC22" s="113">
        <v>0.0</v>
      </c>
      <c r="AD22" s="113">
        <v>0.0</v>
      </c>
      <c r="AE22" s="113">
        <v>24.0</v>
      </c>
      <c r="AF22" s="113">
        <v>14.0</v>
      </c>
      <c r="AG22" s="113">
        <v>9.0</v>
      </c>
      <c r="AH22" s="15" t="s">
        <v>17</v>
      </c>
      <c r="AI22" s="15">
        <f t="shared" si="6"/>
        <v>60</v>
      </c>
      <c r="AJ22" s="114" t="str">
        <f t="shared" ref="AJ22:AO22" si="15">100*(D22+J22+P22+V22+AB22)/#REF!</f>
        <v>#REF!</v>
      </c>
      <c r="AK22" s="114" t="str">
        <f t="shared" si="15"/>
        <v>#REF!</v>
      </c>
      <c r="AL22" s="114" t="str">
        <f t="shared" si="15"/>
        <v>#REF!</v>
      </c>
      <c r="AM22" s="114" t="str">
        <f t="shared" si="15"/>
        <v>#REF!</v>
      </c>
      <c r="AN22" s="114" t="str">
        <f t="shared" si="15"/>
        <v>#REF!</v>
      </c>
      <c r="AO22" s="114" t="str">
        <f t="shared" si="15"/>
        <v>#REF!</v>
      </c>
    </row>
    <row r="23" ht="15.75" customHeight="1">
      <c r="A23" s="108">
        <v>11.0</v>
      </c>
      <c r="B23" s="109">
        <v>9.21313104195E11</v>
      </c>
      <c r="C23" s="110" t="s">
        <v>258</v>
      </c>
      <c r="D23" s="111">
        <v>30.1</v>
      </c>
      <c r="E23" s="111">
        <v>12.9</v>
      </c>
      <c r="F23" s="111">
        <v>0.0</v>
      </c>
      <c r="G23" s="111">
        <v>0.0</v>
      </c>
      <c r="H23" s="111">
        <v>0.0</v>
      </c>
      <c r="I23" s="111"/>
      <c r="J23" s="79">
        <v>0.0</v>
      </c>
      <c r="K23" s="79">
        <v>24.0</v>
      </c>
      <c r="L23" s="79">
        <v>24.0</v>
      </c>
      <c r="M23" s="79">
        <v>0.0</v>
      </c>
      <c r="N23" s="79">
        <v>0.0</v>
      </c>
      <c r="O23" s="79"/>
      <c r="P23" s="111">
        <v>0.0</v>
      </c>
      <c r="Q23" s="111">
        <v>0.0</v>
      </c>
      <c r="R23" s="111">
        <v>0.0</v>
      </c>
      <c r="S23" s="111">
        <v>10.0</v>
      </c>
      <c r="T23" s="111">
        <v>20.0</v>
      </c>
      <c r="U23" s="111">
        <v>10.0</v>
      </c>
      <c r="V23" s="112">
        <v>7.0</v>
      </c>
      <c r="W23" s="112">
        <v>11.0</v>
      </c>
      <c r="X23" s="112">
        <v>18.0</v>
      </c>
      <c r="Y23" s="112">
        <v>0.0</v>
      </c>
      <c r="Z23" s="112">
        <v>0.0</v>
      </c>
      <c r="AA23" s="112"/>
      <c r="AB23" s="113">
        <v>0.0</v>
      </c>
      <c r="AC23" s="113">
        <v>0.0</v>
      </c>
      <c r="AD23" s="113">
        <v>0.0</v>
      </c>
      <c r="AE23" s="113">
        <v>25.0</v>
      </c>
      <c r="AF23" s="113">
        <v>14.0</v>
      </c>
      <c r="AG23" s="113">
        <v>9.0</v>
      </c>
      <c r="AH23" s="15" t="s">
        <v>15</v>
      </c>
      <c r="AI23" s="15">
        <f t="shared" si="6"/>
        <v>70</v>
      </c>
      <c r="AJ23" s="114" t="str">
        <f t="shared" ref="AJ23:AO23" si="16">100*(D23+J23+P23+V23+AB23)/#REF!</f>
        <v>#REF!</v>
      </c>
      <c r="AK23" s="114" t="str">
        <f t="shared" si="16"/>
        <v>#REF!</v>
      </c>
      <c r="AL23" s="114" t="str">
        <f t="shared" si="16"/>
        <v>#REF!</v>
      </c>
      <c r="AM23" s="114" t="str">
        <f t="shared" si="16"/>
        <v>#REF!</v>
      </c>
      <c r="AN23" s="114" t="str">
        <f t="shared" si="16"/>
        <v>#REF!</v>
      </c>
      <c r="AO23" s="114" t="str">
        <f t="shared" si="16"/>
        <v>#REF!</v>
      </c>
    </row>
    <row r="24" ht="15.75" customHeight="1">
      <c r="A24" s="108">
        <v>12.0</v>
      </c>
      <c r="B24" s="109">
        <v>9.21313104196E11</v>
      </c>
      <c r="C24" s="110" t="s">
        <v>259</v>
      </c>
      <c r="D24" s="111">
        <v>25.9</v>
      </c>
      <c r="E24" s="111">
        <v>11.1</v>
      </c>
      <c r="F24" s="111">
        <v>0.0</v>
      </c>
      <c r="G24" s="111">
        <v>0.0</v>
      </c>
      <c r="H24" s="111">
        <v>0.0</v>
      </c>
      <c r="I24" s="111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11">
        <v>0.0</v>
      </c>
      <c r="Q24" s="111">
        <v>0.0</v>
      </c>
      <c r="R24" s="111">
        <v>0.0</v>
      </c>
      <c r="S24" s="111">
        <v>10.0</v>
      </c>
      <c r="T24" s="111">
        <v>20.0</v>
      </c>
      <c r="U24" s="111">
        <v>10.0</v>
      </c>
      <c r="V24" s="112">
        <v>10.0</v>
      </c>
      <c r="W24" s="112">
        <v>15.0</v>
      </c>
      <c r="X24" s="112">
        <v>25.0</v>
      </c>
      <c r="Y24" s="112">
        <v>0.0</v>
      </c>
      <c r="Z24" s="112">
        <v>0.0</v>
      </c>
      <c r="AA24" s="112"/>
      <c r="AB24" s="113">
        <v>0.0</v>
      </c>
      <c r="AC24" s="113">
        <v>0.0</v>
      </c>
      <c r="AD24" s="113">
        <v>0.0</v>
      </c>
      <c r="AE24" s="113">
        <v>25.0</v>
      </c>
      <c r="AF24" s="113">
        <v>15.0</v>
      </c>
      <c r="AG24" s="113">
        <v>10.0</v>
      </c>
      <c r="AH24" s="15" t="s">
        <v>15</v>
      </c>
      <c r="AI24" s="15">
        <f t="shared" si="6"/>
        <v>70</v>
      </c>
      <c r="AJ24" s="114" t="str">
        <f t="shared" ref="AJ24:AO24" si="17">100*(D24+J24+P24+V24+AB24)/#REF!</f>
        <v>#REF!</v>
      </c>
      <c r="AK24" s="114" t="str">
        <f t="shared" si="17"/>
        <v>#REF!</v>
      </c>
      <c r="AL24" s="114" t="str">
        <f t="shared" si="17"/>
        <v>#REF!</v>
      </c>
      <c r="AM24" s="114" t="str">
        <f t="shared" si="17"/>
        <v>#REF!</v>
      </c>
      <c r="AN24" s="114" t="str">
        <f t="shared" si="17"/>
        <v>#REF!</v>
      </c>
      <c r="AO24" s="114" t="str">
        <f t="shared" si="17"/>
        <v>#REF!</v>
      </c>
    </row>
    <row r="25" ht="15.75" customHeight="1">
      <c r="A25" s="108">
        <v>13.0</v>
      </c>
      <c r="B25" s="109">
        <v>9.21313104197E11</v>
      </c>
      <c r="C25" s="110" t="s">
        <v>260</v>
      </c>
      <c r="D25" s="111">
        <v>21.7</v>
      </c>
      <c r="E25" s="111">
        <v>9.3</v>
      </c>
      <c r="F25" s="111">
        <v>0.0</v>
      </c>
      <c r="G25" s="111">
        <v>0.0</v>
      </c>
      <c r="H25" s="111">
        <v>0.0</v>
      </c>
      <c r="I25" s="111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11">
        <v>0.0</v>
      </c>
      <c r="Q25" s="111">
        <v>0.0</v>
      </c>
      <c r="R25" s="111">
        <v>0.0</v>
      </c>
      <c r="S25" s="111">
        <v>7.0</v>
      </c>
      <c r="T25" s="111">
        <v>14.0</v>
      </c>
      <c r="U25" s="111">
        <v>7.0</v>
      </c>
      <c r="V25" s="112">
        <v>8.0</v>
      </c>
      <c r="W25" s="112">
        <v>11.0</v>
      </c>
      <c r="X25" s="112">
        <v>19.0</v>
      </c>
      <c r="Y25" s="112">
        <v>0.0</v>
      </c>
      <c r="Z25" s="112">
        <v>0.0</v>
      </c>
      <c r="AA25" s="112"/>
      <c r="AB25" s="113">
        <v>0.0</v>
      </c>
      <c r="AC25" s="113">
        <v>0.0</v>
      </c>
      <c r="AD25" s="113">
        <v>0.0</v>
      </c>
      <c r="AE25" s="113">
        <v>24.0</v>
      </c>
      <c r="AF25" s="113">
        <v>15.0</v>
      </c>
      <c r="AG25" s="113">
        <v>8.0</v>
      </c>
      <c r="AH25" s="15" t="s">
        <v>15</v>
      </c>
      <c r="AI25" s="15">
        <f t="shared" si="6"/>
        <v>70</v>
      </c>
      <c r="AJ25" s="114" t="str">
        <f t="shared" ref="AJ25:AO25" si="18">100*(D25+J25+P25+V25+AB25)/#REF!</f>
        <v>#REF!</v>
      </c>
      <c r="AK25" s="114" t="str">
        <f t="shared" si="18"/>
        <v>#REF!</v>
      </c>
      <c r="AL25" s="114" t="str">
        <f t="shared" si="18"/>
        <v>#REF!</v>
      </c>
      <c r="AM25" s="114" t="str">
        <f t="shared" si="18"/>
        <v>#REF!</v>
      </c>
      <c r="AN25" s="114" t="str">
        <f t="shared" si="18"/>
        <v>#REF!</v>
      </c>
      <c r="AO25" s="114" t="str">
        <f t="shared" si="18"/>
        <v>#REF!</v>
      </c>
    </row>
    <row r="26" ht="15.75" customHeight="1">
      <c r="A26" s="108">
        <v>14.0</v>
      </c>
      <c r="B26" s="109">
        <v>9.21313104198E11</v>
      </c>
      <c r="C26" s="110" t="s">
        <v>261</v>
      </c>
      <c r="D26" s="111">
        <v>32.9</v>
      </c>
      <c r="E26" s="111">
        <v>14.1</v>
      </c>
      <c r="F26" s="111">
        <v>0.0</v>
      </c>
      <c r="G26" s="111">
        <v>0.0</v>
      </c>
      <c r="H26" s="111">
        <v>0.0</v>
      </c>
      <c r="I26" s="111"/>
      <c r="J26" s="79">
        <v>0.0</v>
      </c>
      <c r="K26" s="79">
        <v>22.0</v>
      </c>
      <c r="L26" s="79">
        <v>22.0</v>
      </c>
      <c r="M26" s="79">
        <v>0.0</v>
      </c>
      <c r="N26" s="79">
        <v>0.0</v>
      </c>
      <c r="O26" s="79"/>
      <c r="P26" s="111">
        <v>0.0</v>
      </c>
      <c r="Q26" s="111">
        <v>0.0</v>
      </c>
      <c r="R26" s="111">
        <v>0.0</v>
      </c>
      <c r="S26" s="111">
        <v>9.2</v>
      </c>
      <c r="T26" s="111">
        <v>18.4</v>
      </c>
      <c r="U26" s="111">
        <v>9.2</v>
      </c>
      <c r="V26" s="112">
        <v>7.0</v>
      </c>
      <c r="W26" s="112">
        <v>11.0</v>
      </c>
      <c r="X26" s="112">
        <v>18.0</v>
      </c>
      <c r="Y26" s="112">
        <v>0.0</v>
      </c>
      <c r="Z26" s="112">
        <v>0.0</v>
      </c>
      <c r="AA26" s="112"/>
      <c r="AB26" s="113">
        <v>0.0</v>
      </c>
      <c r="AC26" s="113">
        <v>0.0</v>
      </c>
      <c r="AD26" s="113">
        <v>0.0</v>
      </c>
      <c r="AE26" s="113">
        <v>24.0</v>
      </c>
      <c r="AF26" s="113">
        <v>12.0</v>
      </c>
      <c r="AG26" s="113">
        <v>8.0</v>
      </c>
      <c r="AH26" s="15" t="s">
        <v>15</v>
      </c>
      <c r="AI26" s="15">
        <f t="shared" si="6"/>
        <v>70</v>
      </c>
      <c r="AJ26" s="114" t="str">
        <f t="shared" ref="AJ26:AO26" si="19">100*(D26+J26+P26+V26+AB26)/#REF!</f>
        <v>#REF!</v>
      </c>
      <c r="AK26" s="114" t="str">
        <f t="shared" si="19"/>
        <v>#REF!</v>
      </c>
      <c r="AL26" s="114" t="str">
        <f t="shared" si="19"/>
        <v>#REF!</v>
      </c>
      <c r="AM26" s="114" t="str">
        <f t="shared" si="19"/>
        <v>#REF!</v>
      </c>
      <c r="AN26" s="114" t="str">
        <f t="shared" si="19"/>
        <v>#REF!</v>
      </c>
      <c r="AO26" s="114" t="str">
        <f t="shared" si="19"/>
        <v>#REF!</v>
      </c>
    </row>
    <row r="27" ht="15.75" customHeight="1">
      <c r="A27" s="108">
        <v>15.0</v>
      </c>
      <c r="B27" s="109">
        <v>9.21313104199E11</v>
      </c>
      <c r="C27" s="110" t="s">
        <v>262</v>
      </c>
      <c r="D27" s="111">
        <v>26.6</v>
      </c>
      <c r="E27" s="111">
        <v>11.4</v>
      </c>
      <c r="F27" s="111">
        <v>0.0</v>
      </c>
      <c r="G27" s="111">
        <v>0.0</v>
      </c>
      <c r="H27" s="111">
        <v>0.0</v>
      </c>
      <c r="I27" s="111"/>
      <c r="J27" s="79">
        <v>0.0</v>
      </c>
      <c r="K27" s="79">
        <v>18.0</v>
      </c>
      <c r="L27" s="79">
        <v>18.0</v>
      </c>
      <c r="M27" s="79">
        <v>0.0</v>
      </c>
      <c r="N27" s="79">
        <v>0.0</v>
      </c>
      <c r="O27" s="79"/>
      <c r="P27" s="111">
        <v>0.0</v>
      </c>
      <c r="Q27" s="111">
        <v>0.0</v>
      </c>
      <c r="R27" s="111">
        <v>0.0</v>
      </c>
      <c r="S27" s="111">
        <v>7.6</v>
      </c>
      <c r="T27" s="111">
        <v>15.2</v>
      </c>
      <c r="U27" s="111">
        <v>7.6</v>
      </c>
      <c r="V27" s="112">
        <v>10.0</v>
      </c>
      <c r="W27" s="112">
        <v>15.0</v>
      </c>
      <c r="X27" s="112">
        <v>25.0</v>
      </c>
      <c r="Y27" s="112">
        <v>0.0</v>
      </c>
      <c r="Z27" s="112">
        <v>0.0</v>
      </c>
      <c r="AA27" s="112"/>
      <c r="AB27" s="113">
        <v>0.0</v>
      </c>
      <c r="AC27" s="113">
        <v>0.0</v>
      </c>
      <c r="AD27" s="113">
        <v>0.0</v>
      </c>
      <c r="AE27" s="113">
        <v>23.0</v>
      </c>
      <c r="AF27" s="113">
        <v>15.0</v>
      </c>
      <c r="AG27" s="113">
        <v>7.0</v>
      </c>
      <c r="AH27" s="15" t="s">
        <v>15</v>
      </c>
      <c r="AI27" s="15">
        <f t="shared" si="6"/>
        <v>70</v>
      </c>
      <c r="AJ27" s="114" t="str">
        <f t="shared" ref="AJ27:AO27" si="20">100*(D27+J27+P27+V27+AB27)/#REF!</f>
        <v>#REF!</v>
      </c>
      <c r="AK27" s="114" t="str">
        <f t="shared" si="20"/>
        <v>#REF!</v>
      </c>
      <c r="AL27" s="114" t="str">
        <f t="shared" si="20"/>
        <v>#REF!</v>
      </c>
      <c r="AM27" s="114" t="str">
        <f t="shared" si="20"/>
        <v>#REF!</v>
      </c>
      <c r="AN27" s="114" t="str">
        <f t="shared" si="20"/>
        <v>#REF!</v>
      </c>
      <c r="AO27" s="114" t="str">
        <f t="shared" si="20"/>
        <v>#REF!</v>
      </c>
    </row>
    <row r="28" ht="15.75" customHeight="1">
      <c r="A28" s="108">
        <v>16.0</v>
      </c>
      <c r="B28" s="109">
        <v>9.213131042E11</v>
      </c>
      <c r="C28" s="110" t="s">
        <v>263</v>
      </c>
      <c r="D28" s="111">
        <v>30.8</v>
      </c>
      <c r="E28" s="111">
        <v>13.2</v>
      </c>
      <c r="F28" s="111">
        <v>0.0</v>
      </c>
      <c r="G28" s="111">
        <v>0.0</v>
      </c>
      <c r="H28" s="111">
        <v>0.0</v>
      </c>
      <c r="I28" s="111"/>
      <c r="J28" s="79">
        <v>0.0</v>
      </c>
      <c r="K28" s="79">
        <v>25.0</v>
      </c>
      <c r="L28" s="79">
        <v>25.0</v>
      </c>
      <c r="M28" s="79">
        <v>0.0</v>
      </c>
      <c r="N28" s="79">
        <v>0.0</v>
      </c>
      <c r="O28" s="79"/>
      <c r="P28" s="111">
        <v>0.0</v>
      </c>
      <c r="Q28" s="111">
        <v>0.0</v>
      </c>
      <c r="R28" s="111">
        <v>0.0</v>
      </c>
      <c r="S28" s="111">
        <v>9.8</v>
      </c>
      <c r="T28" s="111">
        <v>19.6</v>
      </c>
      <c r="U28" s="111">
        <v>9.8</v>
      </c>
      <c r="V28" s="112">
        <v>8.0</v>
      </c>
      <c r="W28" s="112">
        <v>12.0</v>
      </c>
      <c r="X28" s="112">
        <v>20.0</v>
      </c>
      <c r="Y28" s="112">
        <v>0.0</v>
      </c>
      <c r="Z28" s="112">
        <v>0.0</v>
      </c>
      <c r="AA28" s="112"/>
      <c r="AB28" s="113">
        <v>0.0</v>
      </c>
      <c r="AC28" s="113">
        <v>0.0</v>
      </c>
      <c r="AD28" s="113">
        <v>0.0</v>
      </c>
      <c r="AE28" s="113">
        <v>22.0</v>
      </c>
      <c r="AF28" s="113">
        <v>15.0</v>
      </c>
      <c r="AG28" s="113">
        <v>7.0</v>
      </c>
      <c r="AH28" s="15" t="s">
        <v>15</v>
      </c>
      <c r="AI28" s="15">
        <f t="shared" si="6"/>
        <v>70</v>
      </c>
      <c r="AJ28" s="114" t="str">
        <f t="shared" ref="AJ28:AO28" si="21">100*(D28+J28+P28+V28+AB28)/#REF!</f>
        <v>#REF!</v>
      </c>
      <c r="AK28" s="114" t="str">
        <f t="shared" si="21"/>
        <v>#REF!</v>
      </c>
      <c r="AL28" s="114" t="str">
        <f t="shared" si="21"/>
        <v>#REF!</v>
      </c>
      <c r="AM28" s="114" t="str">
        <f t="shared" si="21"/>
        <v>#REF!</v>
      </c>
      <c r="AN28" s="114" t="str">
        <f t="shared" si="21"/>
        <v>#REF!</v>
      </c>
      <c r="AO28" s="114" t="str">
        <f t="shared" si="21"/>
        <v>#REF!</v>
      </c>
    </row>
    <row r="29" ht="15.75" customHeight="1">
      <c r="A29" s="108">
        <v>17.0</v>
      </c>
      <c r="B29" s="109">
        <v>9.21313104201E11</v>
      </c>
      <c r="C29" s="110" t="s">
        <v>264</v>
      </c>
      <c r="D29" s="111">
        <v>24.5</v>
      </c>
      <c r="E29" s="111">
        <v>10.5</v>
      </c>
      <c r="F29" s="111">
        <v>0.0</v>
      </c>
      <c r="G29" s="111">
        <v>0.0</v>
      </c>
      <c r="H29" s="111">
        <v>0.0</v>
      </c>
      <c r="I29" s="111"/>
      <c r="J29" s="79">
        <v>0.0</v>
      </c>
      <c r="K29" s="79">
        <v>20.0</v>
      </c>
      <c r="L29" s="79">
        <v>20.0</v>
      </c>
      <c r="M29" s="79">
        <v>0.0</v>
      </c>
      <c r="N29" s="79">
        <v>0.0</v>
      </c>
      <c r="O29" s="79"/>
      <c r="P29" s="111">
        <v>0.0</v>
      </c>
      <c r="Q29" s="111">
        <v>0.0</v>
      </c>
      <c r="R29" s="111">
        <v>0.0</v>
      </c>
      <c r="S29" s="111">
        <v>7.0</v>
      </c>
      <c r="T29" s="111">
        <v>14.0</v>
      </c>
      <c r="U29" s="111">
        <v>7.0</v>
      </c>
      <c r="V29" s="112">
        <v>10.0</v>
      </c>
      <c r="W29" s="112">
        <v>15.0</v>
      </c>
      <c r="X29" s="112">
        <v>25.0</v>
      </c>
      <c r="Y29" s="112">
        <v>0.0</v>
      </c>
      <c r="Z29" s="112">
        <v>0.0</v>
      </c>
      <c r="AA29" s="112"/>
      <c r="AB29" s="113">
        <v>0.0</v>
      </c>
      <c r="AC29" s="113">
        <v>0.0</v>
      </c>
      <c r="AD29" s="113">
        <v>0.0</v>
      </c>
      <c r="AE29" s="113">
        <v>24.0</v>
      </c>
      <c r="AF29" s="113">
        <v>15.0</v>
      </c>
      <c r="AG29" s="113">
        <v>7.0</v>
      </c>
      <c r="AH29" s="15" t="s">
        <v>70</v>
      </c>
      <c r="AI29" s="15">
        <f t="shared" si="6"/>
        <v>56</v>
      </c>
      <c r="AJ29" s="114" t="str">
        <f t="shared" ref="AJ29:AO29" si="22">100*(D29+J29+P29+V29+AB29)/#REF!</f>
        <v>#REF!</v>
      </c>
      <c r="AK29" s="114" t="str">
        <f t="shared" si="22"/>
        <v>#REF!</v>
      </c>
      <c r="AL29" s="114" t="str">
        <f t="shared" si="22"/>
        <v>#REF!</v>
      </c>
      <c r="AM29" s="114" t="str">
        <f t="shared" si="22"/>
        <v>#REF!</v>
      </c>
      <c r="AN29" s="114" t="str">
        <f t="shared" si="22"/>
        <v>#REF!</v>
      </c>
      <c r="AO29" s="114" t="str">
        <f t="shared" si="22"/>
        <v>#REF!</v>
      </c>
    </row>
    <row r="30" ht="15.75" customHeight="1">
      <c r="A30" s="108">
        <v>18.0</v>
      </c>
      <c r="B30" s="109">
        <v>9.21313104202E11</v>
      </c>
      <c r="C30" s="110" t="s">
        <v>265</v>
      </c>
      <c r="D30" s="111">
        <v>29.4</v>
      </c>
      <c r="E30" s="111">
        <v>12.6</v>
      </c>
      <c r="F30" s="111">
        <v>0.0</v>
      </c>
      <c r="G30" s="111">
        <v>0.0</v>
      </c>
      <c r="H30" s="111">
        <v>0.0</v>
      </c>
      <c r="I30" s="111"/>
      <c r="J30" s="79">
        <v>0.0</v>
      </c>
      <c r="K30" s="79">
        <v>24.5</v>
      </c>
      <c r="L30" s="79">
        <v>24.5</v>
      </c>
      <c r="M30" s="79">
        <v>0.0</v>
      </c>
      <c r="N30" s="79">
        <v>0.0</v>
      </c>
      <c r="O30" s="79"/>
      <c r="P30" s="111">
        <v>0.0</v>
      </c>
      <c r="Q30" s="111">
        <v>0.0</v>
      </c>
      <c r="R30" s="111">
        <v>0.0</v>
      </c>
      <c r="S30" s="111">
        <v>10.0</v>
      </c>
      <c r="T30" s="111">
        <v>20.0</v>
      </c>
      <c r="U30" s="111">
        <v>10.0</v>
      </c>
      <c r="V30" s="112">
        <v>10.0</v>
      </c>
      <c r="W30" s="112">
        <v>15.0</v>
      </c>
      <c r="X30" s="112">
        <v>25.0</v>
      </c>
      <c r="Y30" s="112">
        <v>0.0</v>
      </c>
      <c r="Z30" s="112">
        <v>0.0</v>
      </c>
      <c r="AA30" s="112"/>
      <c r="AB30" s="113">
        <v>0.0</v>
      </c>
      <c r="AC30" s="113">
        <v>0.0</v>
      </c>
      <c r="AD30" s="113">
        <v>0.0</v>
      </c>
      <c r="AE30" s="113">
        <v>23.0</v>
      </c>
      <c r="AF30" s="113">
        <v>13.0</v>
      </c>
      <c r="AG30" s="113">
        <v>8.0</v>
      </c>
      <c r="AH30" s="15" t="s">
        <v>70</v>
      </c>
      <c r="AI30" s="15">
        <f t="shared" si="6"/>
        <v>56</v>
      </c>
      <c r="AJ30" s="114" t="str">
        <f t="shared" ref="AJ30:AO30" si="23">100*(D30+J30+P30+V30+AB30)/#REF!</f>
        <v>#REF!</v>
      </c>
      <c r="AK30" s="114" t="str">
        <f t="shared" si="23"/>
        <v>#REF!</v>
      </c>
      <c r="AL30" s="114" t="str">
        <f t="shared" si="23"/>
        <v>#REF!</v>
      </c>
      <c r="AM30" s="114" t="str">
        <f t="shared" si="23"/>
        <v>#REF!</v>
      </c>
      <c r="AN30" s="114" t="str">
        <f t="shared" si="23"/>
        <v>#REF!</v>
      </c>
      <c r="AO30" s="114" t="str">
        <f t="shared" si="23"/>
        <v>#REF!</v>
      </c>
    </row>
    <row r="31" ht="15.75" customHeight="1">
      <c r="A31" s="108">
        <v>19.0</v>
      </c>
      <c r="B31" s="109">
        <v>9.21313104203E11</v>
      </c>
      <c r="C31" s="110" t="s">
        <v>266</v>
      </c>
      <c r="D31" s="111">
        <v>0.0</v>
      </c>
      <c r="E31" s="111">
        <v>0.0</v>
      </c>
      <c r="F31" s="111">
        <v>0.0</v>
      </c>
      <c r="G31" s="111">
        <v>0.0</v>
      </c>
      <c r="H31" s="111">
        <v>0.0</v>
      </c>
      <c r="I31" s="111"/>
      <c r="J31" s="79">
        <v>0.0</v>
      </c>
      <c r="K31" s="79">
        <v>0.0</v>
      </c>
      <c r="L31" s="79">
        <v>0.0</v>
      </c>
      <c r="M31" s="79">
        <v>0.0</v>
      </c>
      <c r="N31" s="79">
        <v>0.0</v>
      </c>
      <c r="O31" s="79"/>
      <c r="P31" s="111">
        <v>0.0</v>
      </c>
      <c r="Q31" s="111">
        <v>0.0</v>
      </c>
      <c r="R31" s="111">
        <v>0.0</v>
      </c>
      <c r="S31" s="111">
        <v>0.0</v>
      </c>
      <c r="T31" s="111">
        <v>0.0</v>
      </c>
      <c r="U31" s="111">
        <v>0.0</v>
      </c>
      <c r="V31" s="112">
        <v>0.0</v>
      </c>
      <c r="W31" s="112">
        <v>0.0</v>
      </c>
      <c r="X31" s="112">
        <v>0.0</v>
      </c>
      <c r="Y31" s="112">
        <v>0.0</v>
      </c>
      <c r="Z31" s="112">
        <v>0.0</v>
      </c>
      <c r="AA31" s="112"/>
      <c r="AB31" s="113">
        <v>0.0</v>
      </c>
      <c r="AC31" s="113">
        <v>0.0</v>
      </c>
      <c r="AD31" s="113">
        <v>0.0</v>
      </c>
      <c r="AE31" s="113">
        <v>0.0</v>
      </c>
      <c r="AF31" s="113">
        <v>0.0</v>
      </c>
      <c r="AG31" s="113">
        <v>0.0</v>
      </c>
      <c r="AH31" s="15" t="s">
        <v>267</v>
      </c>
      <c r="AI31" s="15">
        <f t="shared" si="6"/>
        <v>0</v>
      </c>
      <c r="AJ31" s="114" t="str">
        <f t="shared" ref="AJ31:AO31" si="24">100*(D31+J31+P31+V31+AB31)/#REF!</f>
        <v>#REF!</v>
      </c>
      <c r="AK31" s="114" t="str">
        <f t="shared" si="24"/>
        <v>#REF!</v>
      </c>
      <c r="AL31" s="114" t="str">
        <f t="shared" si="24"/>
        <v>#REF!</v>
      </c>
      <c r="AM31" s="114" t="str">
        <f t="shared" si="24"/>
        <v>#REF!</v>
      </c>
      <c r="AN31" s="114" t="str">
        <f t="shared" si="24"/>
        <v>#REF!</v>
      </c>
      <c r="AO31" s="114" t="str">
        <f t="shared" si="24"/>
        <v>#REF!</v>
      </c>
    </row>
    <row r="32" ht="15.75" customHeight="1">
      <c r="A32" s="108">
        <v>20.0</v>
      </c>
      <c r="B32" s="109">
        <v>9.21313104204E11</v>
      </c>
      <c r="C32" s="110" t="s">
        <v>268</v>
      </c>
      <c r="D32" s="111">
        <v>25.9</v>
      </c>
      <c r="E32" s="111">
        <v>11.1</v>
      </c>
      <c r="F32" s="111">
        <v>0.0</v>
      </c>
      <c r="G32" s="111">
        <v>0.0</v>
      </c>
      <c r="H32" s="111">
        <v>0.0</v>
      </c>
      <c r="I32" s="111"/>
      <c r="J32" s="79">
        <v>0.0</v>
      </c>
      <c r="K32" s="79">
        <v>17.5</v>
      </c>
      <c r="L32" s="79">
        <v>17.5</v>
      </c>
      <c r="M32" s="79">
        <v>0.0</v>
      </c>
      <c r="N32" s="79">
        <v>0.0</v>
      </c>
      <c r="O32" s="79"/>
      <c r="P32" s="111">
        <v>0.0</v>
      </c>
      <c r="Q32" s="111">
        <v>0.0</v>
      </c>
      <c r="R32" s="111">
        <v>0.0</v>
      </c>
      <c r="S32" s="111">
        <v>6.0</v>
      </c>
      <c r="T32" s="111">
        <v>12.0</v>
      </c>
      <c r="U32" s="111">
        <v>6.0</v>
      </c>
      <c r="V32" s="112">
        <v>7.0</v>
      </c>
      <c r="W32" s="112">
        <v>11.0</v>
      </c>
      <c r="X32" s="112">
        <v>18.0</v>
      </c>
      <c r="Y32" s="112">
        <v>0.0</v>
      </c>
      <c r="Z32" s="112">
        <v>0.0</v>
      </c>
      <c r="AA32" s="112"/>
      <c r="AB32" s="113">
        <v>0.0</v>
      </c>
      <c r="AC32" s="113">
        <v>0.0</v>
      </c>
      <c r="AD32" s="113">
        <v>0.0</v>
      </c>
      <c r="AE32" s="113">
        <v>23.0</v>
      </c>
      <c r="AF32" s="113">
        <v>11.0</v>
      </c>
      <c r="AG32" s="113">
        <v>7.0</v>
      </c>
      <c r="AH32" s="15" t="s">
        <v>70</v>
      </c>
      <c r="AI32" s="15">
        <f t="shared" si="6"/>
        <v>56</v>
      </c>
      <c r="AJ32" s="114" t="str">
        <f t="shared" ref="AJ32:AO32" si="25">100*(D32+J32+P32+V32+AB32)/#REF!</f>
        <v>#REF!</v>
      </c>
      <c r="AK32" s="114" t="str">
        <f t="shared" si="25"/>
        <v>#REF!</v>
      </c>
      <c r="AL32" s="114" t="str">
        <f t="shared" si="25"/>
        <v>#REF!</v>
      </c>
      <c r="AM32" s="114" t="str">
        <f t="shared" si="25"/>
        <v>#REF!</v>
      </c>
      <c r="AN32" s="114" t="str">
        <f t="shared" si="25"/>
        <v>#REF!</v>
      </c>
      <c r="AO32" s="114" t="str">
        <f t="shared" si="25"/>
        <v>#REF!</v>
      </c>
    </row>
    <row r="33" ht="15.75" customHeight="1">
      <c r="A33" s="108">
        <v>21.0</v>
      </c>
      <c r="B33" s="109">
        <v>9.21313104205E11</v>
      </c>
      <c r="C33" s="110" t="s">
        <v>269</v>
      </c>
      <c r="D33" s="111">
        <v>24.5</v>
      </c>
      <c r="E33" s="111">
        <v>10.5</v>
      </c>
      <c r="F33" s="111">
        <v>0.0</v>
      </c>
      <c r="G33" s="111">
        <v>0.0</v>
      </c>
      <c r="H33" s="111">
        <v>0.0</v>
      </c>
      <c r="I33" s="111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11">
        <v>0.0</v>
      </c>
      <c r="Q33" s="111">
        <v>0.0</v>
      </c>
      <c r="R33" s="111">
        <v>0.0</v>
      </c>
      <c r="S33" s="111">
        <v>10.0</v>
      </c>
      <c r="T33" s="111">
        <v>20.0</v>
      </c>
      <c r="U33" s="111">
        <v>10.0</v>
      </c>
      <c r="V33" s="112">
        <v>8.0</v>
      </c>
      <c r="W33" s="112">
        <v>12.0</v>
      </c>
      <c r="X33" s="112">
        <v>20.0</v>
      </c>
      <c r="Y33" s="112">
        <v>0.0</v>
      </c>
      <c r="Z33" s="112">
        <v>0.0</v>
      </c>
      <c r="AA33" s="112"/>
      <c r="AB33" s="113">
        <v>0.0</v>
      </c>
      <c r="AC33" s="113">
        <v>0.0</v>
      </c>
      <c r="AD33" s="113">
        <v>0.0</v>
      </c>
      <c r="AE33" s="113">
        <v>22.0</v>
      </c>
      <c r="AF33" s="113">
        <v>15.0</v>
      </c>
      <c r="AG33" s="113">
        <v>7.0</v>
      </c>
      <c r="AH33" s="15" t="s">
        <v>13</v>
      </c>
      <c r="AI33" s="15">
        <f t="shared" si="6"/>
        <v>80</v>
      </c>
      <c r="AJ33" s="114" t="str">
        <f t="shared" ref="AJ33:AO33" si="26">100*(D33+J33+P33+V33+AB33)/#REF!</f>
        <v>#REF!</v>
      </c>
      <c r="AK33" s="114" t="str">
        <f t="shared" si="26"/>
        <v>#REF!</v>
      </c>
      <c r="AL33" s="114" t="str">
        <f t="shared" si="26"/>
        <v>#REF!</v>
      </c>
      <c r="AM33" s="114" t="str">
        <f t="shared" si="26"/>
        <v>#REF!</v>
      </c>
      <c r="AN33" s="114" t="str">
        <f t="shared" si="26"/>
        <v>#REF!</v>
      </c>
      <c r="AO33" s="114" t="str">
        <f t="shared" si="26"/>
        <v>#REF!</v>
      </c>
    </row>
    <row r="34" ht="15.75" customHeight="1">
      <c r="A34" s="108">
        <v>22.0</v>
      </c>
      <c r="B34" s="109">
        <v>9.21313104206E11</v>
      </c>
      <c r="C34" s="110" t="s">
        <v>270</v>
      </c>
      <c r="D34" s="111">
        <v>30.1</v>
      </c>
      <c r="E34" s="111">
        <v>12.9</v>
      </c>
      <c r="F34" s="111">
        <v>0.0</v>
      </c>
      <c r="G34" s="111">
        <v>0.0</v>
      </c>
      <c r="H34" s="111">
        <v>0.0</v>
      </c>
      <c r="I34" s="111"/>
      <c r="J34" s="79">
        <v>0.0</v>
      </c>
      <c r="K34" s="79">
        <v>23.0</v>
      </c>
      <c r="L34" s="79">
        <v>23.0</v>
      </c>
      <c r="M34" s="79">
        <v>0.0</v>
      </c>
      <c r="N34" s="79">
        <v>0.0</v>
      </c>
      <c r="O34" s="79"/>
      <c r="P34" s="111">
        <v>0.0</v>
      </c>
      <c r="Q34" s="111">
        <v>0.0</v>
      </c>
      <c r="R34" s="111">
        <v>0.0</v>
      </c>
      <c r="S34" s="111">
        <v>10.0</v>
      </c>
      <c r="T34" s="111">
        <v>20.0</v>
      </c>
      <c r="U34" s="111">
        <v>10.0</v>
      </c>
      <c r="V34" s="112">
        <v>10.0</v>
      </c>
      <c r="W34" s="112">
        <v>14.0</v>
      </c>
      <c r="X34" s="112">
        <v>24.0</v>
      </c>
      <c r="Y34" s="112">
        <v>0.0</v>
      </c>
      <c r="Z34" s="112">
        <v>0.0</v>
      </c>
      <c r="AA34" s="112"/>
      <c r="AB34" s="113">
        <v>0.0</v>
      </c>
      <c r="AC34" s="113">
        <v>0.0</v>
      </c>
      <c r="AD34" s="113">
        <v>0.0</v>
      </c>
      <c r="AE34" s="113">
        <v>22.0</v>
      </c>
      <c r="AF34" s="113">
        <v>15.0</v>
      </c>
      <c r="AG34" s="113">
        <v>7.0</v>
      </c>
      <c r="AH34" s="15" t="s">
        <v>15</v>
      </c>
      <c r="AI34" s="15">
        <f t="shared" si="6"/>
        <v>70</v>
      </c>
      <c r="AJ34" s="114" t="str">
        <f t="shared" ref="AJ34:AO34" si="27">100*(D34+J34+P34+V34+AB34)/#REF!</f>
        <v>#REF!</v>
      </c>
      <c r="AK34" s="114" t="str">
        <f t="shared" si="27"/>
        <v>#REF!</v>
      </c>
      <c r="AL34" s="114" t="str">
        <f t="shared" si="27"/>
        <v>#REF!</v>
      </c>
      <c r="AM34" s="114" t="str">
        <f t="shared" si="27"/>
        <v>#REF!</v>
      </c>
      <c r="AN34" s="114" t="str">
        <f t="shared" si="27"/>
        <v>#REF!</v>
      </c>
      <c r="AO34" s="114" t="str">
        <f t="shared" si="27"/>
        <v>#REF!</v>
      </c>
    </row>
    <row r="35" ht="15.75" customHeight="1">
      <c r="A35" s="108">
        <v>23.0</v>
      </c>
      <c r="B35" s="109">
        <v>9.21313104208E11</v>
      </c>
      <c r="C35" s="110" t="s">
        <v>271</v>
      </c>
      <c r="D35" s="111">
        <v>30.1</v>
      </c>
      <c r="E35" s="111">
        <v>12.9</v>
      </c>
      <c r="F35" s="111">
        <v>0.0</v>
      </c>
      <c r="G35" s="111">
        <v>0.0</v>
      </c>
      <c r="H35" s="111">
        <v>0.0</v>
      </c>
      <c r="I35" s="111"/>
      <c r="J35" s="79">
        <v>0.0</v>
      </c>
      <c r="K35" s="79">
        <v>24.5</v>
      </c>
      <c r="L35" s="79">
        <v>24.5</v>
      </c>
      <c r="M35" s="79">
        <v>0.0</v>
      </c>
      <c r="N35" s="79">
        <v>0.0</v>
      </c>
      <c r="O35" s="79"/>
      <c r="P35" s="111">
        <v>0.0</v>
      </c>
      <c r="Q35" s="111">
        <v>0.0</v>
      </c>
      <c r="R35" s="111">
        <v>0.0</v>
      </c>
      <c r="S35" s="111">
        <v>9.6</v>
      </c>
      <c r="T35" s="111">
        <v>19.2</v>
      </c>
      <c r="U35" s="111">
        <v>9.6</v>
      </c>
      <c r="V35" s="112">
        <v>8.0</v>
      </c>
      <c r="W35" s="112">
        <v>12.0</v>
      </c>
      <c r="X35" s="112">
        <v>20.0</v>
      </c>
      <c r="Y35" s="112">
        <v>0.0</v>
      </c>
      <c r="Z35" s="112">
        <v>0.0</v>
      </c>
      <c r="AA35" s="112"/>
      <c r="AB35" s="113">
        <v>0.0</v>
      </c>
      <c r="AC35" s="113">
        <v>0.0</v>
      </c>
      <c r="AD35" s="113">
        <v>0.0</v>
      </c>
      <c r="AE35" s="113">
        <v>23.0</v>
      </c>
      <c r="AF35" s="113">
        <v>14.0</v>
      </c>
      <c r="AG35" s="113">
        <v>7.0</v>
      </c>
      <c r="AH35" s="15" t="s">
        <v>70</v>
      </c>
      <c r="AI35" s="15">
        <f t="shared" si="6"/>
        <v>56</v>
      </c>
      <c r="AJ35" s="114" t="str">
        <f t="shared" ref="AJ35:AO35" si="28">100*(D35+J35+P35+V35+AB35)/#REF!</f>
        <v>#REF!</v>
      </c>
      <c r="AK35" s="114" t="str">
        <f t="shared" si="28"/>
        <v>#REF!</v>
      </c>
      <c r="AL35" s="114" t="str">
        <f t="shared" si="28"/>
        <v>#REF!</v>
      </c>
      <c r="AM35" s="114" t="str">
        <f t="shared" si="28"/>
        <v>#REF!</v>
      </c>
      <c r="AN35" s="114" t="str">
        <f t="shared" si="28"/>
        <v>#REF!</v>
      </c>
      <c r="AO35" s="114" t="str">
        <f t="shared" si="28"/>
        <v>#REF!</v>
      </c>
    </row>
    <row r="36" ht="15.75" customHeight="1">
      <c r="A36" s="108">
        <v>24.0</v>
      </c>
      <c r="B36" s="109">
        <v>9.21313104301E11</v>
      </c>
      <c r="C36" s="110" t="s">
        <v>272</v>
      </c>
      <c r="D36" s="111">
        <v>24.5</v>
      </c>
      <c r="E36" s="111">
        <v>10.5</v>
      </c>
      <c r="F36" s="111">
        <v>0.0</v>
      </c>
      <c r="G36" s="111">
        <v>0.0</v>
      </c>
      <c r="H36" s="111">
        <v>0.0</v>
      </c>
      <c r="I36" s="111"/>
      <c r="J36" s="79">
        <v>0.0</v>
      </c>
      <c r="K36" s="79">
        <v>18.0</v>
      </c>
      <c r="L36" s="79">
        <v>18.0</v>
      </c>
      <c r="M36" s="79">
        <v>0.0</v>
      </c>
      <c r="N36" s="79">
        <v>0.0</v>
      </c>
      <c r="O36" s="79"/>
      <c r="P36" s="111">
        <v>0.0</v>
      </c>
      <c r="Q36" s="111">
        <v>0.0</v>
      </c>
      <c r="R36" s="111">
        <v>0.0</v>
      </c>
      <c r="S36" s="111">
        <v>7.0</v>
      </c>
      <c r="T36" s="111">
        <v>14.0</v>
      </c>
      <c r="U36" s="111">
        <v>7.0</v>
      </c>
      <c r="V36" s="112">
        <v>10.0</v>
      </c>
      <c r="W36" s="112">
        <v>15.0</v>
      </c>
      <c r="X36" s="112">
        <v>25.0</v>
      </c>
      <c r="Y36" s="112">
        <v>0.0</v>
      </c>
      <c r="Z36" s="112">
        <v>0.0</v>
      </c>
      <c r="AA36" s="112"/>
      <c r="AB36" s="113">
        <v>0.0</v>
      </c>
      <c r="AC36" s="113">
        <v>0.0</v>
      </c>
      <c r="AD36" s="113">
        <v>0.0</v>
      </c>
      <c r="AE36" s="113">
        <v>25.0</v>
      </c>
      <c r="AF36" s="113">
        <v>15.0</v>
      </c>
      <c r="AG36" s="113">
        <v>10.0</v>
      </c>
      <c r="AH36" s="15" t="s">
        <v>198</v>
      </c>
      <c r="AI36" s="15">
        <f t="shared" si="6"/>
        <v>0</v>
      </c>
      <c r="AJ36" s="114" t="str">
        <f t="shared" ref="AJ36:AO36" si="29">100*(D36+J36+P36+V36+AB36)/#REF!</f>
        <v>#REF!</v>
      </c>
      <c r="AK36" s="114" t="str">
        <f t="shared" si="29"/>
        <v>#REF!</v>
      </c>
      <c r="AL36" s="114" t="str">
        <f t="shared" si="29"/>
        <v>#REF!</v>
      </c>
      <c r="AM36" s="114" t="str">
        <f t="shared" si="29"/>
        <v>#REF!</v>
      </c>
      <c r="AN36" s="114" t="str">
        <f t="shared" si="29"/>
        <v>#REF!</v>
      </c>
      <c r="AO36" s="114" t="str">
        <f t="shared" si="29"/>
        <v>#REF!</v>
      </c>
    </row>
    <row r="37" ht="15.75" customHeight="1">
      <c r="A37" s="108">
        <v>25.0</v>
      </c>
      <c r="B37" s="109">
        <v>9.21313104302E11</v>
      </c>
      <c r="C37" s="110" t="s">
        <v>273</v>
      </c>
      <c r="D37" s="111">
        <v>21.7</v>
      </c>
      <c r="E37" s="111">
        <v>9.3</v>
      </c>
      <c r="F37" s="111">
        <v>0.0</v>
      </c>
      <c r="G37" s="111">
        <v>0.0</v>
      </c>
      <c r="H37" s="111">
        <v>0.0</v>
      </c>
      <c r="I37" s="111"/>
      <c r="J37" s="79">
        <v>0.0</v>
      </c>
      <c r="K37" s="79">
        <v>20.0</v>
      </c>
      <c r="L37" s="79">
        <v>20.0</v>
      </c>
      <c r="M37" s="79">
        <v>0.0</v>
      </c>
      <c r="N37" s="79">
        <v>0.0</v>
      </c>
      <c r="O37" s="79"/>
      <c r="P37" s="111">
        <v>0.0</v>
      </c>
      <c r="Q37" s="111">
        <v>0.0</v>
      </c>
      <c r="R37" s="111">
        <v>0.0</v>
      </c>
      <c r="S37" s="111">
        <v>7.6</v>
      </c>
      <c r="T37" s="111">
        <v>15.2</v>
      </c>
      <c r="U37" s="111">
        <v>7.6</v>
      </c>
      <c r="V37" s="112">
        <v>9.0</v>
      </c>
      <c r="W37" s="112">
        <v>14.0</v>
      </c>
      <c r="X37" s="112">
        <v>23.0</v>
      </c>
      <c r="Y37" s="112">
        <v>0.0</v>
      </c>
      <c r="Z37" s="112">
        <v>0.0</v>
      </c>
      <c r="AA37" s="112"/>
      <c r="AB37" s="113">
        <v>0.0</v>
      </c>
      <c r="AC37" s="113">
        <v>0.0</v>
      </c>
      <c r="AD37" s="113">
        <v>0.0</v>
      </c>
      <c r="AE37" s="113">
        <v>24.0</v>
      </c>
      <c r="AF37" s="113">
        <v>14.0</v>
      </c>
      <c r="AG37" s="113">
        <v>9.0</v>
      </c>
      <c r="AH37" s="15" t="s">
        <v>15</v>
      </c>
      <c r="AI37" s="15">
        <f t="shared" si="6"/>
        <v>70</v>
      </c>
      <c r="AJ37" s="114" t="str">
        <f t="shared" ref="AJ37:AO37" si="30">100*(D37+J37+P37+V37+AB37)/#REF!</f>
        <v>#REF!</v>
      </c>
      <c r="AK37" s="114" t="str">
        <f t="shared" si="30"/>
        <v>#REF!</v>
      </c>
      <c r="AL37" s="114" t="str">
        <f t="shared" si="30"/>
        <v>#REF!</v>
      </c>
      <c r="AM37" s="114" t="str">
        <f t="shared" si="30"/>
        <v>#REF!</v>
      </c>
      <c r="AN37" s="114" t="str">
        <f t="shared" si="30"/>
        <v>#REF!</v>
      </c>
      <c r="AO37" s="114" t="str">
        <f t="shared" si="30"/>
        <v>#REF!</v>
      </c>
    </row>
    <row r="38" ht="15.75" customHeight="1">
      <c r="A38" s="108">
        <v>26.0</v>
      </c>
      <c r="B38" s="109">
        <v>9.21313104303E11</v>
      </c>
      <c r="C38" s="110" t="s">
        <v>274</v>
      </c>
      <c r="D38" s="111">
        <v>24.5</v>
      </c>
      <c r="E38" s="111">
        <v>10.5</v>
      </c>
      <c r="F38" s="111">
        <v>0.0</v>
      </c>
      <c r="G38" s="111">
        <v>0.0</v>
      </c>
      <c r="H38" s="111">
        <v>0.0</v>
      </c>
      <c r="I38" s="111"/>
      <c r="J38" s="79">
        <v>0.0</v>
      </c>
      <c r="K38" s="79">
        <v>20.0</v>
      </c>
      <c r="L38" s="79">
        <v>20.0</v>
      </c>
      <c r="M38" s="79">
        <v>0.0</v>
      </c>
      <c r="N38" s="79">
        <v>0.0</v>
      </c>
      <c r="O38" s="79"/>
      <c r="P38" s="111">
        <v>0.0</v>
      </c>
      <c r="Q38" s="111">
        <v>0.0</v>
      </c>
      <c r="R38" s="111">
        <v>0.0</v>
      </c>
      <c r="S38" s="111">
        <v>6.0</v>
      </c>
      <c r="T38" s="111">
        <v>12.0</v>
      </c>
      <c r="U38" s="111">
        <v>6.0</v>
      </c>
      <c r="V38" s="112">
        <v>8.0</v>
      </c>
      <c r="W38" s="112">
        <v>12.0</v>
      </c>
      <c r="X38" s="112">
        <v>20.0</v>
      </c>
      <c r="Y38" s="112">
        <v>0.0</v>
      </c>
      <c r="Z38" s="112">
        <v>0.0</v>
      </c>
      <c r="AA38" s="112"/>
      <c r="AB38" s="113">
        <v>0.0</v>
      </c>
      <c r="AC38" s="113">
        <v>0.0</v>
      </c>
      <c r="AD38" s="113">
        <v>0.0</v>
      </c>
      <c r="AE38" s="113">
        <v>25.0</v>
      </c>
      <c r="AF38" s="113">
        <v>15.0</v>
      </c>
      <c r="AG38" s="113">
        <v>9.0</v>
      </c>
      <c r="AH38" s="15" t="s">
        <v>198</v>
      </c>
      <c r="AI38" s="15">
        <f t="shared" si="6"/>
        <v>0</v>
      </c>
      <c r="AJ38" s="114" t="str">
        <f t="shared" ref="AJ38:AO38" si="31">100*(D38+J38+P38+V38+AB38)/#REF!</f>
        <v>#REF!</v>
      </c>
      <c r="AK38" s="114" t="str">
        <f t="shared" si="31"/>
        <v>#REF!</v>
      </c>
      <c r="AL38" s="114" t="str">
        <f t="shared" si="31"/>
        <v>#REF!</v>
      </c>
      <c r="AM38" s="114" t="str">
        <f t="shared" si="31"/>
        <v>#REF!</v>
      </c>
      <c r="AN38" s="114" t="str">
        <f t="shared" si="31"/>
        <v>#REF!</v>
      </c>
      <c r="AO38" s="114" t="str">
        <f t="shared" si="31"/>
        <v>#REF!</v>
      </c>
    </row>
    <row r="39" ht="15.75" customHeight="1">
      <c r="A39" s="108">
        <v>27.0</v>
      </c>
      <c r="B39" s="109">
        <v>9.21313104304E11</v>
      </c>
      <c r="C39" s="110" t="s">
        <v>275</v>
      </c>
      <c r="D39" s="111">
        <v>21.0</v>
      </c>
      <c r="E39" s="111">
        <v>9.0</v>
      </c>
      <c r="F39" s="111">
        <v>0.0</v>
      </c>
      <c r="G39" s="111">
        <v>0.0</v>
      </c>
      <c r="H39" s="111">
        <v>0.0</v>
      </c>
      <c r="I39" s="111"/>
      <c r="J39" s="79">
        <v>0.0</v>
      </c>
      <c r="K39" s="79">
        <v>17.5</v>
      </c>
      <c r="L39" s="79">
        <v>17.5</v>
      </c>
      <c r="M39" s="79">
        <v>0.0</v>
      </c>
      <c r="N39" s="79">
        <v>0.0</v>
      </c>
      <c r="O39" s="79"/>
      <c r="P39" s="111">
        <v>0.0</v>
      </c>
      <c r="Q39" s="111">
        <v>0.0</v>
      </c>
      <c r="R39" s="111">
        <v>0.0</v>
      </c>
      <c r="S39" s="111">
        <v>8.0</v>
      </c>
      <c r="T39" s="111">
        <v>16.0</v>
      </c>
      <c r="U39" s="111">
        <v>8.0</v>
      </c>
      <c r="V39" s="112">
        <v>10.0</v>
      </c>
      <c r="W39" s="112">
        <v>14.0</v>
      </c>
      <c r="X39" s="112">
        <v>24.0</v>
      </c>
      <c r="Y39" s="112">
        <v>0.0</v>
      </c>
      <c r="Z39" s="112">
        <v>0.0</v>
      </c>
      <c r="AA39" s="112"/>
      <c r="AB39" s="113">
        <v>0.0</v>
      </c>
      <c r="AC39" s="113">
        <v>0.0</v>
      </c>
      <c r="AD39" s="113">
        <v>0.0</v>
      </c>
      <c r="AE39" s="113">
        <v>24.0</v>
      </c>
      <c r="AF39" s="113">
        <v>14.0</v>
      </c>
      <c r="AG39" s="113">
        <v>9.0</v>
      </c>
      <c r="AH39" s="15" t="s">
        <v>198</v>
      </c>
      <c r="AI39" s="15">
        <f t="shared" si="6"/>
        <v>0</v>
      </c>
      <c r="AJ39" s="114" t="str">
        <f t="shared" ref="AJ39:AO39" si="32">100*(D39+J39+P39+V39+AB39)/#REF!</f>
        <v>#REF!</v>
      </c>
      <c r="AK39" s="114" t="str">
        <f t="shared" si="32"/>
        <v>#REF!</v>
      </c>
      <c r="AL39" s="114" t="str">
        <f t="shared" si="32"/>
        <v>#REF!</v>
      </c>
      <c r="AM39" s="114" t="str">
        <f t="shared" si="32"/>
        <v>#REF!</v>
      </c>
      <c r="AN39" s="114" t="str">
        <f t="shared" si="32"/>
        <v>#REF!</v>
      </c>
      <c r="AO39" s="114" t="str">
        <f t="shared" si="32"/>
        <v>#REF!</v>
      </c>
    </row>
    <row r="40" ht="15.75" customHeight="1">
      <c r="A40" s="108">
        <v>28.0</v>
      </c>
      <c r="B40" s="109">
        <v>9.21313104305E11</v>
      </c>
      <c r="C40" s="110" t="s">
        <v>276</v>
      </c>
      <c r="D40" s="111">
        <v>24.5</v>
      </c>
      <c r="E40" s="111">
        <v>10.5</v>
      </c>
      <c r="F40" s="111">
        <v>0.0</v>
      </c>
      <c r="G40" s="111">
        <v>0.0</v>
      </c>
      <c r="H40" s="111">
        <v>0.0</v>
      </c>
      <c r="I40" s="111"/>
      <c r="J40" s="79">
        <v>0.0</v>
      </c>
      <c r="K40" s="79">
        <v>18.0</v>
      </c>
      <c r="L40" s="79">
        <v>18.0</v>
      </c>
      <c r="M40" s="79">
        <v>0.0</v>
      </c>
      <c r="N40" s="79">
        <v>0.0</v>
      </c>
      <c r="O40" s="79"/>
      <c r="P40" s="111">
        <v>0.0</v>
      </c>
      <c r="Q40" s="111">
        <v>0.0</v>
      </c>
      <c r="R40" s="111">
        <v>0.0</v>
      </c>
      <c r="S40" s="111">
        <v>7.0</v>
      </c>
      <c r="T40" s="111">
        <v>14.0</v>
      </c>
      <c r="U40" s="111">
        <v>7.0</v>
      </c>
      <c r="V40" s="112">
        <v>9.0</v>
      </c>
      <c r="W40" s="112">
        <v>13.0</v>
      </c>
      <c r="X40" s="112">
        <v>22.0</v>
      </c>
      <c r="Y40" s="112">
        <v>0.0</v>
      </c>
      <c r="Z40" s="112">
        <v>0.0</v>
      </c>
      <c r="AA40" s="112"/>
      <c r="AB40" s="113">
        <v>0.0</v>
      </c>
      <c r="AC40" s="113">
        <v>0.0</v>
      </c>
      <c r="AD40" s="113">
        <v>0.0</v>
      </c>
      <c r="AE40" s="113">
        <v>23.0</v>
      </c>
      <c r="AF40" s="113">
        <v>14.0</v>
      </c>
      <c r="AG40" s="113">
        <v>9.0</v>
      </c>
      <c r="AH40" s="15" t="s">
        <v>198</v>
      </c>
      <c r="AI40" s="15">
        <f t="shared" si="6"/>
        <v>0</v>
      </c>
      <c r="AJ40" s="114" t="str">
        <f t="shared" ref="AJ40:AO40" si="33">100*(D40+J40+P40+V40+AB40)/#REF!</f>
        <v>#REF!</v>
      </c>
      <c r="AK40" s="114" t="str">
        <f t="shared" si="33"/>
        <v>#REF!</v>
      </c>
      <c r="AL40" s="114" t="str">
        <f t="shared" si="33"/>
        <v>#REF!</v>
      </c>
      <c r="AM40" s="114" t="str">
        <f t="shared" si="33"/>
        <v>#REF!</v>
      </c>
      <c r="AN40" s="114" t="str">
        <f t="shared" si="33"/>
        <v>#REF!</v>
      </c>
      <c r="AO40" s="114" t="str">
        <f t="shared" si="33"/>
        <v>#REF!</v>
      </c>
    </row>
    <row r="41" ht="15.75" customHeight="1">
      <c r="A41" s="108">
        <v>29.0</v>
      </c>
      <c r="B41" s="109">
        <v>9.21313104306E11</v>
      </c>
      <c r="C41" s="110" t="s">
        <v>277</v>
      </c>
      <c r="D41" s="111">
        <v>23.1</v>
      </c>
      <c r="E41" s="111">
        <v>9.9</v>
      </c>
      <c r="F41" s="111">
        <v>0.0</v>
      </c>
      <c r="G41" s="111">
        <v>0.0</v>
      </c>
      <c r="H41" s="111">
        <v>0.0</v>
      </c>
      <c r="I41" s="111"/>
      <c r="J41" s="79">
        <v>0.0</v>
      </c>
      <c r="K41" s="79">
        <v>19.0</v>
      </c>
      <c r="L41" s="79">
        <v>19.0</v>
      </c>
      <c r="M41" s="79">
        <v>0.0</v>
      </c>
      <c r="N41" s="79">
        <v>0.0</v>
      </c>
      <c r="O41" s="79"/>
      <c r="P41" s="111">
        <v>0.0</v>
      </c>
      <c r="Q41" s="111">
        <v>0.0</v>
      </c>
      <c r="R41" s="111">
        <v>0.0</v>
      </c>
      <c r="S41" s="111">
        <v>7.6</v>
      </c>
      <c r="T41" s="111">
        <v>15.2</v>
      </c>
      <c r="U41" s="111">
        <v>7.6</v>
      </c>
      <c r="V41" s="112">
        <v>8.0</v>
      </c>
      <c r="W41" s="112">
        <v>12.0</v>
      </c>
      <c r="X41" s="112">
        <v>20.0</v>
      </c>
      <c r="Y41" s="112">
        <v>0.0</v>
      </c>
      <c r="Z41" s="112">
        <v>0.0</v>
      </c>
      <c r="AA41" s="112"/>
      <c r="AB41" s="113">
        <v>0.0</v>
      </c>
      <c r="AC41" s="113">
        <v>0.0</v>
      </c>
      <c r="AD41" s="113">
        <v>0.0</v>
      </c>
      <c r="AE41" s="113">
        <v>24.0</v>
      </c>
      <c r="AF41" s="113">
        <v>15.0</v>
      </c>
      <c r="AG41" s="113">
        <v>8.0</v>
      </c>
      <c r="AH41" s="15" t="s">
        <v>198</v>
      </c>
      <c r="AI41" s="15">
        <f t="shared" si="6"/>
        <v>0</v>
      </c>
      <c r="AJ41" s="114" t="str">
        <f t="shared" ref="AJ41:AO41" si="34">100*(D41+J41+P41+V41+AB41)/#REF!</f>
        <v>#REF!</v>
      </c>
      <c r="AK41" s="114" t="str">
        <f t="shared" si="34"/>
        <v>#REF!</v>
      </c>
      <c r="AL41" s="114" t="str">
        <f t="shared" si="34"/>
        <v>#REF!</v>
      </c>
      <c r="AM41" s="114" t="str">
        <f t="shared" si="34"/>
        <v>#REF!</v>
      </c>
      <c r="AN41" s="114" t="str">
        <f t="shared" si="34"/>
        <v>#REF!</v>
      </c>
      <c r="AO41" s="114" t="str">
        <f t="shared" si="34"/>
        <v>#REF!</v>
      </c>
    </row>
    <row r="42" ht="15.75" customHeight="1">
      <c r="A42" s="108">
        <v>30.0</v>
      </c>
      <c r="B42" s="109">
        <v>9.21313104307E11</v>
      </c>
      <c r="C42" s="110" t="s">
        <v>278</v>
      </c>
      <c r="D42" s="111">
        <v>30.1</v>
      </c>
      <c r="E42" s="111">
        <v>12.9</v>
      </c>
      <c r="F42" s="111">
        <v>0.0</v>
      </c>
      <c r="G42" s="111">
        <v>0.0</v>
      </c>
      <c r="H42" s="111">
        <v>0.0</v>
      </c>
      <c r="I42" s="111"/>
      <c r="J42" s="79">
        <v>0.0</v>
      </c>
      <c r="K42" s="79">
        <v>18.0</v>
      </c>
      <c r="L42" s="79">
        <v>18.0</v>
      </c>
      <c r="M42" s="79">
        <v>0.0</v>
      </c>
      <c r="N42" s="79">
        <v>0.0</v>
      </c>
      <c r="O42" s="79"/>
      <c r="P42" s="111">
        <v>0.0</v>
      </c>
      <c r="Q42" s="111">
        <v>0.0</v>
      </c>
      <c r="R42" s="111">
        <v>0.0</v>
      </c>
      <c r="S42" s="111">
        <v>8.4</v>
      </c>
      <c r="T42" s="111">
        <v>16.8</v>
      </c>
      <c r="U42" s="111">
        <v>8.4</v>
      </c>
      <c r="V42" s="112">
        <v>10.0</v>
      </c>
      <c r="W42" s="112">
        <v>15.0</v>
      </c>
      <c r="X42" s="112">
        <v>25.0</v>
      </c>
      <c r="Y42" s="112">
        <v>0.0</v>
      </c>
      <c r="Z42" s="112">
        <v>0.0</v>
      </c>
      <c r="AA42" s="112"/>
      <c r="AB42" s="113">
        <v>0.0</v>
      </c>
      <c r="AC42" s="113">
        <v>0.0</v>
      </c>
      <c r="AD42" s="113">
        <v>0.0</v>
      </c>
      <c r="AE42" s="113">
        <v>24.0</v>
      </c>
      <c r="AF42" s="113">
        <v>14.0</v>
      </c>
      <c r="AG42" s="113">
        <v>6.0</v>
      </c>
      <c r="AH42" s="15" t="s">
        <v>70</v>
      </c>
      <c r="AI42" s="15">
        <f t="shared" si="6"/>
        <v>56</v>
      </c>
      <c r="AJ42" s="114" t="str">
        <f t="shared" ref="AJ42:AO42" si="35">100*(D42+J42+P42+V42+AB42)/#REF!</f>
        <v>#REF!</v>
      </c>
      <c r="AK42" s="114" t="str">
        <f t="shared" si="35"/>
        <v>#REF!</v>
      </c>
      <c r="AL42" s="114" t="str">
        <f t="shared" si="35"/>
        <v>#REF!</v>
      </c>
      <c r="AM42" s="114" t="str">
        <f t="shared" si="35"/>
        <v>#REF!</v>
      </c>
      <c r="AN42" s="114" t="str">
        <f t="shared" si="35"/>
        <v>#REF!</v>
      </c>
      <c r="AO42" s="114" t="str">
        <f t="shared" si="35"/>
        <v>#REF!</v>
      </c>
    </row>
    <row r="43" ht="15.75" customHeight="1">
      <c r="A43" s="108">
        <v>31.0</v>
      </c>
      <c r="B43" s="109">
        <v>9.21313104308E11</v>
      </c>
      <c r="C43" s="110" t="s">
        <v>279</v>
      </c>
      <c r="D43" s="111">
        <v>24.5</v>
      </c>
      <c r="E43" s="111">
        <v>10.5</v>
      </c>
      <c r="F43" s="111">
        <v>0.0</v>
      </c>
      <c r="G43" s="111">
        <v>0.0</v>
      </c>
      <c r="H43" s="111">
        <v>0.0</v>
      </c>
      <c r="I43" s="111"/>
      <c r="J43" s="79">
        <v>0.0</v>
      </c>
      <c r="K43" s="79">
        <v>20.5</v>
      </c>
      <c r="L43" s="79">
        <v>20.5</v>
      </c>
      <c r="M43" s="79">
        <v>0.0</v>
      </c>
      <c r="N43" s="79">
        <v>0.0</v>
      </c>
      <c r="O43" s="79"/>
      <c r="P43" s="111">
        <v>0.0</v>
      </c>
      <c r="Q43" s="111">
        <v>0.0</v>
      </c>
      <c r="R43" s="111">
        <v>0.0</v>
      </c>
      <c r="S43" s="111">
        <v>9.6</v>
      </c>
      <c r="T43" s="111">
        <v>19.2</v>
      </c>
      <c r="U43" s="111">
        <v>9.6</v>
      </c>
      <c r="V43" s="112">
        <v>10.0</v>
      </c>
      <c r="W43" s="112">
        <v>14.0</v>
      </c>
      <c r="X43" s="112">
        <v>24.0</v>
      </c>
      <c r="Y43" s="112">
        <v>0.0</v>
      </c>
      <c r="Z43" s="112">
        <v>0.0</v>
      </c>
      <c r="AA43" s="112"/>
      <c r="AB43" s="113">
        <v>0.0</v>
      </c>
      <c r="AC43" s="113">
        <v>0.0</v>
      </c>
      <c r="AD43" s="113">
        <v>0.0</v>
      </c>
      <c r="AE43" s="113">
        <v>24.0</v>
      </c>
      <c r="AF43" s="113">
        <v>15.0</v>
      </c>
      <c r="AG43" s="113">
        <v>8.0</v>
      </c>
      <c r="AH43" s="15" t="s">
        <v>15</v>
      </c>
      <c r="AI43" s="15">
        <f t="shared" si="6"/>
        <v>70</v>
      </c>
      <c r="AJ43" s="114" t="str">
        <f t="shared" ref="AJ43:AO43" si="36">100*(D43+J43+P43+V43+AB43)/#REF!</f>
        <v>#REF!</v>
      </c>
      <c r="AK43" s="114" t="str">
        <f t="shared" si="36"/>
        <v>#REF!</v>
      </c>
      <c r="AL43" s="114" t="str">
        <f t="shared" si="36"/>
        <v>#REF!</v>
      </c>
      <c r="AM43" s="114" t="str">
        <f t="shared" si="36"/>
        <v>#REF!</v>
      </c>
      <c r="AN43" s="114" t="str">
        <f t="shared" si="36"/>
        <v>#REF!</v>
      </c>
      <c r="AO43" s="114" t="str">
        <f t="shared" si="36"/>
        <v>#REF!</v>
      </c>
    </row>
    <row r="44" ht="15.75" customHeight="1">
      <c r="A44" s="108">
        <v>32.0</v>
      </c>
      <c r="B44" s="109">
        <v>9.2131310431E11</v>
      </c>
      <c r="C44" s="110" t="s">
        <v>280</v>
      </c>
      <c r="D44" s="111">
        <v>30.1</v>
      </c>
      <c r="E44" s="111">
        <v>12.9</v>
      </c>
      <c r="F44" s="111">
        <v>0.0</v>
      </c>
      <c r="G44" s="111">
        <v>0.0</v>
      </c>
      <c r="H44" s="111">
        <v>0.0</v>
      </c>
      <c r="I44" s="111"/>
      <c r="J44" s="79">
        <v>0.0</v>
      </c>
      <c r="K44" s="79">
        <v>24.5</v>
      </c>
      <c r="L44" s="79">
        <v>24.5</v>
      </c>
      <c r="M44" s="79">
        <v>0.0</v>
      </c>
      <c r="N44" s="79">
        <v>0.0</v>
      </c>
      <c r="O44" s="79"/>
      <c r="P44" s="111">
        <v>0.0</v>
      </c>
      <c r="Q44" s="111">
        <v>0.0</v>
      </c>
      <c r="R44" s="111">
        <v>0.0</v>
      </c>
      <c r="S44" s="111">
        <v>9.2</v>
      </c>
      <c r="T44" s="111">
        <v>18.4</v>
      </c>
      <c r="U44" s="111">
        <v>9.2</v>
      </c>
      <c r="V44" s="112">
        <v>9.0</v>
      </c>
      <c r="W44" s="112">
        <v>14.0</v>
      </c>
      <c r="X44" s="112">
        <v>24.0</v>
      </c>
      <c r="Y44" s="112">
        <v>0.0</v>
      </c>
      <c r="Z44" s="112">
        <v>0.0</v>
      </c>
      <c r="AA44" s="112"/>
      <c r="AB44" s="113">
        <v>0.0</v>
      </c>
      <c r="AC44" s="113">
        <v>0.0</v>
      </c>
      <c r="AD44" s="113">
        <v>0.0</v>
      </c>
      <c r="AE44" s="113">
        <v>24.0</v>
      </c>
      <c r="AF44" s="113">
        <v>14.0</v>
      </c>
      <c r="AG44" s="113">
        <v>8.0</v>
      </c>
      <c r="AH44" s="15" t="s">
        <v>15</v>
      </c>
      <c r="AI44" s="15">
        <f t="shared" si="6"/>
        <v>70</v>
      </c>
      <c r="AJ44" s="114" t="str">
        <f t="shared" ref="AJ44:AO44" si="37">100*(D44+J44+P44+V44+AB44)/#REF!</f>
        <v>#REF!</v>
      </c>
      <c r="AK44" s="114" t="str">
        <f t="shared" si="37"/>
        <v>#REF!</v>
      </c>
      <c r="AL44" s="114" t="str">
        <f t="shared" si="37"/>
        <v>#REF!</v>
      </c>
      <c r="AM44" s="114" t="str">
        <f t="shared" si="37"/>
        <v>#REF!</v>
      </c>
      <c r="AN44" s="114" t="str">
        <f t="shared" si="37"/>
        <v>#REF!</v>
      </c>
      <c r="AO44" s="114" t="str">
        <f t="shared" si="37"/>
        <v>#REF!</v>
      </c>
    </row>
    <row r="45" ht="15.75" customHeight="1">
      <c r="A45" s="108">
        <v>33.0</v>
      </c>
      <c r="B45" s="109">
        <v>9.21313104311E11</v>
      </c>
      <c r="C45" s="110" t="s">
        <v>281</v>
      </c>
      <c r="D45" s="111">
        <v>24.5</v>
      </c>
      <c r="E45" s="111">
        <v>10.5</v>
      </c>
      <c r="F45" s="111">
        <v>0.0</v>
      </c>
      <c r="G45" s="111">
        <v>0.0</v>
      </c>
      <c r="H45" s="111">
        <v>0.0</v>
      </c>
      <c r="I45" s="111"/>
      <c r="J45" s="79">
        <v>0.0</v>
      </c>
      <c r="K45" s="79">
        <v>17.5</v>
      </c>
      <c r="L45" s="79">
        <v>17.5</v>
      </c>
      <c r="M45" s="79">
        <v>0.0</v>
      </c>
      <c r="N45" s="79">
        <v>0.0</v>
      </c>
      <c r="O45" s="79"/>
      <c r="P45" s="111">
        <v>0.0</v>
      </c>
      <c r="Q45" s="111">
        <v>0.0</v>
      </c>
      <c r="R45" s="111">
        <v>0.0</v>
      </c>
      <c r="S45" s="111">
        <v>9.8</v>
      </c>
      <c r="T45" s="111">
        <v>19.6</v>
      </c>
      <c r="U45" s="111">
        <v>9.8</v>
      </c>
      <c r="V45" s="112">
        <v>9.0</v>
      </c>
      <c r="W45" s="112">
        <v>14.0</v>
      </c>
      <c r="X45" s="112">
        <v>24.0</v>
      </c>
      <c r="Y45" s="112">
        <v>0.0</v>
      </c>
      <c r="Z45" s="112">
        <v>0.0</v>
      </c>
      <c r="AA45" s="112"/>
      <c r="AB45" s="113">
        <v>0.0</v>
      </c>
      <c r="AC45" s="113">
        <v>0.0</v>
      </c>
      <c r="AD45" s="113">
        <v>0.0</v>
      </c>
      <c r="AE45" s="113">
        <v>24.0</v>
      </c>
      <c r="AF45" s="113">
        <v>14.0</v>
      </c>
      <c r="AG45" s="113">
        <v>9.0</v>
      </c>
      <c r="AH45" s="15" t="s">
        <v>15</v>
      </c>
      <c r="AI45" s="15">
        <f t="shared" si="6"/>
        <v>70</v>
      </c>
      <c r="AJ45" s="114" t="str">
        <f t="shared" ref="AJ45:AO45" si="38">100*(D45+J45+P45+V45+AB45)/#REF!</f>
        <v>#REF!</v>
      </c>
      <c r="AK45" s="114" t="str">
        <f t="shared" si="38"/>
        <v>#REF!</v>
      </c>
      <c r="AL45" s="114" t="str">
        <f t="shared" si="38"/>
        <v>#REF!</v>
      </c>
      <c r="AM45" s="114" t="str">
        <f t="shared" si="38"/>
        <v>#REF!</v>
      </c>
      <c r="AN45" s="114" t="str">
        <f t="shared" si="38"/>
        <v>#REF!</v>
      </c>
      <c r="AO45" s="114" t="str">
        <f t="shared" si="38"/>
        <v>#REF!</v>
      </c>
    </row>
    <row r="46" ht="15.75" customHeight="1">
      <c r="A46" s="108">
        <v>34.0</v>
      </c>
      <c r="B46" s="109">
        <v>9.21313104312E11</v>
      </c>
      <c r="C46" s="110" t="s">
        <v>282</v>
      </c>
      <c r="D46" s="111">
        <v>25.9</v>
      </c>
      <c r="E46" s="111">
        <v>11.1</v>
      </c>
      <c r="F46" s="111">
        <v>0.0</v>
      </c>
      <c r="G46" s="111">
        <v>0.0</v>
      </c>
      <c r="H46" s="111">
        <v>0.0</v>
      </c>
      <c r="I46" s="111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11">
        <v>0.0</v>
      </c>
      <c r="Q46" s="111">
        <v>0.0</v>
      </c>
      <c r="R46" s="111">
        <v>0.0</v>
      </c>
      <c r="S46" s="111">
        <v>10.0</v>
      </c>
      <c r="T46" s="111">
        <v>20.0</v>
      </c>
      <c r="U46" s="111">
        <v>10.0</v>
      </c>
      <c r="V46" s="112">
        <v>8.0</v>
      </c>
      <c r="W46" s="112">
        <v>12.0</v>
      </c>
      <c r="X46" s="112">
        <v>20.0</v>
      </c>
      <c r="Y46" s="112">
        <v>0.0</v>
      </c>
      <c r="Z46" s="112">
        <v>0.0</v>
      </c>
      <c r="AA46" s="112"/>
      <c r="AB46" s="113">
        <v>0.0</v>
      </c>
      <c r="AC46" s="113">
        <v>0.0</v>
      </c>
      <c r="AD46" s="113">
        <v>0.0</v>
      </c>
      <c r="AE46" s="113">
        <v>23.0</v>
      </c>
      <c r="AF46" s="113">
        <v>15.0</v>
      </c>
      <c r="AG46" s="113">
        <v>8.0</v>
      </c>
      <c r="AH46" s="15" t="s">
        <v>70</v>
      </c>
      <c r="AI46" s="15">
        <f t="shared" si="6"/>
        <v>56</v>
      </c>
      <c r="AJ46" s="114" t="str">
        <f t="shared" ref="AJ46:AO46" si="39">100*(D46+J46+P46+V46+AB46)/#REF!</f>
        <v>#REF!</v>
      </c>
      <c r="AK46" s="114" t="str">
        <f t="shared" si="39"/>
        <v>#REF!</v>
      </c>
      <c r="AL46" s="114" t="str">
        <f t="shared" si="39"/>
        <v>#REF!</v>
      </c>
      <c r="AM46" s="114" t="str">
        <f t="shared" si="39"/>
        <v>#REF!</v>
      </c>
      <c r="AN46" s="114" t="str">
        <f t="shared" si="39"/>
        <v>#REF!</v>
      </c>
      <c r="AO46" s="114" t="str">
        <f t="shared" si="39"/>
        <v>#REF!</v>
      </c>
    </row>
    <row r="47" ht="15.75" customHeight="1">
      <c r="A47" s="108">
        <v>35.0</v>
      </c>
      <c r="B47" s="109">
        <v>9.21313104313E11</v>
      </c>
      <c r="C47" s="110" t="s">
        <v>283</v>
      </c>
      <c r="D47" s="111">
        <v>26.6</v>
      </c>
      <c r="E47" s="111">
        <v>11.4</v>
      </c>
      <c r="F47" s="111">
        <v>0.0</v>
      </c>
      <c r="G47" s="111">
        <v>0.0</v>
      </c>
      <c r="H47" s="111">
        <v>0.0</v>
      </c>
      <c r="I47" s="111"/>
      <c r="J47" s="79">
        <v>0.0</v>
      </c>
      <c r="K47" s="79">
        <v>24.5</v>
      </c>
      <c r="L47" s="79">
        <v>24.5</v>
      </c>
      <c r="M47" s="79">
        <v>0.0</v>
      </c>
      <c r="N47" s="79">
        <v>0.0</v>
      </c>
      <c r="O47" s="79"/>
      <c r="P47" s="111">
        <v>0.0</v>
      </c>
      <c r="Q47" s="111">
        <v>0.0</v>
      </c>
      <c r="R47" s="111">
        <v>0.0</v>
      </c>
      <c r="S47" s="111">
        <v>10.0</v>
      </c>
      <c r="T47" s="111">
        <v>20.0</v>
      </c>
      <c r="U47" s="111">
        <v>10.0</v>
      </c>
      <c r="V47" s="112">
        <v>7.0</v>
      </c>
      <c r="W47" s="112">
        <v>11.0</v>
      </c>
      <c r="X47" s="112">
        <v>18.0</v>
      </c>
      <c r="Y47" s="112">
        <v>0.0</v>
      </c>
      <c r="Z47" s="112">
        <v>0.0</v>
      </c>
      <c r="AA47" s="112"/>
      <c r="AB47" s="113">
        <v>0.0</v>
      </c>
      <c r="AC47" s="113">
        <v>0.0</v>
      </c>
      <c r="AD47" s="113">
        <v>0.0</v>
      </c>
      <c r="AE47" s="113">
        <v>24.0</v>
      </c>
      <c r="AF47" s="113">
        <v>15.0</v>
      </c>
      <c r="AG47" s="113">
        <v>8.0</v>
      </c>
      <c r="AH47" s="15" t="s">
        <v>17</v>
      </c>
      <c r="AI47" s="15">
        <f t="shared" si="6"/>
        <v>60</v>
      </c>
      <c r="AJ47" s="114" t="str">
        <f t="shared" ref="AJ47:AO47" si="40">100*(D47+J47+P47+V47+AB47)/#REF!</f>
        <v>#REF!</v>
      </c>
      <c r="AK47" s="114" t="str">
        <f t="shared" si="40"/>
        <v>#REF!</v>
      </c>
      <c r="AL47" s="114" t="str">
        <f t="shared" si="40"/>
        <v>#REF!</v>
      </c>
      <c r="AM47" s="114" t="str">
        <f t="shared" si="40"/>
        <v>#REF!</v>
      </c>
      <c r="AN47" s="114" t="str">
        <f t="shared" si="40"/>
        <v>#REF!</v>
      </c>
      <c r="AO47" s="114" t="str">
        <f t="shared" si="40"/>
        <v>#REF!</v>
      </c>
    </row>
    <row r="48" ht="15.75" customHeight="1">
      <c r="A48" s="108">
        <v>36.0</v>
      </c>
      <c r="B48" s="109">
        <v>9.21313104314E11</v>
      </c>
      <c r="C48" s="110" t="s">
        <v>284</v>
      </c>
      <c r="D48" s="111">
        <v>25.9</v>
      </c>
      <c r="E48" s="111">
        <v>11.1</v>
      </c>
      <c r="F48" s="111">
        <v>0.0</v>
      </c>
      <c r="G48" s="111">
        <v>0.0</v>
      </c>
      <c r="H48" s="111">
        <v>0.0</v>
      </c>
      <c r="I48" s="111"/>
      <c r="J48" s="79">
        <v>0.0</v>
      </c>
      <c r="K48" s="79">
        <v>22.0</v>
      </c>
      <c r="L48" s="79">
        <v>22.0</v>
      </c>
      <c r="M48" s="79">
        <v>0.0</v>
      </c>
      <c r="N48" s="79">
        <v>0.0</v>
      </c>
      <c r="O48" s="79"/>
      <c r="P48" s="111">
        <v>0.0</v>
      </c>
      <c r="Q48" s="111">
        <v>0.0</v>
      </c>
      <c r="R48" s="111">
        <v>0.0</v>
      </c>
      <c r="S48" s="111">
        <v>9.8</v>
      </c>
      <c r="T48" s="111">
        <v>19.6</v>
      </c>
      <c r="U48" s="111">
        <v>9.8</v>
      </c>
      <c r="V48" s="112">
        <v>9.0</v>
      </c>
      <c r="W48" s="112">
        <v>14.0</v>
      </c>
      <c r="X48" s="112">
        <v>23.0</v>
      </c>
      <c r="Y48" s="112">
        <v>0.0</v>
      </c>
      <c r="Z48" s="112">
        <v>0.0</v>
      </c>
      <c r="AA48" s="112"/>
      <c r="AB48" s="113">
        <v>0.0</v>
      </c>
      <c r="AC48" s="113">
        <v>0.0</v>
      </c>
      <c r="AD48" s="113">
        <v>0.0</v>
      </c>
      <c r="AE48" s="113">
        <v>25.0</v>
      </c>
      <c r="AF48" s="113">
        <v>15.0</v>
      </c>
      <c r="AG48" s="113">
        <v>10.0</v>
      </c>
      <c r="AH48" s="15" t="s">
        <v>70</v>
      </c>
      <c r="AI48" s="15">
        <f t="shared" si="6"/>
        <v>56</v>
      </c>
      <c r="AJ48" s="114" t="str">
        <f t="shared" ref="AJ48:AO48" si="41">100*(D48+J48+P48+V48+AB48)/#REF!</f>
        <v>#REF!</v>
      </c>
      <c r="AK48" s="114" t="str">
        <f t="shared" si="41"/>
        <v>#REF!</v>
      </c>
      <c r="AL48" s="114" t="str">
        <f t="shared" si="41"/>
        <v>#REF!</v>
      </c>
      <c r="AM48" s="114" t="str">
        <f t="shared" si="41"/>
        <v>#REF!</v>
      </c>
      <c r="AN48" s="114" t="str">
        <f t="shared" si="41"/>
        <v>#REF!</v>
      </c>
      <c r="AO48" s="114" t="str">
        <f t="shared" si="41"/>
        <v>#REF!</v>
      </c>
    </row>
    <row r="49" ht="15.75" customHeight="1">
      <c r="A49" s="108">
        <v>37.0</v>
      </c>
      <c r="B49" s="109">
        <v>9.21313104315E11</v>
      </c>
      <c r="C49" s="110" t="s">
        <v>285</v>
      </c>
      <c r="D49" s="111">
        <v>23.1</v>
      </c>
      <c r="E49" s="111">
        <v>9.9</v>
      </c>
      <c r="F49" s="111">
        <v>0.0</v>
      </c>
      <c r="G49" s="111">
        <v>0.0</v>
      </c>
      <c r="H49" s="111">
        <v>0.0</v>
      </c>
      <c r="I49" s="111"/>
      <c r="J49" s="79">
        <v>0.0</v>
      </c>
      <c r="K49" s="79">
        <v>18.0</v>
      </c>
      <c r="L49" s="79">
        <v>18.0</v>
      </c>
      <c r="M49" s="79">
        <v>0.0</v>
      </c>
      <c r="N49" s="79">
        <v>0.0</v>
      </c>
      <c r="O49" s="79"/>
      <c r="P49" s="111">
        <v>0.0</v>
      </c>
      <c r="Q49" s="111">
        <v>0.0</v>
      </c>
      <c r="R49" s="111">
        <v>0.0</v>
      </c>
      <c r="S49" s="111">
        <v>7.0</v>
      </c>
      <c r="T49" s="111">
        <v>14.0</v>
      </c>
      <c r="U49" s="111">
        <v>7.0</v>
      </c>
      <c r="V49" s="112">
        <v>10.0</v>
      </c>
      <c r="W49" s="112">
        <v>15.0</v>
      </c>
      <c r="X49" s="112">
        <v>25.0</v>
      </c>
      <c r="Y49" s="112">
        <v>0.0</v>
      </c>
      <c r="Z49" s="112">
        <v>0.0</v>
      </c>
      <c r="AA49" s="112"/>
      <c r="AB49" s="113">
        <v>0.0</v>
      </c>
      <c r="AC49" s="113">
        <v>0.0</v>
      </c>
      <c r="AD49" s="113">
        <v>0.0</v>
      </c>
      <c r="AE49" s="113">
        <v>25.0</v>
      </c>
      <c r="AF49" s="113">
        <v>15.0</v>
      </c>
      <c r="AG49" s="113">
        <v>10.0</v>
      </c>
      <c r="AH49" s="15" t="s">
        <v>15</v>
      </c>
      <c r="AI49" s="15">
        <f t="shared" si="6"/>
        <v>70</v>
      </c>
      <c r="AJ49" s="114" t="str">
        <f t="shared" ref="AJ49:AO49" si="42">100*(D49+J49+P49+V49+AB49)/#REF!</f>
        <v>#REF!</v>
      </c>
      <c r="AK49" s="114" t="str">
        <f t="shared" si="42"/>
        <v>#REF!</v>
      </c>
      <c r="AL49" s="114" t="str">
        <f t="shared" si="42"/>
        <v>#REF!</v>
      </c>
      <c r="AM49" s="114" t="str">
        <f t="shared" si="42"/>
        <v>#REF!</v>
      </c>
      <c r="AN49" s="114" t="str">
        <f t="shared" si="42"/>
        <v>#REF!</v>
      </c>
      <c r="AO49" s="114" t="str">
        <f t="shared" si="42"/>
        <v>#REF!</v>
      </c>
    </row>
    <row r="50" ht="15.75" customHeight="1">
      <c r="A50" s="108">
        <v>38.0</v>
      </c>
      <c r="B50" s="109">
        <v>9.21313104316E11</v>
      </c>
      <c r="C50" s="110" t="s">
        <v>286</v>
      </c>
      <c r="D50" s="111">
        <v>24.5</v>
      </c>
      <c r="E50" s="111">
        <v>10.5</v>
      </c>
      <c r="F50" s="111">
        <v>0.0</v>
      </c>
      <c r="G50" s="111">
        <v>0.0</v>
      </c>
      <c r="H50" s="111">
        <v>0.0</v>
      </c>
      <c r="I50" s="111"/>
      <c r="J50" s="79">
        <v>0.0</v>
      </c>
      <c r="K50" s="79">
        <v>19.5</v>
      </c>
      <c r="L50" s="79">
        <v>19.5</v>
      </c>
      <c r="M50" s="79">
        <v>0.0</v>
      </c>
      <c r="N50" s="79">
        <v>0.0</v>
      </c>
      <c r="O50" s="79"/>
      <c r="P50" s="111">
        <v>0.0</v>
      </c>
      <c r="Q50" s="111">
        <v>0.0</v>
      </c>
      <c r="R50" s="111">
        <v>0.0</v>
      </c>
      <c r="S50" s="111">
        <v>9.6</v>
      </c>
      <c r="T50" s="111">
        <v>19.2</v>
      </c>
      <c r="U50" s="111">
        <v>9.6</v>
      </c>
      <c r="V50" s="112">
        <v>9.0</v>
      </c>
      <c r="W50" s="112">
        <v>14.0</v>
      </c>
      <c r="X50" s="112">
        <v>23.0</v>
      </c>
      <c r="Y50" s="112">
        <v>0.0</v>
      </c>
      <c r="Z50" s="112">
        <v>0.0</v>
      </c>
      <c r="AA50" s="112"/>
      <c r="AB50" s="113">
        <v>0.0</v>
      </c>
      <c r="AC50" s="113">
        <v>0.0</v>
      </c>
      <c r="AD50" s="113">
        <v>0.0</v>
      </c>
      <c r="AE50" s="113">
        <v>25.0</v>
      </c>
      <c r="AF50" s="113">
        <v>15.0</v>
      </c>
      <c r="AG50" s="113">
        <v>10.0</v>
      </c>
      <c r="AH50" s="15" t="s">
        <v>70</v>
      </c>
      <c r="AI50" s="15">
        <f t="shared" si="6"/>
        <v>56</v>
      </c>
      <c r="AJ50" s="114" t="str">
        <f t="shared" ref="AJ50:AO50" si="43">100*(D50+J50+P50+V50+AB50)/#REF!</f>
        <v>#REF!</v>
      </c>
      <c r="AK50" s="114" t="str">
        <f t="shared" si="43"/>
        <v>#REF!</v>
      </c>
      <c r="AL50" s="114" t="str">
        <f t="shared" si="43"/>
        <v>#REF!</v>
      </c>
      <c r="AM50" s="114" t="str">
        <f t="shared" si="43"/>
        <v>#REF!</v>
      </c>
      <c r="AN50" s="114" t="str">
        <f t="shared" si="43"/>
        <v>#REF!</v>
      </c>
      <c r="AO50" s="114" t="str">
        <f t="shared" si="43"/>
        <v>#REF!</v>
      </c>
    </row>
    <row r="51" ht="15.75" customHeight="1">
      <c r="A51" s="108">
        <v>39.0</v>
      </c>
      <c r="B51" s="109">
        <v>9.21313104317E11</v>
      </c>
      <c r="C51" s="110" t="s">
        <v>287</v>
      </c>
      <c r="D51" s="111">
        <v>21.7</v>
      </c>
      <c r="E51" s="111">
        <v>9.3</v>
      </c>
      <c r="F51" s="111">
        <v>0.0</v>
      </c>
      <c r="G51" s="111">
        <v>0.0</v>
      </c>
      <c r="H51" s="111">
        <v>0.0</v>
      </c>
      <c r="I51" s="111"/>
      <c r="J51" s="79">
        <v>0.0</v>
      </c>
      <c r="K51" s="79">
        <v>19.5</v>
      </c>
      <c r="L51" s="79">
        <v>19.5</v>
      </c>
      <c r="M51" s="79">
        <v>0.0</v>
      </c>
      <c r="N51" s="79">
        <v>0.0</v>
      </c>
      <c r="O51" s="79"/>
      <c r="P51" s="111">
        <v>0.0</v>
      </c>
      <c r="Q51" s="111">
        <v>0.0</v>
      </c>
      <c r="R51" s="111">
        <v>0.0</v>
      </c>
      <c r="S51" s="111">
        <v>8.0</v>
      </c>
      <c r="T51" s="111">
        <v>16.0</v>
      </c>
      <c r="U51" s="111">
        <v>8.0</v>
      </c>
      <c r="V51" s="112">
        <v>8.0</v>
      </c>
      <c r="W51" s="112">
        <v>12.0</v>
      </c>
      <c r="X51" s="112">
        <v>20.0</v>
      </c>
      <c r="Y51" s="112">
        <v>0.0</v>
      </c>
      <c r="Z51" s="112">
        <v>0.0</v>
      </c>
      <c r="AA51" s="112"/>
      <c r="AB51" s="113">
        <v>0.0</v>
      </c>
      <c r="AC51" s="113">
        <v>0.0</v>
      </c>
      <c r="AD51" s="113">
        <v>0.0</v>
      </c>
      <c r="AE51" s="113">
        <v>25.0</v>
      </c>
      <c r="AF51" s="113">
        <v>15.0</v>
      </c>
      <c r="AG51" s="113">
        <v>10.0</v>
      </c>
      <c r="AH51" s="15" t="s">
        <v>13</v>
      </c>
      <c r="AI51" s="15">
        <f t="shared" si="6"/>
        <v>80</v>
      </c>
      <c r="AJ51" s="114" t="str">
        <f t="shared" ref="AJ51:AO51" si="44">100*(D51+J51+P51+V51+AB51)/#REF!</f>
        <v>#REF!</v>
      </c>
      <c r="AK51" s="114" t="str">
        <f t="shared" si="44"/>
        <v>#REF!</v>
      </c>
      <c r="AL51" s="114" t="str">
        <f t="shared" si="44"/>
        <v>#REF!</v>
      </c>
      <c r="AM51" s="114" t="str">
        <f t="shared" si="44"/>
        <v>#REF!</v>
      </c>
      <c r="AN51" s="114" t="str">
        <f t="shared" si="44"/>
        <v>#REF!</v>
      </c>
      <c r="AO51" s="114" t="str">
        <f t="shared" si="44"/>
        <v>#REF!</v>
      </c>
    </row>
    <row r="52" ht="15.75" customHeight="1">
      <c r="A52" s="108">
        <v>40.0</v>
      </c>
      <c r="B52" s="109">
        <v>9.21313104318E11</v>
      </c>
      <c r="C52" s="110" t="s">
        <v>288</v>
      </c>
      <c r="D52" s="111">
        <v>34.3</v>
      </c>
      <c r="E52" s="111">
        <v>14.7</v>
      </c>
      <c r="F52" s="111">
        <v>0.0</v>
      </c>
      <c r="G52" s="111">
        <v>0.0</v>
      </c>
      <c r="H52" s="111">
        <v>0.0</v>
      </c>
      <c r="I52" s="111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11">
        <v>0.0</v>
      </c>
      <c r="Q52" s="111">
        <v>0.0</v>
      </c>
      <c r="R52" s="111">
        <v>0.0</v>
      </c>
      <c r="S52" s="111">
        <v>10.0</v>
      </c>
      <c r="T52" s="111">
        <v>20.0</v>
      </c>
      <c r="U52" s="111">
        <v>10.0</v>
      </c>
      <c r="V52" s="112">
        <v>9.0</v>
      </c>
      <c r="W52" s="112">
        <v>14.0</v>
      </c>
      <c r="X52" s="112">
        <v>23.0</v>
      </c>
      <c r="Y52" s="112">
        <v>0.0</v>
      </c>
      <c r="Z52" s="112">
        <v>0.0</v>
      </c>
      <c r="AA52" s="112"/>
      <c r="AB52" s="113">
        <v>0.0</v>
      </c>
      <c r="AC52" s="113">
        <v>0.0</v>
      </c>
      <c r="AD52" s="113">
        <v>0.0</v>
      </c>
      <c r="AE52" s="113">
        <v>25.0</v>
      </c>
      <c r="AF52" s="113">
        <v>15.0</v>
      </c>
      <c r="AG52" s="113">
        <v>10.0</v>
      </c>
      <c r="AH52" s="15" t="s">
        <v>15</v>
      </c>
      <c r="AI52" s="15">
        <f t="shared" si="6"/>
        <v>70</v>
      </c>
      <c r="AJ52" s="114" t="str">
        <f t="shared" ref="AJ52:AO52" si="45">100*(D52+J52+P52+V52+AB52)/#REF!</f>
        <v>#REF!</v>
      </c>
      <c r="AK52" s="114" t="str">
        <f t="shared" si="45"/>
        <v>#REF!</v>
      </c>
      <c r="AL52" s="114" t="str">
        <f t="shared" si="45"/>
        <v>#REF!</v>
      </c>
      <c r="AM52" s="114" t="str">
        <f t="shared" si="45"/>
        <v>#REF!</v>
      </c>
      <c r="AN52" s="114" t="str">
        <f t="shared" si="45"/>
        <v>#REF!</v>
      </c>
      <c r="AO52" s="114" t="str">
        <f t="shared" si="45"/>
        <v>#REF!</v>
      </c>
    </row>
    <row r="53" ht="15.75" customHeight="1">
      <c r="A53" s="108">
        <v>41.0</v>
      </c>
      <c r="B53" s="109">
        <v>9.21313104319E11</v>
      </c>
      <c r="C53" s="110" t="s">
        <v>289</v>
      </c>
      <c r="D53" s="111">
        <v>27.3</v>
      </c>
      <c r="E53" s="111">
        <v>11.7</v>
      </c>
      <c r="F53" s="111">
        <v>0.0</v>
      </c>
      <c r="G53" s="111">
        <v>0.0</v>
      </c>
      <c r="H53" s="111">
        <v>0.0</v>
      </c>
      <c r="I53" s="111"/>
      <c r="J53" s="79">
        <v>0.0</v>
      </c>
      <c r="K53" s="79">
        <v>20.0</v>
      </c>
      <c r="L53" s="79">
        <v>20.0</v>
      </c>
      <c r="M53" s="79">
        <v>0.0</v>
      </c>
      <c r="N53" s="79">
        <v>0.0</v>
      </c>
      <c r="O53" s="79"/>
      <c r="P53" s="111">
        <v>0.0</v>
      </c>
      <c r="Q53" s="111">
        <v>0.0</v>
      </c>
      <c r="R53" s="111">
        <v>0.0</v>
      </c>
      <c r="S53" s="111">
        <v>6.0</v>
      </c>
      <c r="T53" s="111">
        <v>12.0</v>
      </c>
      <c r="U53" s="111">
        <v>6.0</v>
      </c>
      <c r="V53" s="112">
        <v>9.0</v>
      </c>
      <c r="W53" s="112">
        <v>14.0</v>
      </c>
      <c r="X53" s="112">
        <v>23.0</v>
      </c>
      <c r="Y53" s="112">
        <v>0.0</v>
      </c>
      <c r="Z53" s="112">
        <v>0.0</v>
      </c>
      <c r="AA53" s="112"/>
      <c r="AB53" s="113">
        <v>0.0</v>
      </c>
      <c r="AC53" s="113">
        <v>0.0</v>
      </c>
      <c r="AD53" s="113">
        <v>0.0</v>
      </c>
      <c r="AE53" s="113">
        <v>22.0</v>
      </c>
      <c r="AF53" s="113">
        <v>15.0</v>
      </c>
      <c r="AG53" s="113">
        <v>6.0</v>
      </c>
      <c r="AH53" s="15" t="s">
        <v>15</v>
      </c>
      <c r="AI53" s="15">
        <f t="shared" si="6"/>
        <v>70</v>
      </c>
      <c r="AJ53" s="114" t="str">
        <f t="shared" ref="AJ53:AO53" si="46">100*(D53+J53+P53+V53+AB53)/#REF!</f>
        <v>#REF!</v>
      </c>
      <c r="AK53" s="114" t="str">
        <f t="shared" si="46"/>
        <v>#REF!</v>
      </c>
      <c r="AL53" s="114" t="str">
        <f t="shared" si="46"/>
        <v>#REF!</v>
      </c>
      <c r="AM53" s="114" t="str">
        <f t="shared" si="46"/>
        <v>#REF!</v>
      </c>
      <c r="AN53" s="114" t="str">
        <f t="shared" si="46"/>
        <v>#REF!</v>
      </c>
      <c r="AO53" s="114" t="str">
        <f t="shared" si="46"/>
        <v>#REF!</v>
      </c>
    </row>
    <row r="54" ht="15.75" customHeight="1">
      <c r="A54" s="108">
        <v>42.0</v>
      </c>
      <c r="B54" s="109">
        <v>9.2131310432E11</v>
      </c>
      <c r="C54" s="110" t="s">
        <v>290</v>
      </c>
      <c r="D54" s="111">
        <v>25.2</v>
      </c>
      <c r="E54" s="111">
        <v>10.8</v>
      </c>
      <c r="F54" s="111">
        <v>0.0</v>
      </c>
      <c r="G54" s="111">
        <v>0.0</v>
      </c>
      <c r="H54" s="111">
        <v>0.0</v>
      </c>
      <c r="I54" s="111"/>
      <c r="J54" s="79">
        <v>0.0</v>
      </c>
      <c r="K54" s="79">
        <v>17.5</v>
      </c>
      <c r="L54" s="79">
        <v>17.5</v>
      </c>
      <c r="M54" s="79">
        <v>0.0</v>
      </c>
      <c r="N54" s="79">
        <v>0.0</v>
      </c>
      <c r="O54" s="79"/>
      <c r="P54" s="111">
        <v>0.0</v>
      </c>
      <c r="Q54" s="111">
        <v>0.0</v>
      </c>
      <c r="R54" s="111">
        <v>0.0</v>
      </c>
      <c r="S54" s="111">
        <v>7.2</v>
      </c>
      <c r="T54" s="111">
        <v>14.4</v>
      </c>
      <c r="U54" s="111">
        <v>7.2</v>
      </c>
      <c r="V54" s="112">
        <v>10.0</v>
      </c>
      <c r="W54" s="112">
        <v>15.0</v>
      </c>
      <c r="X54" s="112">
        <v>25.0</v>
      </c>
      <c r="Y54" s="112">
        <v>0.0</v>
      </c>
      <c r="Z54" s="112">
        <v>0.0</v>
      </c>
      <c r="AA54" s="112"/>
      <c r="AB54" s="113">
        <v>0.0</v>
      </c>
      <c r="AC54" s="113">
        <v>0.0</v>
      </c>
      <c r="AD54" s="113">
        <v>0.0</v>
      </c>
      <c r="AE54" s="113">
        <v>25.0</v>
      </c>
      <c r="AF54" s="113">
        <v>15.0</v>
      </c>
      <c r="AG54" s="113">
        <v>10.0</v>
      </c>
      <c r="AH54" s="15" t="s">
        <v>15</v>
      </c>
      <c r="AI54" s="15">
        <f t="shared" si="6"/>
        <v>70</v>
      </c>
      <c r="AJ54" s="114" t="str">
        <f t="shared" ref="AJ54:AO54" si="47">100*(D54+J54+P54+V54+AB54)/#REF!</f>
        <v>#REF!</v>
      </c>
      <c r="AK54" s="114" t="str">
        <f t="shared" si="47"/>
        <v>#REF!</v>
      </c>
      <c r="AL54" s="114" t="str">
        <f t="shared" si="47"/>
        <v>#REF!</v>
      </c>
      <c r="AM54" s="114" t="str">
        <f t="shared" si="47"/>
        <v>#REF!</v>
      </c>
      <c r="AN54" s="114" t="str">
        <f t="shared" si="47"/>
        <v>#REF!</v>
      </c>
      <c r="AO54" s="114" t="str">
        <f t="shared" si="47"/>
        <v>#REF!</v>
      </c>
    </row>
    <row r="55" ht="15.75" customHeight="1">
      <c r="A55" s="108">
        <v>43.0</v>
      </c>
      <c r="B55" s="109">
        <v>9.21313104321E11</v>
      </c>
      <c r="C55" s="110" t="s">
        <v>291</v>
      </c>
      <c r="D55" s="111">
        <v>23.1</v>
      </c>
      <c r="E55" s="111">
        <v>9.9</v>
      </c>
      <c r="F55" s="111">
        <v>0.0</v>
      </c>
      <c r="G55" s="111">
        <v>0.0</v>
      </c>
      <c r="H55" s="111">
        <v>0.0</v>
      </c>
      <c r="I55" s="111"/>
      <c r="J55" s="79">
        <v>0.0</v>
      </c>
      <c r="K55" s="79">
        <v>22.5</v>
      </c>
      <c r="L55" s="79">
        <v>22.5</v>
      </c>
      <c r="M55" s="79">
        <v>0.0</v>
      </c>
      <c r="N55" s="79">
        <v>0.0</v>
      </c>
      <c r="O55" s="79"/>
      <c r="P55" s="111">
        <v>0.0</v>
      </c>
      <c r="Q55" s="111">
        <v>0.0</v>
      </c>
      <c r="R55" s="111">
        <v>0.0</v>
      </c>
      <c r="S55" s="111">
        <v>8.8</v>
      </c>
      <c r="T55" s="111">
        <v>17.6</v>
      </c>
      <c r="U55" s="111">
        <v>8.8</v>
      </c>
      <c r="V55" s="112">
        <v>7.0</v>
      </c>
      <c r="W55" s="112">
        <v>11.0</v>
      </c>
      <c r="X55" s="112">
        <v>18.0</v>
      </c>
      <c r="Y55" s="112">
        <v>0.0</v>
      </c>
      <c r="Z55" s="112">
        <v>0.0</v>
      </c>
      <c r="AA55" s="112"/>
      <c r="AB55" s="113">
        <v>0.0</v>
      </c>
      <c r="AC55" s="113">
        <v>0.0</v>
      </c>
      <c r="AD55" s="113">
        <v>0.0</v>
      </c>
      <c r="AE55" s="113">
        <v>23.0</v>
      </c>
      <c r="AF55" s="113">
        <v>11.0</v>
      </c>
      <c r="AG55" s="113">
        <v>7.0</v>
      </c>
      <c r="AH55" s="15" t="s">
        <v>15</v>
      </c>
      <c r="AI55" s="15">
        <f t="shared" si="6"/>
        <v>70</v>
      </c>
      <c r="AJ55" s="114" t="str">
        <f t="shared" ref="AJ55:AO55" si="48">100*(D55+J55+P55+V55+AB55)/#REF!</f>
        <v>#REF!</v>
      </c>
      <c r="AK55" s="114" t="str">
        <f t="shared" si="48"/>
        <v>#REF!</v>
      </c>
      <c r="AL55" s="114" t="str">
        <f t="shared" si="48"/>
        <v>#REF!</v>
      </c>
      <c r="AM55" s="114" t="str">
        <f t="shared" si="48"/>
        <v>#REF!</v>
      </c>
      <c r="AN55" s="114" t="str">
        <f t="shared" si="48"/>
        <v>#REF!</v>
      </c>
      <c r="AO55" s="114" t="str">
        <f t="shared" si="48"/>
        <v>#REF!</v>
      </c>
    </row>
    <row r="56" ht="15.75" customHeight="1">
      <c r="A56" s="108">
        <v>44.0</v>
      </c>
      <c r="B56" s="109">
        <v>9.21313104322E11</v>
      </c>
      <c r="C56" s="110" t="s">
        <v>292</v>
      </c>
      <c r="D56" s="111">
        <v>24.5</v>
      </c>
      <c r="E56" s="111">
        <v>10.5</v>
      </c>
      <c r="F56" s="111">
        <v>0.0</v>
      </c>
      <c r="G56" s="111">
        <v>0.0</v>
      </c>
      <c r="H56" s="111">
        <v>0.0</v>
      </c>
      <c r="I56" s="111"/>
      <c r="J56" s="79">
        <v>0.0</v>
      </c>
      <c r="K56" s="79">
        <v>25.0</v>
      </c>
      <c r="L56" s="79">
        <v>25.0</v>
      </c>
      <c r="M56" s="79">
        <v>0.0</v>
      </c>
      <c r="N56" s="79">
        <v>0.0</v>
      </c>
      <c r="O56" s="79"/>
      <c r="P56" s="111">
        <v>0.0</v>
      </c>
      <c r="Q56" s="111">
        <v>0.0</v>
      </c>
      <c r="R56" s="111">
        <v>0.0</v>
      </c>
      <c r="S56" s="111">
        <v>9.6</v>
      </c>
      <c r="T56" s="111">
        <v>19.2</v>
      </c>
      <c r="U56" s="111">
        <v>9.6</v>
      </c>
      <c r="V56" s="112">
        <v>8.0</v>
      </c>
      <c r="W56" s="112">
        <v>12.0</v>
      </c>
      <c r="X56" s="112">
        <v>20.0</v>
      </c>
      <c r="Y56" s="112">
        <v>0.0</v>
      </c>
      <c r="Z56" s="112">
        <v>0.0</v>
      </c>
      <c r="AA56" s="112"/>
      <c r="AB56" s="113">
        <v>0.0</v>
      </c>
      <c r="AC56" s="113">
        <v>0.0</v>
      </c>
      <c r="AD56" s="113">
        <v>0.0</v>
      </c>
      <c r="AE56" s="113">
        <v>22.0</v>
      </c>
      <c r="AF56" s="113">
        <v>14.0</v>
      </c>
      <c r="AG56" s="113">
        <v>7.0</v>
      </c>
      <c r="AH56" s="15" t="s">
        <v>70</v>
      </c>
      <c r="AI56" s="15">
        <f t="shared" si="6"/>
        <v>56</v>
      </c>
      <c r="AJ56" s="114" t="str">
        <f t="shared" ref="AJ56:AO56" si="49">100*(D56+J56+P56+V56+AB56)/#REF!</f>
        <v>#REF!</v>
      </c>
      <c r="AK56" s="114" t="str">
        <f t="shared" si="49"/>
        <v>#REF!</v>
      </c>
      <c r="AL56" s="114" t="str">
        <f t="shared" si="49"/>
        <v>#REF!</v>
      </c>
      <c r="AM56" s="114" t="str">
        <f t="shared" si="49"/>
        <v>#REF!</v>
      </c>
      <c r="AN56" s="114" t="str">
        <f t="shared" si="49"/>
        <v>#REF!</v>
      </c>
      <c r="AO56" s="114" t="str">
        <f t="shared" si="49"/>
        <v>#REF!</v>
      </c>
    </row>
    <row r="57" ht="15.75" customHeight="1">
      <c r="A57" s="108">
        <v>45.0</v>
      </c>
      <c r="B57" s="109">
        <v>9.21313104325E11</v>
      </c>
      <c r="C57" s="110" t="s">
        <v>293</v>
      </c>
      <c r="D57" s="111">
        <v>21.0</v>
      </c>
      <c r="E57" s="111">
        <v>9.0</v>
      </c>
      <c r="F57" s="111">
        <v>0.0</v>
      </c>
      <c r="G57" s="111">
        <v>0.0</v>
      </c>
      <c r="H57" s="111">
        <v>0.0</v>
      </c>
      <c r="I57" s="111"/>
      <c r="J57" s="79">
        <v>0.0</v>
      </c>
      <c r="K57" s="79">
        <v>15.0</v>
      </c>
      <c r="L57" s="79">
        <v>15.0</v>
      </c>
      <c r="M57" s="79">
        <v>0.0</v>
      </c>
      <c r="N57" s="79">
        <v>0.0</v>
      </c>
      <c r="O57" s="79"/>
      <c r="P57" s="111">
        <v>0.0</v>
      </c>
      <c r="Q57" s="111">
        <v>0.0</v>
      </c>
      <c r="R57" s="111">
        <v>0.0</v>
      </c>
      <c r="S57" s="111">
        <v>6.0</v>
      </c>
      <c r="T57" s="111">
        <v>12.0</v>
      </c>
      <c r="U57" s="111">
        <v>6.0</v>
      </c>
      <c r="V57" s="112">
        <v>8.0</v>
      </c>
      <c r="W57" s="112">
        <v>12.0</v>
      </c>
      <c r="X57" s="112">
        <v>20.0</v>
      </c>
      <c r="Y57" s="112">
        <v>0.0</v>
      </c>
      <c r="Z57" s="112">
        <v>0.0</v>
      </c>
      <c r="AA57" s="112"/>
      <c r="AB57" s="113">
        <v>0.0</v>
      </c>
      <c r="AC57" s="113">
        <v>0.0</v>
      </c>
      <c r="AD57" s="113">
        <v>0.0</v>
      </c>
      <c r="AE57" s="113">
        <v>23.0</v>
      </c>
      <c r="AF57" s="113">
        <v>14.0</v>
      </c>
      <c r="AG57" s="113">
        <v>7.0</v>
      </c>
      <c r="AH57" s="15" t="s">
        <v>15</v>
      </c>
      <c r="AI57" s="15">
        <f t="shared" si="6"/>
        <v>70</v>
      </c>
      <c r="AJ57" s="114" t="str">
        <f t="shared" ref="AJ57:AO57" si="50">100*(D57+J57+P57+V57+AB57)/#REF!</f>
        <v>#REF!</v>
      </c>
      <c r="AK57" s="114" t="str">
        <f t="shared" si="50"/>
        <v>#REF!</v>
      </c>
      <c r="AL57" s="114" t="str">
        <f t="shared" si="50"/>
        <v>#REF!</v>
      </c>
      <c r="AM57" s="114" t="str">
        <f t="shared" si="50"/>
        <v>#REF!</v>
      </c>
      <c r="AN57" s="114" t="str">
        <f t="shared" si="50"/>
        <v>#REF!</v>
      </c>
      <c r="AO57" s="114" t="str">
        <f t="shared" si="50"/>
        <v>#REF!</v>
      </c>
    </row>
    <row r="58" ht="15.75" customHeight="1">
      <c r="A58" s="108">
        <v>46.0</v>
      </c>
      <c r="B58" s="109">
        <v>9.21313104501E11</v>
      </c>
      <c r="C58" s="110" t="s">
        <v>294</v>
      </c>
      <c r="D58" s="111">
        <v>21.0</v>
      </c>
      <c r="E58" s="111">
        <v>9.0</v>
      </c>
      <c r="F58" s="111">
        <v>0.0</v>
      </c>
      <c r="G58" s="111">
        <v>0.0</v>
      </c>
      <c r="H58" s="111">
        <v>0.0</v>
      </c>
      <c r="I58" s="111"/>
      <c r="J58" s="79">
        <v>0.0</v>
      </c>
      <c r="K58" s="79">
        <v>18.5</v>
      </c>
      <c r="L58" s="79">
        <v>18.5</v>
      </c>
      <c r="M58" s="79">
        <v>0.0</v>
      </c>
      <c r="N58" s="79">
        <v>0.0</v>
      </c>
      <c r="O58" s="79"/>
      <c r="P58" s="111">
        <v>0.0</v>
      </c>
      <c r="Q58" s="111">
        <v>0.0</v>
      </c>
      <c r="R58" s="111">
        <v>0.0</v>
      </c>
      <c r="S58" s="111">
        <v>7.0</v>
      </c>
      <c r="T58" s="111">
        <v>14.0</v>
      </c>
      <c r="U58" s="111">
        <v>7.0</v>
      </c>
      <c r="V58" s="112">
        <v>9.0</v>
      </c>
      <c r="W58" s="112">
        <v>14.0</v>
      </c>
      <c r="X58" s="112">
        <v>23.0</v>
      </c>
      <c r="Y58" s="112">
        <v>0.0</v>
      </c>
      <c r="Z58" s="112">
        <v>0.0</v>
      </c>
      <c r="AA58" s="112"/>
      <c r="AB58" s="113">
        <v>0.0</v>
      </c>
      <c r="AC58" s="113">
        <v>0.0</v>
      </c>
      <c r="AD58" s="113">
        <v>0.0</v>
      </c>
      <c r="AE58" s="113">
        <v>22.0</v>
      </c>
      <c r="AF58" s="113">
        <v>14.0</v>
      </c>
      <c r="AG58" s="113">
        <v>7.0</v>
      </c>
      <c r="AH58" s="15" t="s">
        <v>15</v>
      </c>
      <c r="AI58" s="15">
        <f t="shared" si="6"/>
        <v>70</v>
      </c>
      <c r="AJ58" s="114" t="str">
        <f t="shared" ref="AJ58:AO58" si="51">100*(D58+J58+P58+V58+AB58)/#REF!</f>
        <v>#REF!</v>
      </c>
      <c r="AK58" s="114" t="str">
        <f t="shared" si="51"/>
        <v>#REF!</v>
      </c>
      <c r="AL58" s="114" t="str">
        <f t="shared" si="51"/>
        <v>#REF!</v>
      </c>
      <c r="AM58" s="114" t="str">
        <f t="shared" si="51"/>
        <v>#REF!</v>
      </c>
      <c r="AN58" s="114" t="str">
        <f t="shared" si="51"/>
        <v>#REF!</v>
      </c>
      <c r="AO58" s="114" t="str">
        <f t="shared" si="51"/>
        <v>#REF!</v>
      </c>
    </row>
    <row r="59" ht="15.75" customHeight="1">
      <c r="A59" s="108">
        <v>47.0</v>
      </c>
      <c r="B59" s="109">
        <v>9.21313104502E11</v>
      </c>
      <c r="C59" s="110" t="s">
        <v>295</v>
      </c>
      <c r="D59" s="111">
        <v>30.1</v>
      </c>
      <c r="E59" s="111">
        <v>12.9</v>
      </c>
      <c r="F59" s="111">
        <v>0.0</v>
      </c>
      <c r="G59" s="111">
        <v>0.0</v>
      </c>
      <c r="H59" s="111">
        <v>0.0</v>
      </c>
      <c r="I59" s="111"/>
      <c r="J59" s="79">
        <v>0.0</v>
      </c>
      <c r="K59" s="79">
        <v>23.0</v>
      </c>
      <c r="L59" s="79">
        <v>23.0</v>
      </c>
      <c r="M59" s="79">
        <v>0.0</v>
      </c>
      <c r="N59" s="79">
        <v>0.0</v>
      </c>
      <c r="O59" s="79"/>
      <c r="P59" s="111">
        <v>0.0</v>
      </c>
      <c r="Q59" s="111">
        <v>0.0</v>
      </c>
      <c r="R59" s="111">
        <v>0.0</v>
      </c>
      <c r="S59" s="111">
        <v>10.0</v>
      </c>
      <c r="T59" s="111">
        <v>20.0</v>
      </c>
      <c r="U59" s="111">
        <v>10.0</v>
      </c>
      <c r="V59" s="112">
        <v>9.0</v>
      </c>
      <c r="W59" s="112">
        <v>14.0</v>
      </c>
      <c r="X59" s="112">
        <v>23.0</v>
      </c>
      <c r="Y59" s="112">
        <v>0.0</v>
      </c>
      <c r="Z59" s="112">
        <v>0.0</v>
      </c>
      <c r="AA59" s="112"/>
      <c r="AB59" s="113">
        <v>0.0</v>
      </c>
      <c r="AC59" s="113">
        <v>0.0</v>
      </c>
      <c r="AD59" s="113">
        <v>0.0</v>
      </c>
      <c r="AE59" s="113">
        <v>25.0</v>
      </c>
      <c r="AF59" s="113">
        <v>15.0</v>
      </c>
      <c r="AG59" s="113">
        <v>10.0</v>
      </c>
      <c r="AH59" s="15" t="s">
        <v>70</v>
      </c>
      <c r="AI59" s="15">
        <f t="shared" si="6"/>
        <v>56</v>
      </c>
      <c r="AJ59" s="114" t="str">
        <f t="shared" ref="AJ59:AO59" si="52">100*(D59+J59+P59+V59+AB59)/#REF!</f>
        <v>#REF!</v>
      </c>
      <c r="AK59" s="114" t="str">
        <f t="shared" si="52"/>
        <v>#REF!</v>
      </c>
      <c r="AL59" s="114" t="str">
        <f t="shared" si="52"/>
        <v>#REF!</v>
      </c>
      <c r="AM59" s="114" t="str">
        <f t="shared" si="52"/>
        <v>#REF!</v>
      </c>
      <c r="AN59" s="114" t="str">
        <f t="shared" si="52"/>
        <v>#REF!</v>
      </c>
      <c r="AO59" s="114" t="str">
        <f t="shared" si="52"/>
        <v>#REF!</v>
      </c>
    </row>
    <row r="60" ht="15.75" customHeight="1">
      <c r="A60" s="108">
        <v>48.0</v>
      </c>
      <c r="B60" s="109">
        <v>9.21313104503E11</v>
      </c>
      <c r="C60" s="110" t="s">
        <v>296</v>
      </c>
      <c r="D60" s="111">
        <v>27.3</v>
      </c>
      <c r="E60" s="111">
        <v>11.7</v>
      </c>
      <c r="F60" s="111">
        <v>0.0</v>
      </c>
      <c r="G60" s="111">
        <v>0.0</v>
      </c>
      <c r="H60" s="111">
        <v>0.0</v>
      </c>
      <c r="I60" s="111"/>
      <c r="J60" s="79">
        <v>0.0</v>
      </c>
      <c r="K60" s="79">
        <v>19.5</v>
      </c>
      <c r="L60" s="79">
        <v>19.5</v>
      </c>
      <c r="M60" s="79">
        <v>0.0</v>
      </c>
      <c r="N60" s="79">
        <v>0.0</v>
      </c>
      <c r="O60" s="79"/>
      <c r="P60" s="111">
        <v>0.0</v>
      </c>
      <c r="Q60" s="111">
        <v>0.0</v>
      </c>
      <c r="R60" s="111">
        <v>0.0</v>
      </c>
      <c r="S60" s="111">
        <v>7.4</v>
      </c>
      <c r="T60" s="111">
        <v>14.8</v>
      </c>
      <c r="U60" s="111">
        <v>7.4</v>
      </c>
      <c r="V60" s="112">
        <v>10.0</v>
      </c>
      <c r="W60" s="112">
        <v>15.0</v>
      </c>
      <c r="X60" s="112">
        <v>25.0</v>
      </c>
      <c r="Y60" s="112">
        <v>0.0</v>
      </c>
      <c r="Z60" s="112">
        <v>0.0</v>
      </c>
      <c r="AA60" s="112"/>
      <c r="AB60" s="113">
        <v>0.0</v>
      </c>
      <c r="AC60" s="113">
        <v>0.0</v>
      </c>
      <c r="AD60" s="113">
        <v>0.0</v>
      </c>
      <c r="AE60" s="113">
        <v>24.0</v>
      </c>
      <c r="AF60" s="113">
        <v>14.0</v>
      </c>
      <c r="AG60" s="113">
        <v>8.0</v>
      </c>
      <c r="AH60" s="15" t="s">
        <v>17</v>
      </c>
      <c r="AI60" s="15">
        <f t="shared" si="6"/>
        <v>60</v>
      </c>
      <c r="AJ60" s="114" t="str">
        <f t="shared" ref="AJ60:AO60" si="53">100*(D60+J60+P60+V60+AB60)/#REF!</f>
        <v>#REF!</v>
      </c>
      <c r="AK60" s="114" t="str">
        <f t="shared" si="53"/>
        <v>#REF!</v>
      </c>
      <c r="AL60" s="114" t="str">
        <f t="shared" si="53"/>
        <v>#REF!</v>
      </c>
      <c r="AM60" s="114" t="str">
        <f t="shared" si="53"/>
        <v>#REF!</v>
      </c>
      <c r="AN60" s="114" t="str">
        <f t="shared" si="53"/>
        <v>#REF!</v>
      </c>
      <c r="AO60" s="114" t="str">
        <f t="shared" si="53"/>
        <v>#REF!</v>
      </c>
    </row>
    <row r="61" ht="15.75" customHeight="1">
      <c r="A61" s="108">
        <v>49.0</v>
      </c>
      <c r="B61" s="109">
        <v>9.21313104505E11</v>
      </c>
      <c r="C61" s="110" t="s">
        <v>297</v>
      </c>
      <c r="D61" s="111">
        <v>32.2</v>
      </c>
      <c r="E61" s="111">
        <v>13.8</v>
      </c>
      <c r="F61" s="111">
        <v>0.0</v>
      </c>
      <c r="G61" s="111">
        <v>0.0</v>
      </c>
      <c r="H61" s="111">
        <v>0.0</v>
      </c>
      <c r="I61" s="111"/>
      <c r="J61" s="79">
        <v>0.0</v>
      </c>
      <c r="K61" s="79">
        <v>22.5</v>
      </c>
      <c r="L61" s="79">
        <v>22.5</v>
      </c>
      <c r="M61" s="79">
        <v>0.0</v>
      </c>
      <c r="N61" s="79">
        <v>0.0</v>
      </c>
      <c r="O61" s="79"/>
      <c r="P61" s="111">
        <v>0.0</v>
      </c>
      <c r="Q61" s="111">
        <v>0.0</v>
      </c>
      <c r="R61" s="111">
        <v>0.0</v>
      </c>
      <c r="S61" s="111">
        <v>9.8</v>
      </c>
      <c r="T61" s="111">
        <v>19.6</v>
      </c>
      <c r="U61" s="111">
        <v>9.8</v>
      </c>
      <c r="V61" s="112">
        <v>8.0</v>
      </c>
      <c r="W61" s="112">
        <v>13.0</v>
      </c>
      <c r="X61" s="112">
        <v>21.0</v>
      </c>
      <c r="Y61" s="112">
        <v>0.0</v>
      </c>
      <c r="Z61" s="112">
        <v>0.0</v>
      </c>
      <c r="AA61" s="112"/>
      <c r="AB61" s="113">
        <v>0.0</v>
      </c>
      <c r="AC61" s="113">
        <v>0.0</v>
      </c>
      <c r="AD61" s="113">
        <v>0.0</v>
      </c>
      <c r="AE61" s="113">
        <v>25.0</v>
      </c>
      <c r="AF61" s="113">
        <v>15.0</v>
      </c>
      <c r="AG61" s="113">
        <v>10.0</v>
      </c>
      <c r="AH61" s="15" t="s">
        <v>13</v>
      </c>
      <c r="AI61" s="15">
        <f t="shared" si="6"/>
        <v>80</v>
      </c>
      <c r="AJ61" s="114" t="str">
        <f t="shared" ref="AJ61:AO61" si="54">100*(D61+J61+P61+V61+AB61)/#REF!</f>
        <v>#REF!</v>
      </c>
      <c r="AK61" s="114" t="str">
        <f t="shared" si="54"/>
        <v>#REF!</v>
      </c>
      <c r="AL61" s="114" t="str">
        <f t="shared" si="54"/>
        <v>#REF!</v>
      </c>
      <c r="AM61" s="114" t="str">
        <f t="shared" si="54"/>
        <v>#REF!</v>
      </c>
      <c r="AN61" s="114" t="str">
        <f t="shared" si="54"/>
        <v>#REF!</v>
      </c>
      <c r="AO61" s="114" t="str">
        <f t="shared" si="54"/>
        <v>#REF!</v>
      </c>
    </row>
    <row r="62" ht="15.75" customHeight="1">
      <c r="A62" s="108">
        <v>50.0</v>
      </c>
      <c r="B62" s="109">
        <v>9.21313104506E11</v>
      </c>
      <c r="C62" s="110" t="s">
        <v>298</v>
      </c>
      <c r="D62" s="111">
        <v>32.9</v>
      </c>
      <c r="E62" s="111">
        <v>14.1</v>
      </c>
      <c r="F62" s="111">
        <v>0.0</v>
      </c>
      <c r="G62" s="111">
        <v>0.0</v>
      </c>
      <c r="H62" s="111">
        <v>0.0</v>
      </c>
      <c r="I62" s="111"/>
      <c r="J62" s="79">
        <v>0.0</v>
      </c>
      <c r="K62" s="79">
        <v>21.0</v>
      </c>
      <c r="L62" s="79">
        <v>21.0</v>
      </c>
      <c r="M62" s="79">
        <v>0.0</v>
      </c>
      <c r="N62" s="79">
        <v>0.0</v>
      </c>
      <c r="O62" s="79"/>
      <c r="P62" s="111">
        <v>0.0</v>
      </c>
      <c r="Q62" s="111">
        <v>0.0</v>
      </c>
      <c r="R62" s="111">
        <v>0.0</v>
      </c>
      <c r="S62" s="111">
        <v>9.8</v>
      </c>
      <c r="T62" s="111">
        <v>19.6</v>
      </c>
      <c r="U62" s="111">
        <v>9.8</v>
      </c>
      <c r="V62" s="112">
        <v>9.0</v>
      </c>
      <c r="W62" s="112">
        <v>14.0</v>
      </c>
      <c r="X62" s="112">
        <v>23.0</v>
      </c>
      <c r="Y62" s="112">
        <v>0.0</v>
      </c>
      <c r="Z62" s="112">
        <v>0.0</v>
      </c>
      <c r="AA62" s="112"/>
      <c r="AB62" s="113">
        <v>0.0</v>
      </c>
      <c r="AC62" s="113">
        <v>0.0</v>
      </c>
      <c r="AD62" s="113">
        <v>0.0</v>
      </c>
      <c r="AE62" s="113">
        <v>22.0</v>
      </c>
      <c r="AF62" s="113">
        <v>15.0</v>
      </c>
      <c r="AG62" s="113">
        <v>9.0</v>
      </c>
      <c r="AH62" s="15" t="s">
        <v>198</v>
      </c>
      <c r="AI62" s="15">
        <f t="shared" si="6"/>
        <v>0</v>
      </c>
      <c r="AJ62" s="114" t="str">
        <f t="shared" ref="AJ62:AO62" si="55">100*(D62+J62+P62+V62+AB62)/#REF!</f>
        <v>#REF!</v>
      </c>
      <c r="AK62" s="114" t="str">
        <f t="shared" si="55"/>
        <v>#REF!</v>
      </c>
      <c r="AL62" s="114" t="str">
        <f t="shared" si="55"/>
        <v>#REF!</v>
      </c>
      <c r="AM62" s="114" t="str">
        <f t="shared" si="55"/>
        <v>#REF!</v>
      </c>
      <c r="AN62" s="114" t="str">
        <f t="shared" si="55"/>
        <v>#REF!</v>
      </c>
      <c r="AO62" s="114" t="str">
        <f t="shared" si="55"/>
        <v>#REF!</v>
      </c>
    </row>
    <row r="63" ht="15.75" customHeight="1">
      <c r="A63" s="108">
        <v>51.0</v>
      </c>
      <c r="B63" s="109">
        <v>9.21313104701E11</v>
      </c>
      <c r="C63" s="110" t="s">
        <v>299</v>
      </c>
      <c r="D63" s="111">
        <v>30.1</v>
      </c>
      <c r="E63" s="111">
        <v>12.9</v>
      </c>
      <c r="F63" s="111">
        <v>0.0</v>
      </c>
      <c r="G63" s="111">
        <v>0.0</v>
      </c>
      <c r="H63" s="111">
        <v>0.0</v>
      </c>
      <c r="I63" s="111"/>
      <c r="J63" s="79">
        <v>0.0</v>
      </c>
      <c r="K63" s="79">
        <v>25.0</v>
      </c>
      <c r="L63" s="79">
        <v>25.0</v>
      </c>
      <c r="M63" s="79">
        <v>0.0</v>
      </c>
      <c r="N63" s="79">
        <v>0.0</v>
      </c>
      <c r="O63" s="79"/>
      <c r="P63" s="111">
        <v>0.0</v>
      </c>
      <c r="Q63" s="111">
        <v>0.0</v>
      </c>
      <c r="R63" s="111">
        <v>0.0</v>
      </c>
      <c r="S63" s="111">
        <v>10.0</v>
      </c>
      <c r="T63" s="111">
        <v>20.0</v>
      </c>
      <c r="U63" s="111">
        <v>10.0</v>
      </c>
      <c r="V63" s="112">
        <v>9.0</v>
      </c>
      <c r="W63" s="112">
        <v>13.0</v>
      </c>
      <c r="X63" s="112">
        <v>22.0</v>
      </c>
      <c r="Y63" s="112">
        <v>0.0</v>
      </c>
      <c r="Z63" s="112">
        <v>0.0</v>
      </c>
      <c r="AA63" s="112"/>
      <c r="AB63" s="113">
        <v>0.0</v>
      </c>
      <c r="AC63" s="113">
        <v>0.0</v>
      </c>
      <c r="AD63" s="113">
        <v>0.0</v>
      </c>
      <c r="AE63" s="113">
        <v>23.0</v>
      </c>
      <c r="AF63" s="113">
        <v>15.0</v>
      </c>
      <c r="AG63" s="113">
        <v>8.0</v>
      </c>
      <c r="AH63" s="15" t="s">
        <v>15</v>
      </c>
      <c r="AI63" s="15">
        <f t="shared" si="6"/>
        <v>70</v>
      </c>
      <c r="AJ63" s="114" t="str">
        <f t="shared" ref="AJ63:AO63" si="56">100*(D63+J63+P63+V63+AB63)/#REF!</f>
        <v>#REF!</v>
      </c>
      <c r="AK63" s="114" t="str">
        <f t="shared" si="56"/>
        <v>#REF!</v>
      </c>
      <c r="AL63" s="114" t="str">
        <f t="shared" si="56"/>
        <v>#REF!</v>
      </c>
      <c r="AM63" s="114" t="str">
        <f t="shared" si="56"/>
        <v>#REF!</v>
      </c>
      <c r="AN63" s="114" t="str">
        <f t="shared" si="56"/>
        <v>#REF!</v>
      </c>
      <c r="AO63" s="114" t="str">
        <f t="shared" si="56"/>
        <v>#REF!</v>
      </c>
    </row>
    <row r="64" ht="15.75" customHeight="1">
      <c r="A64" s="108">
        <v>52.0</v>
      </c>
      <c r="B64" s="109">
        <v>9.21313104702E11</v>
      </c>
      <c r="C64" s="110" t="s">
        <v>300</v>
      </c>
      <c r="D64" s="111">
        <v>24.5</v>
      </c>
      <c r="E64" s="111">
        <v>10.5</v>
      </c>
      <c r="F64" s="111">
        <v>0.0</v>
      </c>
      <c r="G64" s="111">
        <v>0.0</v>
      </c>
      <c r="H64" s="111">
        <v>0.0</v>
      </c>
      <c r="I64" s="111"/>
      <c r="J64" s="79">
        <v>0.0</v>
      </c>
      <c r="K64" s="79">
        <v>21.5</v>
      </c>
      <c r="L64" s="79">
        <v>21.5</v>
      </c>
      <c r="M64" s="79">
        <v>0.0</v>
      </c>
      <c r="N64" s="79">
        <v>0.0</v>
      </c>
      <c r="O64" s="79"/>
      <c r="P64" s="111">
        <v>0.0</v>
      </c>
      <c r="Q64" s="111">
        <v>0.0</v>
      </c>
      <c r="R64" s="111">
        <v>0.0</v>
      </c>
      <c r="S64" s="111">
        <v>8.0</v>
      </c>
      <c r="T64" s="111">
        <v>16.0</v>
      </c>
      <c r="U64" s="111">
        <v>8.0</v>
      </c>
      <c r="V64" s="112">
        <v>8.0</v>
      </c>
      <c r="W64" s="112">
        <v>12.0</v>
      </c>
      <c r="X64" s="112">
        <v>20.0</v>
      </c>
      <c r="Y64" s="112">
        <v>0.0</v>
      </c>
      <c r="Z64" s="112">
        <v>0.0</v>
      </c>
      <c r="AA64" s="112"/>
      <c r="AB64" s="113">
        <v>0.0</v>
      </c>
      <c r="AC64" s="113">
        <v>0.0</v>
      </c>
      <c r="AD64" s="113">
        <v>0.0</v>
      </c>
      <c r="AE64" s="113">
        <v>24.0</v>
      </c>
      <c r="AF64" s="113">
        <v>15.0</v>
      </c>
      <c r="AG64" s="113">
        <v>8.0</v>
      </c>
      <c r="AH64" s="15" t="s">
        <v>70</v>
      </c>
      <c r="AI64" s="15">
        <f t="shared" si="6"/>
        <v>56</v>
      </c>
      <c r="AJ64" s="114" t="str">
        <f t="shared" ref="AJ64:AO64" si="57">100*(D64+J64+P64+V64+AB64)/#REF!</f>
        <v>#REF!</v>
      </c>
      <c r="AK64" s="114" t="str">
        <f t="shared" si="57"/>
        <v>#REF!</v>
      </c>
      <c r="AL64" s="114" t="str">
        <f t="shared" si="57"/>
        <v>#REF!</v>
      </c>
      <c r="AM64" s="114" t="str">
        <f t="shared" si="57"/>
        <v>#REF!</v>
      </c>
      <c r="AN64" s="114" t="str">
        <f t="shared" si="57"/>
        <v>#REF!</v>
      </c>
      <c r="AO64" s="114" t="str">
        <f t="shared" si="57"/>
        <v>#REF!</v>
      </c>
    </row>
    <row r="65" ht="15.75" customHeight="1">
      <c r="A65" s="108"/>
      <c r="B65" s="109"/>
      <c r="C65" s="110"/>
      <c r="D65" s="111"/>
      <c r="E65" s="111"/>
      <c r="F65" s="111"/>
      <c r="G65" s="111"/>
      <c r="H65" s="111"/>
      <c r="I65" s="111"/>
      <c r="J65" s="79"/>
      <c r="K65" s="79"/>
      <c r="L65" s="79"/>
      <c r="M65" s="79"/>
      <c r="N65" s="79"/>
      <c r="O65" s="79"/>
      <c r="P65" s="111"/>
      <c r="Q65" s="111"/>
      <c r="R65" s="111"/>
      <c r="S65" s="111"/>
      <c r="T65" s="111"/>
      <c r="U65" s="111"/>
      <c r="V65" s="112"/>
      <c r="W65" s="112"/>
      <c r="X65" s="112"/>
      <c r="Y65" s="112"/>
      <c r="Z65" s="112"/>
      <c r="AA65" s="112"/>
      <c r="AB65" s="113"/>
      <c r="AC65" s="113"/>
      <c r="AD65" s="113"/>
      <c r="AE65" s="113"/>
      <c r="AF65" s="113"/>
      <c r="AG65" s="113"/>
      <c r="AH65" s="15"/>
      <c r="AI65" s="15"/>
      <c r="AJ65" s="114"/>
      <c r="AK65" s="114"/>
      <c r="AL65" s="114"/>
      <c r="AM65" s="114"/>
      <c r="AN65" s="114"/>
      <c r="AO65" s="114"/>
    </row>
    <row r="66" ht="15.75" customHeight="1">
      <c r="A66" s="108"/>
      <c r="B66" s="109"/>
      <c r="C66" s="110"/>
      <c r="D66" s="111"/>
      <c r="E66" s="111"/>
      <c r="F66" s="111"/>
      <c r="G66" s="111"/>
      <c r="H66" s="111"/>
      <c r="I66" s="111"/>
      <c r="J66" s="79"/>
      <c r="K66" s="79"/>
      <c r="L66" s="79"/>
      <c r="M66" s="79"/>
      <c r="N66" s="79"/>
      <c r="O66" s="79"/>
      <c r="P66" s="111"/>
      <c r="Q66" s="111"/>
      <c r="R66" s="111"/>
      <c r="S66" s="111"/>
      <c r="T66" s="111"/>
      <c r="U66" s="111"/>
      <c r="V66" s="112"/>
      <c r="W66" s="112"/>
      <c r="X66" s="112"/>
      <c r="Y66" s="112"/>
      <c r="Z66" s="112"/>
      <c r="AA66" s="112"/>
      <c r="AB66" s="113"/>
      <c r="AC66" s="113"/>
      <c r="AD66" s="113"/>
      <c r="AE66" s="113"/>
      <c r="AF66" s="113"/>
      <c r="AG66" s="113"/>
      <c r="AH66" s="15"/>
      <c r="AI66" s="15"/>
      <c r="AJ66" s="114"/>
      <c r="AK66" s="114"/>
      <c r="AL66" s="114"/>
      <c r="AM66" s="114"/>
      <c r="AN66" s="114"/>
      <c r="AO66" s="114"/>
    </row>
    <row r="67" ht="15.75" customHeight="1">
      <c r="A67" s="108"/>
      <c r="B67" s="109"/>
      <c r="C67" s="110"/>
      <c r="D67" s="111"/>
      <c r="E67" s="111"/>
      <c r="F67" s="111"/>
      <c r="G67" s="111"/>
      <c r="H67" s="111"/>
      <c r="I67" s="111"/>
      <c r="J67" s="79"/>
      <c r="K67" s="79"/>
      <c r="L67" s="79"/>
      <c r="M67" s="79"/>
      <c r="N67" s="79"/>
      <c r="O67" s="79"/>
      <c r="P67" s="111"/>
      <c r="Q67" s="111"/>
      <c r="R67" s="111"/>
      <c r="S67" s="111"/>
      <c r="T67" s="111"/>
      <c r="U67" s="111"/>
      <c r="V67" s="112"/>
      <c r="W67" s="112"/>
      <c r="X67" s="112"/>
      <c r="Y67" s="112"/>
      <c r="Z67" s="112"/>
      <c r="AA67" s="112"/>
      <c r="AB67" s="113"/>
      <c r="AC67" s="113"/>
      <c r="AD67" s="113"/>
      <c r="AE67" s="113"/>
      <c r="AF67" s="113"/>
      <c r="AG67" s="113"/>
      <c r="AH67" s="15"/>
      <c r="AI67" s="15"/>
      <c r="AJ67" s="114"/>
      <c r="AK67" s="114"/>
      <c r="AL67" s="114"/>
      <c r="AM67" s="114"/>
      <c r="AN67" s="114"/>
      <c r="AO67" s="114"/>
    </row>
    <row r="68" ht="15.75" customHeight="1">
      <c r="A68" s="108"/>
      <c r="B68" s="109"/>
      <c r="C68" s="110"/>
      <c r="D68" s="111"/>
      <c r="E68" s="111"/>
      <c r="F68" s="111"/>
      <c r="G68" s="111"/>
      <c r="H68" s="111"/>
      <c r="I68" s="111"/>
      <c r="J68" s="79"/>
      <c r="K68" s="79"/>
      <c r="L68" s="79"/>
      <c r="M68" s="79"/>
      <c r="N68" s="79"/>
      <c r="O68" s="79"/>
      <c r="P68" s="111"/>
      <c r="Q68" s="111"/>
      <c r="R68" s="111"/>
      <c r="S68" s="111"/>
      <c r="T68" s="111"/>
      <c r="U68" s="111"/>
      <c r="V68" s="112"/>
      <c r="W68" s="112"/>
      <c r="X68" s="112"/>
      <c r="Y68" s="112"/>
      <c r="Z68" s="112"/>
      <c r="AA68" s="112"/>
      <c r="AB68" s="113"/>
      <c r="AC68" s="113"/>
      <c r="AD68" s="113"/>
      <c r="AE68" s="113"/>
      <c r="AF68" s="113"/>
      <c r="AG68" s="113"/>
      <c r="AH68" s="15"/>
      <c r="AI68" s="15"/>
      <c r="AJ68" s="114"/>
      <c r="AK68" s="114"/>
      <c r="AL68" s="114"/>
      <c r="AM68" s="114"/>
      <c r="AN68" s="114"/>
      <c r="AO68" s="114"/>
    </row>
    <row r="69" ht="15.75" customHeight="1">
      <c r="A69" s="108"/>
      <c r="B69" s="109"/>
      <c r="C69" s="110"/>
      <c r="D69" s="111"/>
      <c r="E69" s="111"/>
      <c r="F69" s="111"/>
      <c r="G69" s="111"/>
      <c r="H69" s="111"/>
      <c r="I69" s="111"/>
      <c r="J69" s="79"/>
      <c r="K69" s="79"/>
      <c r="L69" s="79"/>
      <c r="M69" s="79"/>
      <c r="N69" s="79"/>
      <c r="O69" s="79"/>
      <c r="P69" s="111"/>
      <c r="Q69" s="111"/>
      <c r="R69" s="111"/>
      <c r="S69" s="111"/>
      <c r="T69" s="111"/>
      <c r="U69" s="111"/>
      <c r="V69" s="112"/>
      <c r="W69" s="112"/>
      <c r="X69" s="112"/>
      <c r="Y69" s="112"/>
      <c r="Z69" s="112"/>
      <c r="AA69" s="112"/>
      <c r="AB69" s="113"/>
      <c r="AC69" s="113"/>
      <c r="AD69" s="113"/>
      <c r="AE69" s="113"/>
      <c r="AF69" s="113"/>
      <c r="AG69" s="113"/>
      <c r="AH69" s="15"/>
      <c r="AI69" s="15"/>
      <c r="AJ69" s="114"/>
      <c r="AK69" s="114"/>
      <c r="AL69" s="114"/>
      <c r="AM69" s="114"/>
      <c r="AN69" s="114"/>
      <c r="AO69" s="114"/>
    </row>
    <row r="70" ht="15.75" customHeight="1">
      <c r="A70" s="108"/>
      <c r="B70" s="109"/>
      <c r="C70" s="110"/>
      <c r="D70" s="111"/>
      <c r="E70" s="111"/>
      <c r="F70" s="111"/>
      <c r="G70" s="111"/>
      <c r="H70" s="111"/>
      <c r="I70" s="111"/>
      <c r="J70" s="79"/>
      <c r="K70" s="79"/>
      <c r="L70" s="79"/>
      <c r="M70" s="79"/>
      <c r="N70" s="79"/>
      <c r="O70" s="79"/>
      <c r="P70" s="111"/>
      <c r="Q70" s="111"/>
      <c r="R70" s="111"/>
      <c r="S70" s="111"/>
      <c r="T70" s="111"/>
      <c r="U70" s="111"/>
      <c r="V70" s="112"/>
      <c r="W70" s="112"/>
      <c r="X70" s="112"/>
      <c r="Y70" s="112"/>
      <c r="Z70" s="112"/>
      <c r="AA70" s="112"/>
      <c r="AB70" s="113"/>
      <c r="AC70" s="113"/>
      <c r="AD70" s="113"/>
      <c r="AE70" s="113"/>
      <c r="AF70" s="113"/>
      <c r="AG70" s="113"/>
      <c r="AH70" s="15"/>
      <c r="AI70" s="15"/>
      <c r="AJ70" s="114"/>
      <c r="AK70" s="114"/>
      <c r="AL70" s="114"/>
      <c r="AM70" s="114"/>
      <c r="AN70" s="114"/>
      <c r="AO70" s="114"/>
    </row>
    <row r="71" ht="15.75" customHeight="1">
      <c r="A71" s="108"/>
      <c r="B71" s="109"/>
      <c r="C71" s="110"/>
      <c r="D71" s="111"/>
      <c r="E71" s="111"/>
      <c r="F71" s="111"/>
      <c r="G71" s="111"/>
      <c r="H71" s="111"/>
      <c r="I71" s="111"/>
      <c r="J71" s="79"/>
      <c r="K71" s="79"/>
      <c r="L71" s="79"/>
      <c r="M71" s="79"/>
      <c r="N71" s="79"/>
      <c r="O71" s="79"/>
      <c r="P71" s="111"/>
      <c r="Q71" s="111"/>
      <c r="R71" s="111"/>
      <c r="S71" s="111"/>
      <c r="T71" s="111"/>
      <c r="U71" s="111"/>
      <c r="V71" s="112"/>
      <c r="W71" s="112"/>
      <c r="X71" s="112"/>
      <c r="Y71" s="112"/>
      <c r="Z71" s="112"/>
      <c r="AA71" s="112"/>
      <c r="AB71" s="113"/>
      <c r="AC71" s="113"/>
      <c r="AD71" s="113"/>
      <c r="AE71" s="113"/>
      <c r="AF71" s="113"/>
      <c r="AG71" s="113"/>
      <c r="AH71" s="15"/>
      <c r="AI71" s="15"/>
      <c r="AJ71" s="114"/>
      <c r="AK71" s="114"/>
      <c r="AL71" s="114"/>
      <c r="AM71" s="114"/>
      <c r="AN71" s="114"/>
      <c r="AO71" s="114"/>
    </row>
    <row r="72" ht="15.75" customHeight="1">
      <c r="A72" s="108"/>
      <c r="B72" s="109"/>
      <c r="C72" s="110"/>
      <c r="D72" s="111"/>
      <c r="E72" s="111"/>
      <c r="F72" s="111"/>
      <c r="G72" s="111"/>
      <c r="H72" s="111"/>
      <c r="I72" s="111"/>
      <c r="J72" s="79"/>
      <c r="K72" s="79"/>
      <c r="L72" s="79"/>
      <c r="M72" s="79"/>
      <c r="N72" s="79"/>
      <c r="O72" s="79"/>
      <c r="P72" s="111"/>
      <c r="Q72" s="111"/>
      <c r="R72" s="111"/>
      <c r="S72" s="111"/>
      <c r="T72" s="111"/>
      <c r="U72" s="111"/>
      <c r="V72" s="112"/>
      <c r="W72" s="112"/>
      <c r="X72" s="112"/>
      <c r="Y72" s="112"/>
      <c r="Z72" s="112"/>
      <c r="AA72" s="112"/>
      <c r="AB72" s="113"/>
      <c r="AC72" s="113"/>
      <c r="AD72" s="113"/>
      <c r="AE72" s="113"/>
      <c r="AF72" s="113"/>
      <c r="AG72" s="113"/>
      <c r="AH72" s="15"/>
      <c r="AI72" s="15"/>
      <c r="AJ72" s="114"/>
      <c r="AK72" s="114"/>
      <c r="AL72" s="114"/>
      <c r="AM72" s="114"/>
      <c r="AN72" s="114"/>
      <c r="AO72" s="114"/>
    </row>
    <row r="73" ht="15.75" customHeight="1">
      <c r="A73" s="108"/>
      <c r="B73" s="109"/>
      <c r="C73" s="110"/>
      <c r="D73" s="111"/>
      <c r="E73" s="111"/>
      <c r="F73" s="111"/>
      <c r="G73" s="111"/>
      <c r="H73" s="111"/>
      <c r="I73" s="111"/>
      <c r="J73" s="79"/>
      <c r="K73" s="79"/>
      <c r="L73" s="79"/>
      <c r="M73" s="79"/>
      <c r="N73" s="79"/>
      <c r="O73" s="79"/>
      <c r="P73" s="111"/>
      <c r="Q73" s="111"/>
      <c r="R73" s="111"/>
      <c r="S73" s="111"/>
      <c r="T73" s="111"/>
      <c r="U73" s="111"/>
      <c r="V73" s="112"/>
      <c r="W73" s="112"/>
      <c r="X73" s="112"/>
      <c r="Y73" s="112"/>
      <c r="Z73" s="112"/>
      <c r="AA73" s="112"/>
      <c r="AB73" s="113"/>
      <c r="AC73" s="113"/>
      <c r="AD73" s="113"/>
      <c r="AE73" s="113"/>
      <c r="AF73" s="113"/>
      <c r="AG73" s="113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08"/>
      <c r="B74" s="109"/>
      <c r="C74" s="110"/>
      <c r="D74" s="111"/>
      <c r="E74" s="111"/>
      <c r="F74" s="111"/>
      <c r="G74" s="111"/>
      <c r="H74" s="111"/>
      <c r="I74" s="111"/>
      <c r="J74" s="79"/>
      <c r="K74" s="79"/>
      <c r="L74" s="79"/>
      <c r="M74" s="79"/>
      <c r="N74" s="79"/>
      <c r="O74" s="79"/>
      <c r="P74" s="111"/>
      <c r="Q74" s="111"/>
      <c r="R74" s="111"/>
      <c r="S74" s="111"/>
      <c r="T74" s="111"/>
      <c r="U74" s="111"/>
      <c r="V74" s="112"/>
      <c r="W74" s="112"/>
      <c r="X74" s="112"/>
      <c r="Y74" s="112"/>
      <c r="Z74" s="112"/>
      <c r="AA74" s="112"/>
      <c r="AB74" s="113"/>
      <c r="AC74" s="113"/>
      <c r="AD74" s="113"/>
      <c r="AE74" s="113"/>
      <c r="AF74" s="113"/>
      <c r="AG74" s="113"/>
      <c r="AH74" s="15"/>
      <c r="AI74" s="15"/>
      <c r="AJ74" s="105"/>
      <c r="AK74" s="105"/>
      <c r="AL74" s="105"/>
      <c r="AM74" s="105"/>
      <c r="AN74" s="105"/>
      <c r="AO74" s="105"/>
    </row>
    <row r="75" ht="15.75" customHeight="1">
      <c r="A75" s="108"/>
      <c r="B75" s="109"/>
      <c r="C75" s="110"/>
      <c r="D75" s="111"/>
      <c r="E75" s="111"/>
      <c r="F75" s="111"/>
      <c r="G75" s="111"/>
      <c r="H75" s="111"/>
      <c r="I75" s="111"/>
      <c r="J75" s="79"/>
      <c r="K75" s="79"/>
      <c r="L75" s="79"/>
      <c r="M75" s="79"/>
      <c r="N75" s="79"/>
      <c r="O75" s="79"/>
      <c r="P75" s="111"/>
      <c r="Q75" s="111"/>
      <c r="R75" s="111"/>
      <c r="S75" s="111"/>
      <c r="T75" s="111"/>
      <c r="U75" s="111"/>
      <c r="V75" s="112"/>
      <c r="W75" s="112"/>
      <c r="X75" s="112"/>
      <c r="Y75" s="112"/>
      <c r="Z75" s="112"/>
      <c r="AA75" s="112"/>
      <c r="AB75" s="115"/>
      <c r="AC75" s="116" t="s">
        <v>188</v>
      </c>
      <c r="AD75" s="62"/>
      <c r="AE75" s="62"/>
      <c r="AF75" s="62"/>
      <c r="AG75" s="62"/>
      <c r="AH75" s="65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08"/>
      <c r="B76" s="109"/>
      <c r="C76" s="110"/>
      <c r="D76" s="111"/>
      <c r="E76" s="111"/>
      <c r="F76" s="111"/>
      <c r="G76" s="111"/>
      <c r="H76" s="111"/>
      <c r="I76" s="111"/>
      <c r="J76" s="79"/>
      <c r="K76" s="79"/>
      <c r="L76" s="79"/>
      <c r="M76" s="79"/>
      <c r="N76" s="79"/>
      <c r="O76" s="79"/>
      <c r="P76" s="111"/>
      <c r="Q76" s="111"/>
      <c r="R76" s="111"/>
      <c r="S76" s="111"/>
      <c r="T76" s="111"/>
      <c r="U76" s="111"/>
      <c r="V76" s="112"/>
      <c r="W76" s="112"/>
      <c r="X76" s="112"/>
      <c r="Y76" s="112"/>
      <c r="Z76" s="112"/>
      <c r="AA76" s="112"/>
      <c r="AB76" s="113"/>
      <c r="AC76" s="113"/>
      <c r="AD76" s="113"/>
      <c r="AE76" s="113"/>
      <c r="AF76" s="113"/>
      <c r="AG76" s="113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ht="15.75" customHeight="1">
      <c r="C78" s="81"/>
    </row>
    <row r="79" ht="15.75" customHeight="1">
      <c r="B79" s="81"/>
    </row>
    <row r="80" ht="15.75" customHeight="1">
      <c r="B80" s="81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</row>
    <row r="81" ht="15.75" customHeight="1">
      <c r="B81" s="81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</row>
    <row r="82" ht="15.75" customHeight="1">
      <c r="B82" s="81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</row>
    <row r="83" ht="15.75" customHeight="1">
      <c r="B83" s="81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5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</row>
    <row r="84" ht="15.75" customHeight="1">
      <c r="B84" s="81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117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</row>
    <row r="85" ht="15.75" customHeight="1">
      <c r="B85" s="81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</row>
    <row r="86" ht="15.0" customHeight="1">
      <c r="B86" s="81"/>
      <c r="V86" s="84"/>
      <c r="W86" s="84"/>
      <c r="Z86" s="84"/>
      <c r="AA86" s="84"/>
    </row>
    <row r="87" ht="15.75" customHeight="1">
      <c r="B87" s="81"/>
      <c r="V87" s="84"/>
      <c r="W87" s="84"/>
    </row>
    <row r="88" ht="15.75" customHeight="1">
      <c r="B88" s="81"/>
      <c r="P88" s="81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</row>
    <row r="89" ht="15.75" customHeight="1">
      <c r="B89" s="81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</row>
    <row r="90" ht="15.75" customHeight="1">
      <c r="B90" s="81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</row>
    <row r="91" ht="15.75" customHeight="1">
      <c r="B91" s="81"/>
      <c r="P91" s="81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</row>
    <row r="92" ht="15.75" customHeight="1">
      <c r="B92" s="81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</row>
    <row r="93" ht="15.75" customHeight="1">
      <c r="B93" s="81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</row>
    <row r="94" ht="15.75" customHeight="1">
      <c r="B94" s="81"/>
      <c r="P94" s="81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</row>
    <row r="95" ht="15.75" customHeight="1">
      <c r="B95" s="81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</row>
    <row r="96" ht="15.75" customHeight="1">
      <c r="B96" s="81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</row>
    <row r="97" ht="15.75" customHeight="1">
      <c r="B97" s="81"/>
      <c r="P97" s="81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</row>
    <row r="98" ht="15.75" customHeight="1">
      <c r="B98" s="81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</row>
    <row r="99" ht="15.75" customHeight="1">
      <c r="B99" s="81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</row>
    <row r="100" ht="15.75" customHeight="1">
      <c r="B100" s="81"/>
      <c r="P100" s="81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</row>
    <row r="101" ht="15.75" customHeight="1">
      <c r="B101" s="81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</row>
    <row r="102" ht="15.75" customHeight="1">
      <c r="B102" s="81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</row>
    <row r="103" ht="15.75" customHeight="1">
      <c r="B103" s="81"/>
      <c r="P103" s="81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</row>
    <row r="104" ht="15.75" customHeight="1">
      <c r="B104" s="81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</row>
    <row r="105" ht="15.75" customHeight="1">
      <c r="B105" s="81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</row>
    <row r="106" ht="15.75" customHeight="1">
      <c r="B106" s="81"/>
    </row>
    <row r="107" ht="15.75" customHeight="1">
      <c r="B107" s="81"/>
    </row>
    <row r="108" ht="15.75" customHeight="1">
      <c r="B108" s="81"/>
    </row>
    <row r="109" ht="15.75" customHeight="1">
      <c r="B109" s="81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33.14"/>
    <col customWidth="1" min="5" max="5" width="4.57"/>
    <col customWidth="1" min="6" max="6" width="4.14"/>
    <col customWidth="1" min="7" max="7" width="5.0"/>
    <col customWidth="1" min="8" max="10" width="5.14"/>
    <col customWidth="1" min="11" max="11" width="3.86"/>
    <col customWidth="1" min="12" max="12" width="4.14"/>
    <col customWidth="1" min="13" max="14" width="5.43"/>
    <col customWidth="1" min="15" max="15" width="5.14"/>
    <col customWidth="1" min="16" max="16" width="6.14"/>
    <col customWidth="1" min="17" max="17" width="5.57"/>
    <col customWidth="1" min="18" max="18" width="4.14"/>
    <col customWidth="1" min="19" max="19" width="3.57"/>
    <col customWidth="1" min="20" max="20" width="5.0"/>
    <col customWidth="1" min="21" max="22" width="5.43"/>
    <col customWidth="1" min="23" max="23" width="5.14"/>
    <col customWidth="1" min="24" max="24" width="5.43"/>
    <col customWidth="1" min="25" max="25" width="5.57"/>
    <col customWidth="1" min="26" max="29" width="6.0"/>
    <col customWidth="1" min="30" max="30" width="5.43"/>
    <col customWidth="1" min="31" max="31" width="8.71"/>
    <col customWidth="1" min="32" max="32" width="7.57"/>
    <col customWidth="1" min="33" max="36" width="6.0"/>
    <col customWidth="1" min="37" max="40" width="9.0"/>
  </cols>
  <sheetData>
    <row r="1">
      <c r="A1" s="118"/>
      <c r="B1" s="119"/>
      <c r="C1" s="120" t="s">
        <v>49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18"/>
      <c r="AK1" s="123"/>
      <c r="AL1" s="123"/>
      <c r="AM1" s="123"/>
      <c r="AN1" s="123"/>
    </row>
    <row r="2" ht="15.0" customHeight="1">
      <c r="A2" s="124" t="s">
        <v>50</v>
      </c>
      <c r="B2" s="122"/>
      <c r="C2" s="125"/>
      <c r="D2" s="126" t="str">
        <f>'S1'!C3</f>
        <v>2023-24</v>
      </c>
      <c r="E2" s="127" t="s">
        <v>6</v>
      </c>
      <c r="F2" s="127"/>
      <c r="G2" s="127"/>
      <c r="H2" s="128"/>
      <c r="I2" s="127" t="str">
        <f>'S1'!C4</f>
        <v>VII</v>
      </c>
      <c r="J2" s="127"/>
      <c r="K2" s="129"/>
      <c r="L2" s="130" t="s">
        <v>301</v>
      </c>
      <c r="M2" s="121"/>
      <c r="N2" s="121"/>
      <c r="O2" s="122"/>
      <c r="P2" s="128" t="str">
        <f>'S1'!C1</f>
        <v>MG8591</v>
      </c>
      <c r="Q2" s="129"/>
      <c r="R2" s="129"/>
      <c r="S2" s="129" t="s">
        <v>52</v>
      </c>
      <c r="T2" s="120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2"/>
    </row>
    <row r="3" ht="15.0" customHeight="1">
      <c r="A3" s="131"/>
      <c r="B3" s="132"/>
      <c r="C3" s="133"/>
      <c r="D3" s="126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9"/>
      <c r="P3" s="129"/>
      <c r="Q3" s="129"/>
      <c r="R3" s="127"/>
      <c r="S3" s="127"/>
      <c r="T3" s="127"/>
      <c r="U3" s="127"/>
      <c r="V3" s="127"/>
      <c r="W3" s="129"/>
      <c r="X3" s="129"/>
      <c r="Y3" s="129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</row>
    <row r="4" ht="15.0" customHeight="1">
      <c r="A4" s="134"/>
      <c r="B4" s="135" t="s">
        <v>26</v>
      </c>
      <c r="C4" s="136" t="str">
        <f>'S1'!B14</f>
        <v>Describe and discuss the elements of effective management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5"/>
    </row>
    <row r="5" ht="15.0" customHeight="1">
      <c r="A5" s="137"/>
      <c r="B5" s="138" t="s">
        <v>28</v>
      </c>
      <c r="C5" s="136" t="str">
        <f>'S1'!B15</f>
        <v>Understand and apply the concepts of planning and decision making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5"/>
    </row>
    <row r="6" ht="15.0" customHeight="1">
      <c r="A6" s="137"/>
      <c r="B6" s="138" t="s">
        <v>30</v>
      </c>
      <c r="C6" s="136" t="str">
        <f>'S1'!B16</f>
        <v>Understand issues relating to
 organizing and staffing.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5"/>
    </row>
    <row r="7" ht="15.0" customHeight="1">
      <c r="A7" s="137"/>
      <c r="B7" s="138" t="s">
        <v>32</v>
      </c>
      <c r="C7" s="136" t="str">
        <f>'S1'!B17</f>
        <v>Describe the various aspects of directing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5"/>
    </row>
    <row r="8" ht="15.0" customHeight="1">
      <c r="A8" s="137"/>
      <c r="B8" s="138" t="s">
        <v>34</v>
      </c>
      <c r="C8" s="136" t="str">
        <f>'S1'!B18</f>
        <v>Understand management control in organizations .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5"/>
    </row>
    <row r="9" ht="15.0" hidden="1" customHeight="1">
      <c r="A9" s="137"/>
      <c r="B9" s="138" t="s">
        <v>44</v>
      </c>
      <c r="C9" s="139" t="str">
        <f>#REF!</f>
        <v>#REF!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>
      <c r="A10" s="140"/>
      <c r="B10" s="141"/>
      <c r="C10" s="133"/>
      <c r="D10" s="142"/>
      <c r="E10" s="143" t="str">
        <f>'S1'!D13</f>
        <v>Serial Test 1</v>
      </c>
      <c r="F10" s="144"/>
      <c r="G10" s="144"/>
      <c r="H10" s="144"/>
      <c r="I10" s="145"/>
      <c r="J10" s="143" t="str">
        <f>'S1'!E13</f>
        <v>Serial Test 2</v>
      </c>
      <c r="K10" s="144"/>
      <c r="L10" s="144"/>
      <c r="M10" s="144"/>
      <c r="N10" s="145"/>
      <c r="O10" s="143" t="str">
        <f>'S1'!F13</f>
        <v>Serial Test 3</v>
      </c>
      <c r="P10" s="144"/>
      <c r="Q10" s="144"/>
      <c r="R10" s="144"/>
      <c r="S10" s="145"/>
      <c r="T10" s="146" t="str">
        <f>'S1'!G13</f>
        <v>Assignment 1</v>
      </c>
      <c r="U10" s="144"/>
      <c r="V10" s="144"/>
      <c r="W10" s="144"/>
      <c r="X10" s="145"/>
      <c r="Y10" s="143" t="str">
        <f>'S1'!H13</f>
        <v>Assignment 2</v>
      </c>
      <c r="Z10" s="144"/>
      <c r="AA10" s="144"/>
      <c r="AB10" s="144"/>
      <c r="AC10" s="145"/>
      <c r="AD10" s="147" t="s">
        <v>302</v>
      </c>
      <c r="AE10" s="137"/>
      <c r="AF10" s="148" t="s">
        <v>58</v>
      </c>
      <c r="AG10" s="62"/>
      <c r="AH10" s="62"/>
      <c r="AI10" s="62"/>
      <c r="AJ10" s="65"/>
    </row>
    <row r="11">
      <c r="A11" s="140" t="s">
        <v>303</v>
      </c>
      <c r="B11" s="141" t="s">
        <v>304</v>
      </c>
      <c r="C11" s="133" t="s">
        <v>8</v>
      </c>
      <c r="D11" s="142" t="s">
        <v>305</v>
      </c>
      <c r="E11" s="149" t="s">
        <v>62</v>
      </c>
      <c r="F11" s="125" t="s">
        <v>63</v>
      </c>
      <c r="G11" s="125" t="s">
        <v>64</v>
      </c>
      <c r="H11" s="125" t="s">
        <v>65</v>
      </c>
      <c r="I11" s="125" t="s">
        <v>66</v>
      </c>
      <c r="J11" s="149" t="s">
        <v>62</v>
      </c>
      <c r="K11" s="125" t="s">
        <v>63</v>
      </c>
      <c r="L11" s="125" t="s">
        <v>64</v>
      </c>
      <c r="M11" s="125" t="s">
        <v>65</v>
      </c>
      <c r="N11" s="125" t="s">
        <v>66</v>
      </c>
      <c r="O11" s="149" t="s">
        <v>62</v>
      </c>
      <c r="P11" s="125" t="s">
        <v>63</v>
      </c>
      <c r="Q11" s="125" t="s">
        <v>64</v>
      </c>
      <c r="R11" s="125" t="s">
        <v>65</v>
      </c>
      <c r="S11" s="125" t="s">
        <v>66</v>
      </c>
      <c r="T11" s="149" t="s">
        <v>62</v>
      </c>
      <c r="U11" s="125" t="s">
        <v>63</v>
      </c>
      <c r="V11" s="125" t="s">
        <v>64</v>
      </c>
      <c r="W11" s="125" t="s">
        <v>65</v>
      </c>
      <c r="X11" s="125" t="s">
        <v>66</v>
      </c>
      <c r="Y11" s="149" t="s">
        <v>62</v>
      </c>
      <c r="Z11" s="125" t="s">
        <v>63</v>
      </c>
      <c r="AA11" s="125" t="s">
        <v>64</v>
      </c>
      <c r="AB11" s="125" t="s">
        <v>65</v>
      </c>
      <c r="AC11" s="125" t="s">
        <v>66</v>
      </c>
      <c r="AD11" s="150" t="s">
        <v>306</v>
      </c>
      <c r="AE11" s="65"/>
      <c r="AF11" s="125" t="s">
        <v>62</v>
      </c>
      <c r="AG11" s="125" t="s">
        <v>63</v>
      </c>
      <c r="AH11" s="125" t="s">
        <v>64</v>
      </c>
      <c r="AI11" s="125" t="s">
        <v>65</v>
      </c>
      <c r="AJ11" s="125" t="s">
        <v>66</v>
      </c>
      <c r="AK11" s="151"/>
      <c r="AL11" s="151"/>
      <c r="AM11" s="151"/>
      <c r="AN11" s="151"/>
    </row>
    <row r="12">
      <c r="A12" s="140"/>
      <c r="B12" s="152"/>
      <c r="C12" s="133"/>
      <c r="D12" s="153"/>
      <c r="E12" s="154">
        <f>'S1'!D14</f>
        <v>28</v>
      </c>
      <c r="F12" s="155">
        <f>'S1'!D15</f>
        <v>22</v>
      </c>
      <c r="G12" s="155"/>
      <c r="H12" s="155"/>
      <c r="I12" s="155"/>
      <c r="J12" s="154" t="str">
        <f>'S1'!E14</f>
        <v/>
      </c>
      <c r="K12" s="155">
        <f>'S1'!E15</f>
        <v>18</v>
      </c>
      <c r="L12" s="155">
        <f>'S1'!E16</f>
        <v>23</v>
      </c>
      <c r="M12" s="155">
        <f>'S1'!E17</f>
        <v>9</v>
      </c>
      <c r="N12" s="155" t="str">
        <f>'S1'!E18</f>
        <v/>
      </c>
      <c r="O12" s="154" t="str">
        <f>'S1'!F14</f>
        <v/>
      </c>
      <c r="P12" s="155" t="str">
        <f>'S1'!F15</f>
        <v/>
      </c>
      <c r="Q12" s="155" t="str">
        <f>'S1'!F16</f>
        <v/>
      </c>
      <c r="R12" s="155">
        <f>'S1'!F17</f>
        <v>24</v>
      </c>
      <c r="S12" s="155">
        <f>'S1'!F18</f>
        <v>26</v>
      </c>
      <c r="T12" s="154">
        <f>'S1'!G14</f>
        <v>25</v>
      </c>
      <c r="U12" s="155">
        <f>'S1'!G15</f>
        <v>25</v>
      </c>
      <c r="V12" s="155" t="str">
        <f>'S1'!G16</f>
        <v/>
      </c>
      <c r="W12" s="155" t="str">
        <f>'S1'!G17</f>
        <v/>
      </c>
      <c r="X12" s="155" t="str">
        <f>'S1'!G18</f>
        <v/>
      </c>
      <c r="Y12" s="154" t="str">
        <f>'S1'!H14</f>
        <v/>
      </c>
      <c r="Z12" s="155" t="str">
        <f>'S1'!H15</f>
        <v/>
      </c>
      <c r="AA12" s="155">
        <f>'S1'!H16</f>
        <v>30</v>
      </c>
      <c r="AB12" s="155">
        <f>'S1'!H17</f>
        <v>20</v>
      </c>
      <c r="AC12" s="155" t="str">
        <f>'S1'!H18</f>
        <v/>
      </c>
      <c r="AD12" s="156"/>
      <c r="AE12" s="23"/>
      <c r="AF12" s="157"/>
      <c r="AG12" s="157"/>
      <c r="AH12" s="157"/>
      <c r="AI12" s="157"/>
      <c r="AJ12" s="157"/>
    </row>
    <row r="13">
      <c r="A13" s="137">
        <v>1.0</v>
      </c>
      <c r="B13" s="158">
        <v>9.21320104001E11</v>
      </c>
      <c r="C13" s="159" t="s">
        <v>11</v>
      </c>
      <c r="D13" s="159" t="s">
        <v>307</v>
      </c>
      <c r="E13" s="160">
        <v>20.0</v>
      </c>
      <c r="F13" s="160">
        <v>14.0</v>
      </c>
      <c r="G13" s="160"/>
      <c r="H13" s="160"/>
      <c r="I13" s="160"/>
      <c r="J13" s="160"/>
      <c r="K13" s="160">
        <v>15.0</v>
      </c>
      <c r="L13" s="160">
        <v>15.0</v>
      </c>
      <c r="M13" s="160">
        <v>6.0</v>
      </c>
      <c r="N13" s="160"/>
      <c r="O13" s="160"/>
      <c r="P13" s="160"/>
      <c r="Q13" s="160"/>
      <c r="R13" s="160">
        <v>20.0</v>
      </c>
      <c r="S13" s="160">
        <v>21.0</v>
      </c>
      <c r="T13" s="160">
        <v>25.0</v>
      </c>
      <c r="U13" s="161">
        <v>24.0</v>
      </c>
      <c r="V13" s="160"/>
      <c r="W13" s="160"/>
      <c r="X13" s="160"/>
      <c r="Y13" s="160"/>
      <c r="Z13" s="160"/>
      <c r="AA13" s="160">
        <v>26.0</v>
      </c>
      <c r="AB13" s="161">
        <v>18.0</v>
      </c>
      <c r="AC13" s="161"/>
      <c r="AD13" s="160" t="s">
        <v>11</v>
      </c>
      <c r="AE13" s="162">
        <f t="shared" ref="AE13:AE257" si="1">IF(AD13="O",100,IF(AD13="A+",90,IF(AD13="A",80,IF(AD13="B+",70,IF(AD13="B",60,0)))))</f>
        <v>80</v>
      </c>
      <c r="AF13" s="163">
        <f>100*(E13+J13+O13+T13+Y13)/'S1'!$I$14</f>
        <v>84.90566038</v>
      </c>
      <c r="AG13" s="163">
        <f>100*(F13+K13+P13+U13+Z13)/'S1'!$I$15</f>
        <v>81.53846154</v>
      </c>
      <c r="AH13" s="163">
        <f>100*(G13+L13+Q13+V13+AA13)/'S1'!$I$16</f>
        <v>77.35849057</v>
      </c>
      <c r="AI13" s="163">
        <f>100*(H13+M13+R13+W13+AB13)/'S1'!$I$17</f>
        <v>83.01886792</v>
      </c>
      <c r="AJ13" s="163">
        <f>100*(I13+N13+S13+X13+AC13)/'S1'!$I$18</f>
        <v>80.76923077</v>
      </c>
    </row>
    <row r="14">
      <c r="A14" s="137">
        <v>2.0</v>
      </c>
      <c r="B14" s="158">
        <v>9.21320104002E11</v>
      </c>
      <c r="C14" s="159" t="s">
        <v>11</v>
      </c>
      <c r="D14" s="159" t="s">
        <v>308</v>
      </c>
      <c r="E14" s="160">
        <v>22.0</v>
      </c>
      <c r="F14" s="160">
        <v>19.0</v>
      </c>
      <c r="G14" s="160"/>
      <c r="H14" s="160"/>
      <c r="I14" s="160"/>
      <c r="J14" s="160"/>
      <c r="K14" s="160">
        <v>16.0</v>
      </c>
      <c r="L14" s="160">
        <v>16.0</v>
      </c>
      <c r="M14" s="160">
        <v>8.0</v>
      </c>
      <c r="N14" s="160"/>
      <c r="O14" s="160"/>
      <c r="P14" s="160"/>
      <c r="Q14" s="160"/>
      <c r="R14" s="160">
        <v>17.0</v>
      </c>
      <c r="S14" s="160">
        <v>16.0</v>
      </c>
      <c r="T14" s="160">
        <v>24.0</v>
      </c>
      <c r="U14" s="161">
        <v>23.0</v>
      </c>
      <c r="V14" s="160"/>
      <c r="W14" s="160"/>
      <c r="X14" s="160"/>
      <c r="Y14" s="160"/>
      <c r="Z14" s="160"/>
      <c r="AA14" s="160">
        <v>28.0</v>
      </c>
      <c r="AB14" s="161">
        <v>19.0</v>
      </c>
      <c r="AC14" s="161"/>
      <c r="AD14" s="160" t="s">
        <v>11</v>
      </c>
      <c r="AE14" s="162">
        <f t="shared" si="1"/>
        <v>80</v>
      </c>
      <c r="AF14" s="163">
        <f>100*(E14+J14+O14+T14+Y14)/'S1'!$I$14</f>
        <v>86.79245283</v>
      </c>
      <c r="AG14" s="163">
        <f>100*(F14+K14+P14+U14+Z14)/'S1'!$I$15</f>
        <v>89.23076923</v>
      </c>
      <c r="AH14" s="163">
        <f>100*(G14+L14+Q14+V14+AA14)/'S1'!$I$16</f>
        <v>83.01886792</v>
      </c>
      <c r="AI14" s="163">
        <f>100*(H14+M14+R14+W14+AB14)/'S1'!$I$17</f>
        <v>83.01886792</v>
      </c>
      <c r="AJ14" s="163">
        <f>100*(I14+N14+S14+X14+AC14)/'S1'!$I$18</f>
        <v>61.53846154</v>
      </c>
    </row>
    <row r="15">
      <c r="A15" s="137">
        <v>3.0</v>
      </c>
      <c r="B15" s="158">
        <v>9.21320104003E11</v>
      </c>
      <c r="C15" s="159" t="s">
        <v>11</v>
      </c>
      <c r="D15" s="159" t="s">
        <v>309</v>
      </c>
      <c r="E15" s="160">
        <v>19.0</v>
      </c>
      <c r="F15" s="160">
        <v>15.0</v>
      </c>
      <c r="G15" s="160"/>
      <c r="H15" s="160"/>
      <c r="I15" s="160"/>
      <c r="J15" s="160"/>
      <c r="K15" s="160">
        <v>15.0</v>
      </c>
      <c r="L15" s="160">
        <v>18.0</v>
      </c>
      <c r="M15" s="160">
        <v>9.0</v>
      </c>
      <c r="N15" s="160"/>
      <c r="O15" s="160"/>
      <c r="P15" s="160"/>
      <c r="Q15" s="160"/>
      <c r="R15" s="160">
        <v>17.0</v>
      </c>
      <c r="S15" s="160">
        <v>20.0</v>
      </c>
      <c r="T15" s="160">
        <v>25.0</v>
      </c>
      <c r="U15" s="161">
        <v>24.0</v>
      </c>
      <c r="V15" s="160"/>
      <c r="W15" s="160"/>
      <c r="X15" s="160"/>
      <c r="Y15" s="160"/>
      <c r="Z15" s="160"/>
      <c r="AA15" s="160">
        <v>24.0</v>
      </c>
      <c r="AB15" s="161">
        <v>20.0</v>
      </c>
      <c r="AC15" s="161"/>
      <c r="AD15" s="160" t="s">
        <v>11</v>
      </c>
      <c r="AE15" s="162">
        <f t="shared" si="1"/>
        <v>80</v>
      </c>
      <c r="AF15" s="163">
        <f>100*(E15+J15+O15+T15+Y15)/'S1'!$I$14</f>
        <v>83.01886792</v>
      </c>
      <c r="AG15" s="163">
        <f>100*(F15+K15+P15+U15+Z15)/'S1'!$I$15</f>
        <v>83.07692308</v>
      </c>
      <c r="AH15" s="163">
        <f>100*(G15+L15+Q15+V15+AA15)/'S1'!$I$16</f>
        <v>79.24528302</v>
      </c>
      <c r="AI15" s="163">
        <f>100*(H15+M15+R15+W15+AB15)/'S1'!$I$17</f>
        <v>86.79245283</v>
      </c>
      <c r="AJ15" s="163">
        <f>100*(I15+N15+S15+X15+AC15)/'S1'!$I$18</f>
        <v>76.92307692</v>
      </c>
    </row>
    <row r="16">
      <c r="A16" s="137">
        <v>4.0</v>
      </c>
      <c r="B16" s="158">
        <v>9.21320104004E11</v>
      </c>
      <c r="C16" s="159" t="s">
        <v>11</v>
      </c>
      <c r="D16" s="159" t="s">
        <v>310</v>
      </c>
      <c r="E16" s="160">
        <v>21.0</v>
      </c>
      <c r="F16" s="160">
        <v>18.0</v>
      </c>
      <c r="G16" s="160"/>
      <c r="H16" s="160"/>
      <c r="I16" s="160"/>
      <c r="J16" s="160"/>
      <c r="K16" s="160">
        <v>16.0</v>
      </c>
      <c r="L16" s="160">
        <v>20.0</v>
      </c>
      <c r="M16" s="160">
        <v>8.0</v>
      </c>
      <c r="N16" s="160"/>
      <c r="O16" s="160"/>
      <c r="P16" s="160"/>
      <c r="Q16" s="160"/>
      <c r="R16" s="160">
        <v>20.0</v>
      </c>
      <c r="S16" s="160">
        <v>21.0</v>
      </c>
      <c r="T16" s="160">
        <v>24.0</v>
      </c>
      <c r="U16" s="161">
        <v>23.0</v>
      </c>
      <c r="V16" s="160"/>
      <c r="W16" s="160"/>
      <c r="X16" s="160"/>
      <c r="Y16" s="160"/>
      <c r="Z16" s="160"/>
      <c r="AA16" s="160">
        <v>26.0</v>
      </c>
      <c r="AB16" s="161">
        <v>17.0</v>
      </c>
      <c r="AC16" s="161"/>
      <c r="AD16" s="160" t="s">
        <v>11</v>
      </c>
      <c r="AE16" s="162">
        <f t="shared" si="1"/>
        <v>80</v>
      </c>
      <c r="AF16" s="163">
        <f>100*(E16+J16+O16+T16+Y16)/'S1'!$I$14</f>
        <v>84.90566038</v>
      </c>
      <c r="AG16" s="163">
        <f>100*(F16+K16+P16+U16+Z16)/'S1'!$I$15</f>
        <v>87.69230769</v>
      </c>
      <c r="AH16" s="163">
        <f>100*(G16+L16+Q16+V16+AA16)/'S1'!$I$16</f>
        <v>86.79245283</v>
      </c>
      <c r="AI16" s="163">
        <f>100*(H16+M16+R16+W16+AB16)/'S1'!$I$17</f>
        <v>84.90566038</v>
      </c>
      <c r="AJ16" s="163">
        <f>100*(I16+N16+S16+X16+AC16)/'S1'!$I$18</f>
        <v>80.76923077</v>
      </c>
    </row>
    <row r="17">
      <c r="A17" s="137">
        <v>5.0</v>
      </c>
      <c r="B17" s="158">
        <v>9.21320104005E11</v>
      </c>
      <c r="C17" s="159" t="s">
        <v>11</v>
      </c>
      <c r="D17" s="159" t="s">
        <v>311</v>
      </c>
      <c r="E17" s="160">
        <v>27.0</v>
      </c>
      <c r="F17" s="160">
        <v>18.0</v>
      </c>
      <c r="G17" s="160"/>
      <c r="H17" s="160"/>
      <c r="I17" s="160"/>
      <c r="J17" s="160"/>
      <c r="K17" s="160">
        <v>16.0</v>
      </c>
      <c r="L17" s="160">
        <v>18.0</v>
      </c>
      <c r="M17" s="160">
        <v>6.0</v>
      </c>
      <c r="N17" s="160"/>
      <c r="O17" s="160"/>
      <c r="P17" s="160"/>
      <c r="Q17" s="160"/>
      <c r="R17" s="160">
        <v>18.0</v>
      </c>
      <c r="S17" s="160">
        <v>21.0</v>
      </c>
      <c r="T17" s="160">
        <v>21.0</v>
      </c>
      <c r="U17" s="161">
        <v>23.0</v>
      </c>
      <c r="V17" s="160"/>
      <c r="W17" s="160"/>
      <c r="X17" s="160"/>
      <c r="Y17" s="160"/>
      <c r="Z17" s="160"/>
      <c r="AA17" s="160">
        <v>27.0</v>
      </c>
      <c r="AB17" s="161">
        <v>16.0</v>
      </c>
      <c r="AC17" s="161"/>
      <c r="AD17" s="160" t="s">
        <v>312</v>
      </c>
      <c r="AE17" s="162">
        <f t="shared" si="1"/>
        <v>90</v>
      </c>
      <c r="AF17" s="163">
        <f>100*(E17+J17+O17+T17+Y17)/'S1'!$I$14</f>
        <v>90.56603774</v>
      </c>
      <c r="AG17" s="163">
        <f>100*(F17+K17+P17+U17+Z17)/'S1'!$I$15</f>
        <v>87.69230769</v>
      </c>
      <c r="AH17" s="163">
        <f>100*(G17+L17+Q17+V17+AA17)/'S1'!$I$16</f>
        <v>84.90566038</v>
      </c>
      <c r="AI17" s="163">
        <f>100*(H17+M17+R17+W17+AB17)/'S1'!$I$17</f>
        <v>75.47169811</v>
      </c>
      <c r="AJ17" s="163">
        <f>100*(I17+N17+S17+X17+AC17)/'S1'!$I$18</f>
        <v>80.76923077</v>
      </c>
    </row>
    <row r="18">
      <c r="A18" s="137">
        <v>6.0</v>
      </c>
      <c r="B18" s="158">
        <v>9.21320104006E11</v>
      </c>
      <c r="C18" s="159" t="s">
        <v>11</v>
      </c>
      <c r="D18" s="159" t="s">
        <v>313</v>
      </c>
      <c r="E18" s="160">
        <v>22.0</v>
      </c>
      <c r="F18" s="160">
        <v>17.0</v>
      </c>
      <c r="G18" s="160"/>
      <c r="H18" s="160"/>
      <c r="I18" s="160"/>
      <c r="J18" s="160"/>
      <c r="K18" s="160">
        <v>15.0</v>
      </c>
      <c r="L18" s="160">
        <v>19.0</v>
      </c>
      <c r="M18" s="160">
        <v>8.0</v>
      </c>
      <c r="N18" s="160"/>
      <c r="O18" s="160"/>
      <c r="P18" s="160"/>
      <c r="Q18" s="160"/>
      <c r="R18" s="160">
        <v>19.0</v>
      </c>
      <c r="S18" s="160">
        <v>24.0</v>
      </c>
      <c r="T18" s="160">
        <v>22.0</v>
      </c>
      <c r="U18" s="161">
        <v>22.0</v>
      </c>
      <c r="V18" s="160"/>
      <c r="W18" s="160"/>
      <c r="X18" s="160"/>
      <c r="Y18" s="160"/>
      <c r="Z18" s="160"/>
      <c r="AA18" s="160">
        <v>26.0</v>
      </c>
      <c r="AB18" s="161">
        <v>14.0</v>
      </c>
      <c r="AC18" s="161"/>
      <c r="AD18" s="160" t="s">
        <v>47</v>
      </c>
      <c r="AE18" s="162">
        <f t="shared" si="1"/>
        <v>70</v>
      </c>
      <c r="AF18" s="163">
        <f>100*(E18+J18+O18+T18+Y18)/'S1'!$I$14</f>
        <v>83.01886792</v>
      </c>
      <c r="AG18" s="163">
        <f>100*(F18+K18+P18+U18+Z18)/'S1'!$I$15</f>
        <v>83.07692308</v>
      </c>
      <c r="AH18" s="163">
        <f>100*(G18+L18+Q18+V18+AA18)/'S1'!$I$16</f>
        <v>84.90566038</v>
      </c>
      <c r="AI18" s="163">
        <f>100*(H18+M18+R18+W18+AB18)/'S1'!$I$17</f>
        <v>77.35849057</v>
      </c>
      <c r="AJ18" s="163">
        <f>100*(I18+N18+S18+X18+AC18)/'S1'!$I$18</f>
        <v>92.30769231</v>
      </c>
    </row>
    <row r="19">
      <c r="A19" s="137">
        <v>7.0</v>
      </c>
      <c r="B19" s="158">
        <v>9.21320104007E11</v>
      </c>
      <c r="C19" s="159" t="s">
        <v>11</v>
      </c>
      <c r="D19" s="159" t="s">
        <v>314</v>
      </c>
      <c r="E19" s="160">
        <v>23.0</v>
      </c>
      <c r="F19" s="160">
        <v>18.0</v>
      </c>
      <c r="G19" s="160"/>
      <c r="H19" s="160"/>
      <c r="I19" s="160"/>
      <c r="J19" s="160"/>
      <c r="K19" s="160">
        <v>17.0</v>
      </c>
      <c r="L19" s="160">
        <v>20.0</v>
      </c>
      <c r="M19" s="160">
        <v>6.0</v>
      </c>
      <c r="N19" s="160"/>
      <c r="O19" s="160"/>
      <c r="P19" s="160"/>
      <c r="Q19" s="160"/>
      <c r="R19" s="160">
        <v>20.0</v>
      </c>
      <c r="S19" s="160">
        <v>23.0</v>
      </c>
      <c r="T19" s="160">
        <v>22.0</v>
      </c>
      <c r="U19" s="161">
        <v>21.0</v>
      </c>
      <c r="V19" s="160"/>
      <c r="W19" s="160"/>
      <c r="X19" s="160"/>
      <c r="Y19" s="160"/>
      <c r="Z19" s="160"/>
      <c r="AA19" s="160">
        <v>25.0</v>
      </c>
      <c r="AB19" s="161">
        <v>15.0</v>
      </c>
      <c r="AC19" s="161"/>
      <c r="AD19" s="160" t="s">
        <v>11</v>
      </c>
      <c r="AE19" s="162">
        <f t="shared" si="1"/>
        <v>80</v>
      </c>
      <c r="AF19" s="163">
        <f>100*(E19+J19+O19+T19+Y19)/'S1'!$I$14</f>
        <v>84.90566038</v>
      </c>
      <c r="AG19" s="163">
        <f>100*(F19+K19+P19+U19+Z19)/'S1'!$I$15</f>
        <v>86.15384615</v>
      </c>
      <c r="AH19" s="163">
        <f>100*(G19+L19+Q19+V19+AA19)/'S1'!$I$16</f>
        <v>84.90566038</v>
      </c>
      <c r="AI19" s="163">
        <f>100*(H19+M19+R19+W19+AB19)/'S1'!$I$17</f>
        <v>77.35849057</v>
      </c>
      <c r="AJ19" s="163">
        <f>100*(I19+N19+S19+X19+AC19)/'S1'!$I$18</f>
        <v>88.46153846</v>
      </c>
    </row>
    <row r="20" ht="15.75" customHeight="1">
      <c r="A20" s="137">
        <v>8.0</v>
      </c>
      <c r="B20" s="158">
        <v>9.21320104008E11</v>
      </c>
      <c r="C20" s="159" t="s">
        <v>11</v>
      </c>
      <c r="D20" s="159" t="s">
        <v>315</v>
      </c>
      <c r="E20" s="160">
        <v>22.0</v>
      </c>
      <c r="F20" s="160">
        <v>19.0</v>
      </c>
      <c r="G20" s="160"/>
      <c r="H20" s="160"/>
      <c r="I20" s="160"/>
      <c r="J20" s="160"/>
      <c r="K20" s="160">
        <v>15.0</v>
      </c>
      <c r="L20" s="160">
        <v>15.0</v>
      </c>
      <c r="M20" s="160">
        <v>6.0</v>
      </c>
      <c r="N20" s="160"/>
      <c r="O20" s="160"/>
      <c r="P20" s="160"/>
      <c r="Q20" s="160"/>
      <c r="R20" s="160">
        <v>18.0</v>
      </c>
      <c r="S20" s="160">
        <v>22.0</v>
      </c>
      <c r="T20" s="160">
        <v>23.0</v>
      </c>
      <c r="U20" s="161">
        <v>20.0</v>
      </c>
      <c r="V20" s="160"/>
      <c r="W20" s="160"/>
      <c r="X20" s="160"/>
      <c r="Y20" s="160"/>
      <c r="Z20" s="160"/>
      <c r="AA20" s="160">
        <v>24.0</v>
      </c>
      <c r="AB20" s="161">
        <v>17.0</v>
      </c>
      <c r="AC20" s="161"/>
      <c r="AD20" s="160" t="s">
        <v>13</v>
      </c>
      <c r="AE20" s="162">
        <f t="shared" si="1"/>
        <v>60</v>
      </c>
      <c r="AF20" s="163">
        <f>100*(E20+J20+O20+T20+Y20)/'S1'!$I$14</f>
        <v>84.90566038</v>
      </c>
      <c r="AG20" s="163">
        <f>100*(F20+K20+P20+U20+Z20)/'S1'!$I$15</f>
        <v>83.07692308</v>
      </c>
      <c r="AH20" s="163">
        <f>100*(G20+L20+Q20+V20+AA20)/'S1'!$I$16</f>
        <v>73.58490566</v>
      </c>
      <c r="AI20" s="163">
        <f>100*(H20+M20+R20+W20+AB20)/'S1'!$I$17</f>
        <v>77.35849057</v>
      </c>
      <c r="AJ20" s="163">
        <f>100*(I20+N20+S20+X20+AC20)/'S1'!$I$18</f>
        <v>84.61538462</v>
      </c>
    </row>
    <row r="21" ht="15.75" customHeight="1">
      <c r="A21" s="137">
        <v>9.0</v>
      </c>
      <c r="B21" s="158">
        <v>9.21320104009E11</v>
      </c>
      <c r="C21" s="159" t="s">
        <v>11</v>
      </c>
      <c r="D21" s="159" t="s">
        <v>316</v>
      </c>
      <c r="E21" s="160">
        <v>21.0</v>
      </c>
      <c r="F21" s="160">
        <v>18.0</v>
      </c>
      <c r="G21" s="160"/>
      <c r="H21" s="160"/>
      <c r="I21" s="160"/>
      <c r="J21" s="160"/>
      <c r="K21" s="160">
        <v>16.0</v>
      </c>
      <c r="L21" s="160">
        <v>16.0</v>
      </c>
      <c r="M21" s="160">
        <v>7.0</v>
      </c>
      <c r="N21" s="160"/>
      <c r="O21" s="160"/>
      <c r="P21" s="160"/>
      <c r="Q21" s="160"/>
      <c r="R21" s="160">
        <v>19.0</v>
      </c>
      <c r="S21" s="160">
        <v>21.0</v>
      </c>
      <c r="T21" s="160">
        <v>22.0</v>
      </c>
      <c r="U21" s="161">
        <v>22.0</v>
      </c>
      <c r="V21" s="160"/>
      <c r="W21" s="160"/>
      <c r="X21" s="160"/>
      <c r="Y21" s="160"/>
      <c r="Z21" s="160"/>
      <c r="AA21" s="160">
        <v>26.0</v>
      </c>
      <c r="AB21" s="161">
        <v>18.0</v>
      </c>
      <c r="AC21" s="161"/>
      <c r="AD21" s="160" t="s">
        <v>11</v>
      </c>
      <c r="AE21" s="162">
        <f t="shared" si="1"/>
        <v>80</v>
      </c>
      <c r="AF21" s="163">
        <f>100*(E21+J21+O21+T21+Y21)/'S1'!$I$14</f>
        <v>81.13207547</v>
      </c>
      <c r="AG21" s="163">
        <f>100*(F21+K21+P21+U21+Z21)/'S1'!$I$15</f>
        <v>86.15384615</v>
      </c>
      <c r="AH21" s="163">
        <f>100*(G21+L21+Q21+V21+AA21)/'S1'!$I$16</f>
        <v>79.24528302</v>
      </c>
      <c r="AI21" s="163">
        <f>100*(H21+M21+R21+W21+AB21)/'S1'!$I$17</f>
        <v>83.01886792</v>
      </c>
      <c r="AJ21" s="163">
        <f>100*(I21+N21+S21+X21+AC21)/'S1'!$I$18</f>
        <v>80.76923077</v>
      </c>
    </row>
    <row r="22" ht="15.75" customHeight="1">
      <c r="A22" s="137">
        <v>10.0</v>
      </c>
      <c r="B22" s="158">
        <v>9.2132010401E11</v>
      </c>
      <c r="C22" s="159" t="s">
        <v>11</v>
      </c>
      <c r="D22" s="159" t="s">
        <v>317</v>
      </c>
      <c r="E22" s="160">
        <v>20.0</v>
      </c>
      <c r="F22" s="160">
        <v>19.0</v>
      </c>
      <c r="G22" s="160"/>
      <c r="H22" s="160"/>
      <c r="I22" s="160"/>
      <c r="J22" s="160"/>
      <c r="K22" s="160">
        <v>14.0</v>
      </c>
      <c r="L22" s="160">
        <v>17.0</v>
      </c>
      <c r="M22" s="160">
        <v>8.0</v>
      </c>
      <c r="N22" s="160"/>
      <c r="O22" s="160"/>
      <c r="P22" s="160"/>
      <c r="Q22" s="160"/>
      <c r="R22" s="160">
        <v>18.0</v>
      </c>
      <c r="S22" s="160">
        <v>20.0</v>
      </c>
      <c r="T22" s="160">
        <v>21.0</v>
      </c>
      <c r="U22" s="161">
        <v>21.0</v>
      </c>
      <c r="V22" s="160"/>
      <c r="W22" s="160"/>
      <c r="X22" s="160"/>
      <c r="Y22" s="160"/>
      <c r="Z22" s="160"/>
      <c r="AA22" s="160">
        <v>28.0</v>
      </c>
      <c r="AB22" s="161">
        <v>19.0</v>
      </c>
      <c r="AC22" s="161"/>
      <c r="AD22" s="160" t="s">
        <v>13</v>
      </c>
      <c r="AE22" s="162">
        <f t="shared" si="1"/>
        <v>60</v>
      </c>
      <c r="AF22" s="163">
        <f>100*(E22+J22+O22+T22+Y22)/'S1'!$I$14</f>
        <v>77.35849057</v>
      </c>
      <c r="AG22" s="163">
        <f>100*(F22+K22+P22+U22+Z22)/'S1'!$I$15</f>
        <v>83.07692308</v>
      </c>
      <c r="AH22" s="163">
        <f>100*(G22+L22+Q22+V22+AA22)/'S1'!$I$16</f>
        <v>84.90566038</v>
      </c>
      <c r="AI22" s="163">
        <f>100*(H22+M22+R22+W22+AB22)/'S1'!$I$17</f>
        <v>84.90566038</v>
      </c>
      <c r="AJ22" s="163">
        <f>100*(I22+N22+S22+X22+AC22)/'S1'!$I$18</f>
        <v>76.92307692</v>
      </c>
    </row>
    <row r="23" ht="15.75" customHeight="1">
      <c r="A23" s="137">
        <v>11.0</v>
      </c>
      <c r="B23" s="158">
        <v>9.21320104011E11</v>
      </c>
      <c r="C23" s="159" t="s">
        <v>11</v>
      </c>
      <c r="D23" s="159" t="s">
        <v>318</v>
      </c>
      <c r="E23" s="160">
        <v>23.0</v>
      </c>
      <c r="F23" s="160">
        <v>19.0</v>
      </c>
      <c r="G23" s="160"/>
      <c r="H23" s="160"/>
      <c r="I23" s="160"/>
      <c r="J23" s="160"/>
      <c r="K23" s="160">
        <v>15.0</v>
      </c>
      <c r="L23" s="160">
        <v>18.0</v>
      </c>
      <c r="M23" s="160">
        <v>8.0</v>
      </c>
      <c r="N23" s="160"/>
      <c r="O23" s="160"/>
      <c r="P23" s="160"/>
      <c r="Q23" s="160"/>
      <c r="R23" s="160">
        <v>17.0</v>
      </c>
      <c r="S23" s="160">
        <v>23.0</v>
      </c>
      <c r="T23" s="160">
        <v>20.0</v>
      </c>
      <c r="U23" s="161">
        <v>22.0</v>
      </c>
      <c r="V23" s="160"/>
      <c r="W23" s="160"/>
      <c r="X23" s="160"/>
      <c r="Y23" s="160"/>
      <c r="Z23" s="160"/>
      <c r="AA23" s="160">
        <v>25.0</v>
      </c>
      <c r="AB23" s="161">
        <v>18.0</v>
      </c>
      <c r="AC23" s="161"/>
      <c r="AD23" s="160" t="s">
        <v>319</v>
      </c>
      <c r="AE23" s="162">
        <f t="shared" si="1"/>
        <v>100</v>
      </c>
      <c r="AF23" s="163">
        <f>100*(E23+J23+O23+T23+Y23)/'S1'!$I$14</f>
        <v>81.13207547</v>
      </c>
      <c r="AG23" s="163">
        <f>100*(F23+K23+P23+U23+Z23)/'S1'!$I$15</f>
        <v>86.15384615</v>
      </c>
      <c r="AH23" s="163">
        <f>100*(G23+L23+Q23+V23+AA23)/'S1'!$I$16</f>
        <v>81.13207547</v>
      </c>
      <c r="AI23" s="163">
        <f>100*(H23+M23+R23+W23+AB23)/'S1'!$I$17</f>
        <v>81.13207547</v>
      </c>
      <c r="AJ23" s="163">
        <f>100*(I23+N23+S23+X23+AC23)/'S1'!$I$18</f>
        <v>88.46153846</v>
      </c>
    </row>
    <row r="24" ht="15.75" customHeight="1">
      <c r="A24" s="137">
        <v>12.0</v>
      </c>
      <c r="B24" s="158">
        <v>9.21320104012E11</v>
      </c>
      <c r="C24" s="159" t="s">
        <v>11</v>
      </c>
      <c r="D24" s="159" t="s">
        <v>320</v>
      </c>
      <c r="E24" s="160">
        <v>22.0</v>
      </c>
      <c r="F24" s="160">
        <v>19.0</v>
      </c>
      <c r="G24" s="160"/>
      <c r="H24" s="160"/>
      <c r="I24" s="160"/>
      <c r="J24" s="160"/>
      <c r="K24" s="160">
        <v>16.0</v>
      </c>
      <c r="L24" s="160">
        <v>18.0</v>
      </c>
      <c r="M24" s="160">
        <v>5.0</v>
      </c>
      <c r="N24" s="160"/>
      <c r="O24" s="160"/>
      <c r="P24" s="160"/>
      <c r="Q24" s="160"/>
      <c r="R24" s="160">
        <v>16.0</v>
      </c>
      <c r="S24" s="160">
        <v>21.0</v>
      </c>
      <c r="T24" s="160">
        <v>21.0</v>
      </c>
      <c r="U24" s="161">
        <v>21.0</v>
      </c>
      <c r="V24" s="160"/>
      <c r="W24" s="160"/>
      <c r="X24" s="160"/>
      <c r="Y24" s="160"/>
      <c r="Z24" s="160"/>
      <c r="AA24" s="160">
        <v>26.0</v>
      </c>
      <c r="AB24" s="161">
        <v>14.0</v>
      </c>
      <c r="AC24" s="161"/>
      <c r="AD24" s="160" t="s">
        <v>11</v>
      </c>
      <c r="AE24" s="162">
        <f t="shared" si="1"/>
        <v>80</v>
      </c>
      <c r="AF24" s="163">
        <f>100*(E24+J24+O24+T24+Y24)/'S1'!$I$14</f>
        <v>81.13207547</v>
      </c>
      <c r="AG24" s="163">
        <f>100*(F24+K24+P24+U24+Z24)/'S1'!$I$15</f>
        <v>86.15384615</v>
      </c>
      <c r="AH24" s="163">
        <f>100*(G24+L24+Q24+V24+AA24)/'S1'!$I$16</f>
        <v>83.01886792</v>
      </c>
      <c r="AI24" s="163">
        <f>100*(H24+M24+R24+W24+AB24)/'S1'!$I$17</f>
        <v>66.03773585</v>
      </c>
      <c r="AJ24" s="163">
        <f>100*(I24+N24+S24+X24+AC24)/'S1'!$I$18</f>
        <v>80.76923077</v>
      </c>
    </row>
    <row r="25" ht="15.75" customHeight="1">
      <c r="A25" s="137">
        <v>13.0</v>
      </c>
      <c r="B25" s="158">
        <v>9.21320104013E11</v>
      </c>
      <c r="C25" s="159" t="s">
        <v>11</v>
      </c>
      <c r="D25" s="159" t="s">
        <v>321</v>
      </c>
      <c r="E25" s="160">
        <v>28.0</v>
      </c>
      <c r="F25" s="160">
        <v>20.0</v>
      </c>
      <c r="G25" s="160"/>
      <c r="H25" s="160"/>
      <c r="I25" s="160"/>
      <c r="J25" s="160"/>
      <c r="K25" s="160">
        <v>15.0</v>
      </c>
      <c r="L25" s="160">
        <v>19.0</v>
      </c>
      <c r="M25" s="160">
        <v>6.0</v>
      </c>
      <c r="N25" s="160"/>
      <c r="O25" s="160"/>
      <c r="P25" s="160"/>
      <c r="Q25" s="160"/>
      <c r="R25" s="160">
        <v>18.0</v>
      </c>
      <c r="S25" s="160">
        <v>20.0</v>
      </c>
      <c r="T25" s="160">
        <v>20.0</v>
      </c>
      <c r="U25" s="161">
        <v>22.0</v>
      </c>
      <c r="V25" s="160"/>
      <c r="W25" s="160"/>
      <c r="X25" s="160"/>
      <c r="Y25" s="160"/>
      <c r="Z25" s="160"/>
      <c r="AA25" s="160">
        <v>29.0</v>
      </c>
      <c r="AB25" s="161">
        <v>15.0</v>
      </c>
      <c r="AC25" s="161"/>
      <c r="AD25" s="160" t="s">
        <v>11</v>
      </c>
      <c r="AE25" s="162">
        <f t="shared" si="1"/>
        <v>80</v>
      </c>
      <c r="AF25" s="163">
        <f>100*(E25+J25+O25+T25+Y25)/'S1'!$I$14</f>
        <v>90.56603774</v>
      </c>
      <c r="AG25" s="163">
        <f>100*(F25+K25+P25+U25+Z25)/'S1'!$I$15</f>
        <v>87.69230769</v>
      </c>
      <c r="AH25" s="163">
        <f>100*(G25+L25+Q25+V25+AA25)/'S1'!$I$16</f>
        <v>90.56603774</v>
      </c>
      <c r="AI25" s="163">
        <f>100*(H25+M25+R25+W25+AB25)/'S1'!$I$17</f>
        <v>73.58490566</v>
      </c>
      <c r="AJ25" s="163">
        <f>100*(I25+N25+S25+X25+AC25)/'S1'!$I$18</f>
        <v>76.92307692</v>
      </c>
    </row>
    <row r="26" ht="15.75" customHeight="1">
      <c r="A26" s="137">
        <v>14.0</v>
      </c>
      <c r="B26" s="158">
        <v>9.21320104014E11</v>
      </c>
      <c r="C26" s="159" t="s">
        <v>11</v>
      </c>
      <c r="D26" s="159" t="s">
        <v>322</v>
      </c>
      <c r="E26" s="160">
        <v>26.0</v>
      </c>
      <c r="F26" s="160">
        <v>19.0</v>
      </c>
      <c r="G26" s="160"/>
      <c r="H26" s="160"/>
      <c r="I26" s="160"/>
      <c r="J26" s="160"/>
      <c r="K26" s="160">
        <v>17.0</v>
      </c>
      <c r="L26" s="160">
        <v>20.0</v>
      </c>
      <c r="M26" s="160">
        <v>7.0</v>
      </c>
      <c r="N26" s="160"/>
      <c r="O26" s="160"/>
      <c r="P26" s="160"/>
      <c r="Q26" s="160"/>
      <c r="R26" s="160">
        <v>20.0</v>
      </c>
      <c r="S26" s="160">
        <v>23.0</v>
      </c>
      <c r="T26" s="160">
        <v>23.0</v>
      </c>
      <c r="U26" s="161">
        <v>23.0</v>
      </c>
      <c r="V26" s="160"/>
      <c r="W26" s="160"/>
      <c r="X26" s="160"/>
      <c r="Y26" s="160"/>
      <c r="Z26" s="160"/>
      <c r="AA26" s="160">
        <v>25.0</v>
      </c>
      <c r="AB26" s="161">
        <v>16.0</v>
      </c>
      <c r="AC26" s="161"/>
      <c r="AD26" s="160" t="s">
        <v>11</v>
      </c>
      <c r="AE26" s="162">
        <f t="shared" si="1"/>
        <v>80</v>
      </c>
      <c r="AF26" s="163">
        <f>100*(E26+J26+O26+T26+Y26)/'S1'!$I$14</f>
        <v>92.45283019</v>
      </c>
      <c r="AG26" s="163">
        <f>100*(F26+K26+P26+U26+Z26)/'S1'!$I$15</f>
        <v>90.76923077</v>
      </c>
      <c r="AH26" s="163">
        <f>100*(G26+L26+Q26+V26+AA26)/'S1'!$I$16</f>
        <v>84.90566038</v>
      </c>
      <c r="AI26" s="163">
        <f>100*(H26+M26+R26+W26+AB26)/'S1'!$I$17</f>
        <v>81.13207547</v>
      </c>
      <c r="AJ26" s="163">
        <f>100*(I26+N26+S26+X26+AC26)/'S1'!$I$18</f>
        <v>88.46153846</v>
      </c>
    </row>
    <row r="27" ht="15.75" customHeight="1">
      <c r="A27" s="137">
        <v>15.0</v>
      </c>
      <c r="B27" s="158">
        <v>9.21320104015E11</v>
      </c>
      <c r="C27" s="159" t="s">
        <v>11</v>
      </c>
      <c r="D27" s="159" t="s">
        <v>323</v>
      </c>
      <c r="E27" s="160">
        <v>27.0</v>
      </c>
      <c r="F27" s="160">
        <v>18.0</v>
      </c>
      <c r="G27" s="160"/>
      <c r="H27" s="160"/>
      <c r="I27" s="160"/>
      <c r="J27" s="160"/>
      <c r="K27" s="160">
        <v>16.0</v>
      </c>
      <c r="L27" s="160">
        <v>21.0</v>
      </c>
      <c r="M27" s="160">
        <v>8.0</v>
      </c>
      <c r="N27" s="160"/>
      <c r="O27" s="160"/>
      <c r="P27" s="160"/>
      <c r="Q27" s="160"/>
      <c r="R27" s="160">
        <v>19.0</v>
      </c>
      <c r="S27" s="160">
        <v>22.0</v>
      </c>
      <c r="T27" s="160">
        <v>22.0</v>
      </c>
      <c r="U27" s="161">
        <v>22.0</v>
      </c>
      <c r="V27" s="160"/>
      <c r="W27" s="160"/>
      <c r="X27" s="160"/>
      <c r="Y27" s="160"/>
      <c r="Z27" s="160"/>
      <c r="AA27" s="160">
        <v>26.0</v>
      </c>
      <c r="AB27" s="161">
        <v>17.0</v>
      </c>
      <c r="AC27" s="161"/>
      <c r="AD27" s="160" t="s">
        <v>312</v>
      </c>
      <c r="AE27" s="162">
        <f t="shared" si="1"/>
        <v>90</v>
      </c>
      <c r="AF27" s="163">
        <f>100*(E27+J27+O27+T27+Y27)/'S1'!$I$14</f>
        <v>92.45283019</v>
      </c>
      <c r="AG27" s="163">
        <f>100*(F27+K27+P27+U27+Z27)/'S1'!$I$15</f>
        <v>86.15384615</v>
      </c>
      <c r="AH27" s="163">
        <f>100*(G27+L27+Q27+V27+AA27)/'S1'!$I$16</f>
        <v>88.67924528</v>
      </c>
      <c r="AI27" s="163">
        <f>100*(H27+M27+R27+W27+AB27)/'S1'!$I$17</f>
        <v>83.01886792</v>
      </c>
      <c r="AJ27" s="163">
        <f>100*(I27+N27+S27+X27+AC27)/'S1'!$I$18</f>
        <v>84.61538462</v>
      </c>
    </row>
    <row r="28" ht="15.75" customHeight="1">
      <c r="A28" s="137">
        <v>16.0</v>
      </c>
      <c r="B28" s="158">
        <v>9.21320104016E11</v>
      </c>
      <c r="C28" s="159" t="s">
        <v>11</v>
      </c>
      <c r="D28" s="159" t="s">
        <v>324</v>
      </c>
      <c r="E28" s="160">
        <v>25.0</v>
      </c>
      <c r="F28" s="160">
        <v>17.0</v>
      </c>
      <c r="G28" s="160"/>
      <c r="H28" s="160"/>
      <c r="I28" s="160"/>
      <c r="J28" s="160"/>
      <c r="K28" s="160">
        <v>15.0</v>
      </c>
      <c r="L28" s="160">
        <v>18.0</v>
      </c>
      <c r="M28" s="160">
        <v>9.0</v>
      </c>
      <c r="N28" s="160"/>
      <c r="O28" s="160"/>
      <c r="P28" s="160"/>
      <c r="Q28" s="160"/>
      <c r="R28" s="160">
        <v>18.0</v>
      </c>
      <c r="S28" s="160">
        <v>20.0</v>
      </c>
      <c r="T28" s="160">
        <v>21.0</v>
      </c>
      <c r="U28" s="161">
        <v>21.0</v>
      </c>
      <c r="V28" s="160"/>
      <c r="W28" s="160"/>
      <c r="X28" s="160"/>
      <c r="Y28" s="160"/>
      <c r="Z28" s="160"/>
      <c r="AA28" s="160">
        <v>27.0</v>
      </c>
      <c r="AB28" s="161">
        <v>18.0</v>
      </c>
      <c r="AC28" s="161"/>
      <c r="AD28" s="160" t="s">
        <v>11</v>
      </c>
      <c r="AE28" s="162">
        <f t="shared" si="1"/>
        <v>80</v>
      </c>
      <c r="AF28" s="163">
        <f>100*(E28+J28+O28+T28+Y28)/'S1'!$I$14</f>
        <v>86.79245283</v>
      </c>
      <c r="AG28" s="163">
        <f>100*(F28+K28+P28+U28+Z28)/'S1'!$I$15</f>
        <v>81.53846154</v>
      </c>
      <c r="AH28" s="163">
        <f>100*(G28+L28+Q28+V28+AA28)/'S1'!$I$16</f>
        <v>84.90566038</v>
      </c>
      <c r="AI28" s="163">
        <f>100*(H28+M28+R28+W28+AB28)/'S1'!$I$17</f>
        <v>84.90566038</v>
      </c>
      <c r="AJ28" s="163">
        <f>100*(I28+N28+S28+X28+AC28)/'S1'!$I$18</f>
        <v>76.92307692</v>
      </c>
    </row>
    <row r="29" ht="15.75" customHeight="1">
      <c r="A29" s="137">
        <v>17.0</v>
      </c>
      <c r="B29" s="158">
        <v>9.21320104017E11</v>
      </c>
      <c r="C29" s="159" t="s">
        <v>11</v>
      </c>
      <c r="D29" s="159" t="s">
        <v>325</v>
      </c>
      <c r="E29" s="160">
        <v>26.0</v>
      </c>
      <c r="F29" s="160">
        <v>16.0</v>
      </c>
      <c r="G29" s="160"/>
      <c r="H29" s="160"/>
      <c r="I29" s="160"/>
      <c r="J29" s="160"/>
      <c r="K29" s="160">
        <v>16.0</v>
      </c>
      <c r="L29" s="160">
        <v>19.0</v>
      </c>
      <c r="M29" s="160">
        <v>5.0</v>
      </c>
      <c r="N29" s="160"/>
      <c r="O29" s="160"/>
      <c r="P29" s="160"/>
      <c r="Q29" s="160"/>
      <c r="R29" s="160">
        <v>17.0</v>
      </c>
      <c r="S29" s="160">
        <v>21.0</v>
      </c>
      <c r="T29" s="160">
        <v>20.0</v>
      </c>
      <c r="U29" s="161">
        <v>22.0</v>
      </c>
      <c r="V29" s="160"/>
      <c r="W29" s="160"/>
      <c r="X29" s="160"/>
      <c r="Y29" s="160"/>
      <c r="Z29" s="160"/>
      <c r="AA29" s="160">
        <v>25.0</v>
      </c>
      <c r="AB29" s="161">
        <v>19.0</v>
      </c>
      <c r="AC29" s="161"/>
      <c r="AD29" s="160" t="s">
        <v>312</v>
      </c>
      <c r="AE29" s="162">
        <f t="shared" si="1"/>
        <v>90</v>
      </c>
      <c r="AF29" s="163">
        <f>100*(E29+J29+O29+T29+Y29)/'S1'!$I$14</f>
        <v>86.79245283</v>
      </c>
      <c r="AG29" s="163">
        <f>100*(F29+K29+P29+U29+Z29)/'S1'!$I$15</f>
        <v>83.07692308</v>
      </c>
      <c r="AH29" s="163">
        <f>100*(G29+L29+Q29+V29+AA29)/'S1'!$I$16</f>
        <v>83.01886792</v>
      </c>
      <c r="AI29" s="163">
        <f>100*(H29+M29+R29+W29+AB29)/'S1'!$I$17</f>
        <v>77.35849057</v>
      </c>
      <c r="AJ29" s="163">
        <f>100*(I29+N29+S29+X29+AC29)/'S1'!$I$18</f>
        <v>80.76923077</v>
      </c>
    </row>
    <row r="30" ht="15.75" customHeight="1">
      <c r="A30" s="137">
        <v>18.0</v>
      </c>
      <c r="B30" s="158">
        <v>9.21320104018E11</v>
      </c>
      <c r="C30" s="159" t="s">
        <v>11</v>
      </c>
      <c r="D30" s="159" t="s">
        <v>326</v>
      </c>
      <c r="E30" s="160">
        <v>27.0</v>
      </c>
      <c r="F30" s="160">
        <v>15.0</v>
      </c>
      <c r="G30" s="160"/>
      <c r="H30" s="160"/>
      <c r="I30" s="160"/>
      <c r="J30" s="160"/>
      <c r="K30" s="160">
        <v>17.0</v>
      </c>
      <c r="L30" s="160">
        <v>19.0</v>
      </c>
      <c r="M30" s="160">
        <v>6.0</v>
      </c>
      <c r="N30" s="160"/>
      <c r="O30" s="160"/>
      <c r="P30" s="160"/>
      <c r="Q30" s="160"/>
      <c r="R30" s="160">
        <v>16.0</v>
      </c>
      <c r="S30" s="160">
        <v>22.0</v>
      </c>
      <c r="T30" s="160">
        <v>23.0</v>
      </c>
      <c r="U30" s="161">
        <v>21.0</v>
      </c>
      <c r="V30" s="160"/>
      <c r="W30" s="160"/>
      <c r="X30" s="160"/>
      <c r="Y30" s="160"/>
      <c r="Z30" s="160"/>
      <c r="AA30" s="160">
        <v>26.0</v>
      </c>
      <c r="AB30" s="161">
        <v>18.0</v>
      </c>
      <c r="AC30" s="161"/>
      <c r="AD30" s="160" t="s">
        <v>11</v>
      </c>
      <c r="AE30" s="162">
        <f t="shared" si="1"/>
        <v>80</v>
      </c>
      <c r="AF30" s="163">
        <f>100*(E30+J30+O30+T30+Y30)/'S1'!$I$14</f>
        <v>94.33962264</v>
      </c>
      <c r="AG30" s="163">
        <f>100*(F30+K30+P30+U30+Z30)/'S1'!$I$15</f>
        <v>81.53846154</v>
      </c>
      <c r="AH30" s="163">
        <f>100*(G30+L30+Q30+V30+AA30)/'S1'!$I$16</f>
        <v>84.90566038</v>
      </c>
      <c r="AI30" s="163">
        <f>100*(H30+M30+R30+W30+AB30)/'S1'!$I$17</f>
        <v>75.47169811</v>
      </c>
      <c r="AJ30" s="163">
        <f>100*(I30+N30+S30+X30+AC30)/'S1'!$I$18</f>
        <v>84.61538462</v>
      </c>
    </row>
    <row r="31" ht="15.75" customHeight="1">
      <c r="A31" s="137">
        <v>19.0</v>
      </c>
      <c r="B31" s="158">
        <v>9.21320104019E11</v>
      </c>
      <c r="C31" s="159" t="s">
        <v>11</v>
      </c>
      <c r="D31" s="159" t="s">
        <v>327</v>
      </c>
      <c r="E31" s="160">
        <v>22.0</v>
      </c>
      <c r="F31" s="160">
        <v>19.0</v>
      </c>
      <c r="G31" s="160"/>
      <c r="H31" s="160"/>
      <c r="I31" s="160"/>
      <c r="J31" s="160"/>
      <c r="K31" s="160">
        <v>15.0</v>
      </c>
      <c r="L31" s="160">
        <v>18.0</v>
      </c>
      <c r="M31" s="160">
        <v>7.0</v>
      </c>
      <c r="N31" s="160"/>
      <c r="O31" s="160"/>
      <c r="P31" s="160"/>
      <c r="Q31" s="160"/>
      <c r="R31" s="160">
        <v>23.0</v>
      </c>
      <c r="S31" s="160">
        <v>24.0</v>
      </c>
      <c r="T31" s="160">
        <v>22.0</v>
      </c>
      <c r="U31" s="161">
        <v>22.0</v>
      </c>
      <c r="V31" s="160"/>
      <c r="W31" s="160"/>
      <c r="X31" s="160"/>
      <c r="Y31" s="160"/>
      <c r="Z31" s="160"/>
      <c r="AA31" s="160">
        <v>28.0</v>
      </c>
      <c r="AB31" s="161">
        <v>19.0</v>
      </c>
      <c r="AC31" s="161"/>
      <c r="AD31" s="160" t="s">
        <v>11</v>
      </c>
      <c r="AE31" s="162">
        <f t="shared" si="1"/>
        <v>80</v>
      </c>
      <c r="AF31" s="163">
        <f>100*(E31+J31+O31+T31+Y31)/'S1'!$I$14</f>
        <v>83.01886792</v>
      </c>
      <c r="AG31" s="163">
        <f>100*(F31+K31+P31+U31+Z31)/'S1'!$I$15</f>
        <v>86.15384615</v>
      </c>
      <c r="AH31" s="163">
        <f>100*(G31+L31+Q31+V31+AA31)/'S1'!$I$16</f>
        <v>86.79245283</v>
      </c>
      <c r="AI31" s="163">
        <f>100*(H31+M31+R31+W31+AB31)/'S1'!$I$17</f>
        <v>92.45283019</v>
      </c>
      <c r="AJ31" s="163">
        <f>100*(I31+N31+S31+X31+AC31)/'S1'!$I$18</f>
        <v>92.30769231</v>
      </c>
    </row>
    <row r="32" ht="15.75" customHeight="1">
      <c r="A32" s="137">
        <v>20.0</v>
      </c>
      <c r="B32" s="158">
        <v>9.2132010402E11</v>
      </c>
      <c r="C32" s="159" t="s">
        <v>11</v>
      </c>
      <c r="D32" s="159" t="s">
        <v>328</v>
      </c>
      <c r="E32" s="160">
        <v>21.0</v>
      </c>
      <c r="F32" s="160">
        <v>17.0</v>
      </c>
      <c r="G32" s="160"/>
      <c r="H32" s="160"/>
      <c r="I32" s="160"/>
      <c r="J32" s="160"/>
      <c r="K32" s="160">
        <v>16.0</v>
      </c>
      <c r="L32" s="160">
        <v>15.0</v>
      </c>
      <c r="M32" s="160">
        <v>8.0</v>
      </c>
      <c r="N32" s="160"/>
      <c r="O32" s="160"/>
      <c r="P32" s="160"/>
      <c r="Q32" s="160"/>
      <c r="R32" s="160">
        <v>22.0</v>
      </c>
      <c r="S32" s="160">
        <v>25.0</v>
      </c>
      <c r="T32" s="160">
        <v>21.0</v>
      </c>
      <c r="U32" s="161">
        <v>21.0</v>
      </c>
      <c r="V32" s="160"/>
      <c r="W32" s="160"/>
      <c r="X32" s="160"/>
      <c r="Y32" s="160"/>
      <c r="Z32" s="160"/>
      <c r="AA32" s="160">
        <v>24.0</v>
      </c>
      <c r="AB32" s="161">
        <v>20.0</v>
      </c>
      <c r="AC32" s="161"/>
      <c r="AD32" s="160" t="s">
        <v>11</v>
      </c>
      <c r="AE32" s="162">
        <f t="shared" si="1"/>
        <v>80</v>
      </c>
      <c r="AF32" s="163">
        <f>100*(E32+J32+O32+T32+Y32)/'S1'!$I$14</f>
        <v>79.24528302</v>
      </c>
      <c r="AG32" s="163">
        <f>100*(F32+K32+P32+U32+Z32)/'S1'!$I$15</f>
        <v>83.07692308</v>
      </c>
      <c r="AH32" s="163">
        <f>100*(G32+L32+Q32+V32+AA32)/'S1'!$I$16</f>
        <v>73.58490566</v>
      </c>
      <c r="AI32" s="163">
        <f>100*(H32+M32+R32+W32+AB32)/'S1'!$I$17</f>
        <v>94.33962264</v>
      </c>
      <c r="AJ32" s="163">
        <f>100*(I32+N32+S32+X32+AC32)/'S1'!$I$18</f>
        <v>96.15384615</v>
      </c>
    </row>
    <row r="33" ht="15.75" customHeight="1">
      <c r="A33" s="137">
        <v>21.0</v>
      </c>
      <c r="B33" s="158">
        <v>9.21320104021E11</v>
      </c>
      <c r="C33" s="159" t="s">
        <v>11</v>
      </c>
      <c r="D33" s="159" t="s">
        <v>329</v>
      </c>
      <c r="E33" s="160">
        <v>18.0</v>
      </c>
      <c r="F33" s="160">
        <v>18.0</v>
      </c>
      <c r="G33" s="160"/>
      <c r="H33" s="160"/>
      <c r="I33" s="160"/>
      <c r="J33" s="160"/>
      <c r="K33" s="160">
        <v>15.0</v>
      </c>
      <c r="L33" s="160">
        <v>16.0</v>
      </c>
      <c r="M33" s="160">
        <v>9.0</v>
      </c>
      <c r="N33" s="160"/>
      <c r="O33" s="160"/>
      <c r="P33" s="160"/>
      <c r="Q33" s="160"/>
      <c r="R33" s="160">
        <v>21.0</v>
      </c>
      <c r="S33" s="160">
        <v>20.0</v>
      </c>
      <c r="T33" s="160">
        <v>23.0</v>
      </c>
      <c r="U33" s="161">
        <v>23.0</v>
      </c>
      <c r="V33" s="160"/>
      <c r="W33" s="160"/>
      <c r="X33" s="160"/>
      <c r="Y33" s="160"/>
      <c r="Z33" s="160"/>
      <c r="AA33" s="160">
        <v>26.0</v>
      </c>
      <c r="AB33" s="161">
        <v>17.0</v>
      </c>
      <c r="AC33" s="161"/>
      <c r="AD33" s="160" t="s">
        <v>312</v>
      </c>
      <c r="AE33" s="162">
        <f t="shared" si="1"/>
        <v>90</v>
      </c>
      <c r="AF33" s="163">
        <f>100*(E33+J33+O33+T33+Y33)/'S1'!$I$14</f>
        <v>77.35849057</v>
      </c>
      <c r="AG33" s="163">
        <f>100*(F33+K33+P33+U33+Z33)/'S1'!$I$15</f>
        <v>86.15384615</v>
      </c>
      <c r="AH33" s="163">
        <f>100*(G33+L33+Q33+V33+AA33)/'S1'!$I$16</f>
        <v>79.24528302</v>
      </c>
      <c r="AI33" s="163">
        <f>100*(H33+M33+R33+W33+AB33)/'S1'!$I$17</f>
        <v>88.67924528</v>
      </c>
      <c r="AJ33" s="163">
        <f>100*(I33+N33+S33+X33+AC33)/'S1'!$I$18</f>
        <v>76.92307692</v>
      </c>
    </row>
    <row r="34" ht="15.75" customHeight="1">
      <c r="A34" s="137">
        <v>22.0</v>
      </c>
      <c r="B34" s="158">
        <v>9.21320104022E11</v>
      </c>
      <c r="C34" s="159" t="s">
        <v>11</v>
      </c>
      <c r="D34" s="159" t="s">
        <v>330</v>
      </c>
      <c r="E34" s="160">
        <v>19.0</v>
      </c>
      <c r="F34" s="160">
        <v>19.0</v>
      </c>
      <c r="G34" s="160"/>
      <c r="H34" s="160"/>
      <c r="I34" s="160"/>
      <c r="J34" s="160"/>
      <c r="K34" s="160">
        <v>16.0</v>
      </c>
      <c r="L34" s="160">
        <v>18.0</v>
      </c>
      <c r="M34" s="160">
        <v>6.0</v>
      </c>
      <c r="N34" s="160"/>
      <c r="O34" s="160"/>
      <c r="P34" s="160"/>
      <c r="Q34" s="160"/>
      <c r="R34" s="160">
        <v>20.0</v>
      </c>
      <c r="S34" s="160">
        <v>21.0</v>
      </c>
      <c r="T34" s="160">
        <v>22.0</v>
      </c>
      <c r="U34" s="161">
        <v>22.0</v>
      </c>
      <c r="V34" s="160"/>
      <c r="W34" s="160"/>
      <c r="X34" s="160"/>
      <c r="Y34" s="160"/>
      <c r="Z34" s="160"/>
      <c r="AA34" s="160">
        <v>27.0</v>
      </c>
      <c r="AB34" s="161">
        <v>16.0</v>
      </c>
      <c r="AC34" s="161"/>
      <c r="AD34" s="160" t="s">
        <v>198</v>
      </c>
      <c r="AE34" s="162">
        <f t="shared" si="1"/>
        <v>0</v>
      </c>
      <c r="AF34" s="163">
        <f>100*(E34+J34+O34+T34+Y34)/'S1'!$I$14</f>
        <v>77.35849057</v>
      </c>
      <c r="AG34" s="163">
        <f>100*(F34+K34+P34+U34+Z34)/'S1'!$I$15</f>
        <v>87.69230769</v>
      </c>
      <c r="AH34" s="163">
        <f>100*(G34+L34+Q34+V34+AA34)/'S1'!$I$16</f>
        <v>84.90566038</v>
      </c>
      <c r="AI34" s="163">
        <f>100*(H34+M34+R34+W34+AB34)/'S1'!$I$17</f>
        <v>79.24528302</v>
      </c>
      <c r="AJ34" s="163">
        <f>100*(I34+N34+S34+X34+AC34)/'S1'!$I$18</f>
        <v>80.76923077</v>
      </c>
    </row>
    <row r="35" ht="15.75" customHeight="1">
      <c r="A35" s="137">
        <v>23.0</v>
      </c>
      <c r="B35" s="158">
        <v>9.21320104023E11</v>
      </c>
      <c r="C35" s="159" t="s">
        <v>11</v>
      </c>
      <c r="D35" s="159" t="s">
        <v>331</v>
      </c>
      <c r="E35" s="160">
        <v>20.0</v>
      </c>
      <c r="F35" s="160">
        <v>20.0</v>
      </c>
      <c r="G35" s="160"/>
      <c r="H35" s="160"/>
      <c r="I35" s="160"/>
      <c r="J35" s="160"/>
      <c r="K35" s="160">
        <v>15.0</v>
      </c>
      <c r="L35" s="160">
        <v>19.0</v>
      </c>
      <c r="M35" s="160">
        <v>5.0</v>
      </c>
      <c r="N35" s="160"/>
      <c r="O35" s="160"/>
      <c r="P35" s="160"/>
      <c r="Q35" s="160"/>
      <c r="R35" s="160">
        <v>18.0</v>
      </c>
      <c r="S35" s="160">
        <v>23.0</v>
      </c>
      <c r="T35" s="160">
        <v>20.0</v>
      </c>
      <c r="U35" s="161">
        <v>20.0</v>
      </c>
      <c r="V35" s="160"/>
      <c r="W35" s="160"/>
      <c r="X35" s="160"/>
      <c r="Y35" s="160"/>
      <c r="Z35" s="160"/>
      <c r="AA35" s="160">
        <v>28.0</v>
      </c>
      <c r="AB35" s="161">
        <v>15.0</v>
      </c>
      <c r="AC35" s="161"/>
      <c r="AD35" s="160" t="s">
        <v>11</v>
      </c>
      <c r="AE35" s="162">
        <f t="shared" si="1"/>
        <v>80</v>
      </c>
      <c r="AF35" s="163">
        <f>100*(E35+J35+O35+T35+Y35)/'S1'!$I$14</f>
        <v>75.47169811</v>
      </c>
      <c r="AG35" s="163">
        <f>100*(F35+K35+P35+U35+Z35)/'S1'!$I$15</f>
        <v>84.61538462</v>
      </c>
      <c r="AH35" s="163">
        <f>100*(G35+L35+Q35+V35+AA35)/'S1'!$I$16</f>
        <v>88.67924528</v>
      </c>
      <c r="AI35" s="163">
        <f>100*(H35+M35+R35+W35+AB35)/'S1'!$I$17</f>
        <v>71.69811321</v>
      </c>
      <c r="AJ35" s="163">
        <f>100*(I35+N35+S35+X35+AC35)/'S1'!$I$18</f>
        <v>88.46153846</v>
      </c>
    </row>
    <row r="36" ht="15.75" customHeight="1">
      <c r="A36" s="137">
        <v>24.0</v>
      </c>
      <c r="B36" s="158">
        <v>9.21320104024E11</v>
      </c>
      <c r="C36" s="159" t="s">
        <v>11</v>
      </c>
      <c r="D36" s="159" t="s">
        <v>332</v>
      </c>
      <c r="E36" s="160">
        <v>21.0</v>
      </c>
      <c r="F36" s="160">
        <v>20.0</v>
      </c>
      <c r="G36" s="160"/>
      <c r="H36" s="160"/>
      <c r="I36" s="160"/>
      <c r="J36" s="160"/>
      <c r="K36" s="160">
        <v>16.0</v>
      </c>
      <c r="L36" s="160">
        <v>15.0</v>
      </c>
      <c r="M36" s="160">
        <v>7.0</v>
      </c>
      <c r="N36" s="160"/>
      <c r="O36" s="160"/>
      <c r="P36" s="160"/>
      <c r="Q36" s="160"/>
      <c r="R36" s="160">
        <v>17.0</v>
      </c>
      <c r="S36" s="160">
        <v>22.0</v>
      </c>
      <c r="T36" s="160">
        <v>21.0</v>
      </c>
      <c r="U36" s="161">
        <v>21.0</v>
      </c>
      <c r="V36" s="160"/>
      <c r="W36" s="160"/>
      <c r="X36" s="160"/>
      <c r="Y36" s="160"/>
      <c r="Z36" s="160"/>
      <c r="AA36" s="160">
        <v>28.0</v>
      </c>
      <c r="AB36" s="161">
        <v>14.0</v>
      </c>
      <c r="AC36" s="161"/>
      <c r="AD36" s="160" t="s">
        <v>312</v>
      </c>
      <c r="AE36" s="162">
        <f t="shared" si="1"/>
        <v>90</v>
      </c>
      <c r="AF36" s="163">
        <f>100*(E36+J36+O36+T36+Y36)/'S1'!$I$14</f>
        <v>79.24528302</v>
      </c>
      <c r="AG36" s="163">
        <f>100*(F36+K36+P36+U36+Z36)/'S1'!$I$15</f>
        <v>87.69230769</v>
      </c>
      <c r="AH36" s="163">
        <f>100*(G36+L36+Q36+V36+AA36)/'S1'!$I$16</f>
        <v>81.13207547</v>
      </c>
      <c r="AI36" s="163">
        <f>100*(H36+M36+R36+W36+AB36)/'S1'!$I$17</f>
        <v>71.69811321</v>
      </c>
      <c r="AJ36" s="163">
        <f>100*(I36+N36+S36+X36+AC36)/'S1'!$I$18</f>
        <v>84.61538462</v>
      </c>
    </row>
    <row r="37" ht="15.75" customHeight="1">
      <c r="A37" s="137">
        <v>25.0</v>
      </c>
      <c r="B37" s="158">
        <v>9.21320104025E11</v>
      </c>
      <c r="C37" s="159" t="s">
        <v>11</v>
      </c>
      <c r="D37" s="159" t="s">
        <v>333</v>
      </c>
      <c r="E37" s="160">
        <v>22.0</v>
      </c>
      <c r="F37" s="160">
        <v>19.0</v>
      </c>
      <c r="G37" s="160"/>
      <c r="H37" s="160"/>
      <c r="I37" s="160"/>
      <c r="J37" s="160"/>
      <c r="K37" s="160">
        <v>17.0</v>
      </c>
      <c r="L37" s="160">
        <v>18.0</v>
      </c>
      <c r="M37" s="160">
        <v>8.0</v>
      </c>
      <c r="N37" s="160"/>
      <c r="O37" s="160"/>
      <c r="P37" s="160"/>
      <c r="Q37" s="160"/>
      <c r="R37" s="160">
        <v>16.0</v>
      </c>
      <c r="S37" s="160">
        <v>23.0</v>
      </c>
      <c r="T37" s="160">
        <v>20.0</v>
      </c>
      <c r="U37" s="161">
        <v>20.0</v>
      </c>
      <c r="V37" s="160"/>
      <c r="W37" s="160"/>
      <c r="X37" s="160"/>
      <c r="Y37" s="160"/>
      <c r="Z37" s="160"/>
      <c r="AA37" s="160">
        <v>26.0</v>
      </c>
      <c r="AB37" s="161">
        <v>15.0</v>
      </c>
      <c r="AC37" s="161"/>
      <c r="AD37" s="160" t="s">
        <v>11</v>
      </c>
      <c r="AE37" s="162">
        <f t="shared" si="1"/>
        <v>80</v>
      </c>
      <c r="AF37" s="163">
        <f>100*(E37+J37+O37+T37+Y37)/'S1'!$I$14</f>
        <v>79.24528302</v>
      </c>
      <c r="AG37" s="163">
        <f>100*(F37+K37+P37+U37+Z37)/'S1'!$I$15</f>
        <v>86.15384615</v>
      </c>
      <c r="AH37" s="163">
        <f>100*(G37+L37+Q37+V37+AA37)/'S1'!$I$16</f>
        <v>83.01886792</v>
      </c>
      <c r="AI37" s="163">
        <f>100*(H37+M37+R37+W37+AB37)/'S1'!$I$17</f>
        <v>73.58490566</v>
      </c>
      <c r="AJ37" s="163">
        <f>100*(I37+N37+S37+X37+AC37)/'S1'!$I$18</f>
        <v>88.46153846</v>
      </c>
    </row>
    <row r="38" ht="15.75" customHeight="1">
      <c r="A38" s="137">
        <v>26.0</v>
      </c>
      <c r="B38" s="158">
        <v>9.21320104026E11</v>
      </c>
      <c r="C38" s="159" t="s">
        <v>11</v>
      </c>
      <c r="D38" s="159" t="s">
        <v>334</v>
      </c>
      <c r="E38" s="160">
        <v>26.0</v>
      </c>
      <c r="F38" s="160">
        <v>20.0</v>
      </c>
      <c r="G38" s="160"/>
      <c r="H38" s="160"/>
      <c r="I38" s="160"/>
      <c r="J38" s="160"/>
      <c r="K38" s="160">
        <v>15.0</v>
      </c>
      <c r="L38" s="160">
        <v>19.0</v>
      </c>
      <c r="M38" s="160">
        <v>6.0</v>
      </c>
      <c r="N38" s="160"/>
      <c r="O38" s="160"/>
      <c r="P38" s="160"/>
      <c r="Q38" s="160"/>
      <c r="R38" s="160">
        <v>22.0</v>
      </c>
      <c r="S38" s="160">
        <v>23.0</v>
      </c>
      <c r="T38" s="160">
        <v>23.0</v>
      </c>
      <c r="U38" s="161">
        <v>22.0</v>
      </c>
      <c r="V38" s="160"/>
      <c r="W38" s="160"/>
      <c r="X38" s="160"/>
      <c r="Y38" s="160"/>
      <c r="Z38" s="160"/>
      <c r="AA38" s="160">
        <v>28.0</v>
      </c>
      <c r="AB38" s="161">
        <v>18.0</v>
      </c>
      <c r="AC38" s="161"/>
      <c r="AD38" s="160" t="s">
        <v>11</v>
      </c>
      <c r="AE38" s="162">
        <f t="shared" si="1"/>
        <v>80</v>
      </c>
      <c r="AF38" s="163">
        <f>100*(E38+J38+O38+T38+Y38)/'S1'!$I$14</f>
        <v>92.45283019</v>
      </c>
      <c r="AG38" s="163">
        <f>100*(F38+K38+P38+U38+Z38)/'S1'!$I$15</f>
        <v>87.69230769</v>
      </c>
      <c r="AH38" s="163">
        <f>100*(G38+L38+Q38+V38+AA38)/'S1'!$I$16</f>
        <v>88.67924528</v>
      </c>
      <c r="AI38" s="163">
        <f>100*(H38+M38+R38+W38+AB38)/'S1'!$I$17</f>
        <v>86.79245283</v>
      </c>
      <c r="AJ38" s="163">
        <f>100*(I38+N38+S38+X38+AC38)/'S1'!$I$18</f>
        <v>88.46153846</v>
      </c>
    </row>
    <row r="39" ht="15.75" customHeight="1">
      <c r="A39" s="137">
        <v>27.0</v>
      </c>
      <c r="B39" s="158">
        <v>9.21320104027E11</v>
      </c>
      <c r="C39" s="159" t="s">
        <v>11</v>
      </c>
      <c r="D39" s="159" t="s">
        <v>335</v>
      </c>
      <c r="E39" s="160">
        <v>27.0</v>
      </c>
      <c r="F39" s="160">
        <v>9.0</v>
      </c>
      <c r="G39" s="160"/>
      <c r="H39" s="160"/>
      <c r="I39" s="160"/>
      <c r="J39" s="160"/>
      <c r="K39" s="160">
        <v>14.0</v>
      </c>
      <c r="L39" s="160">
        <v>22.0</v>
      </c>
      <c r="M39" s="160">
        <v>7.0</v>
      </c>
      <c r="N39" s="160"/>
      <c r="O39" s="160"/>
      <c r="P39" s="160"/>
      <c r="Q39" s="160"/>
      <c r="R39" s="160">
        <v>21.0</v>
      </c>
      <c r="S39" s="160">
        <v>22.0</v>
      </c>
      <c r="T39" s="160">
        <v>22.0</v>
      </c>
      <c r="U39" s="161">
        <v>22.0</v>
      </c>
      <c r="V39" s="160"/>
      <c r="W39" s="160"/>
      <c r="X39" s="160"/>
      <c r="Y39" s="160"/>
      <c r="Z39" s="160"/>
      <c r="AA39" s="160">
        <v>27.0</v>
      </c>
      <c r="AB39" s="161">
        <v>17.0</v>
      </c>
      <c r="AC39" s="161"/>
      <c r="AD39" s="160" t="s">
        <v>312</v>
      </c>
      <c r="AE39" s="162">
        <f t="shared" si="1"/>
        <v>90</v>
      </c>
      <c r="AF39" s="163">
        <f>100*(E39+J39+O39+T39+Y39)/'S1'!$I$14</f>
        <v>92.45283019</v>
      </c>
      <c r="AG39" s="163">
        <f>100*(F39+K39+P39+U39+Z39)/'S1'!$I$15</f>
        <v>69.23076923</v>
      </c>
      <c r="AH39" s="163">
        <f>100*(G39+L39+Q39+V39+AA39)/'S1'!$I$16</f>
        <v>92.45283019</v>
      </c>
      <c r="AI39" s="163">
        <f>100*(H39+M39+R39+W39+AB39)/'S1'!$I$17</f>
        <v>84.90566038</v>
      </c>
      <c r="AJ39" s="163">
        <f>100*(I39+N39+S39+X39+AC39)/'S1'!$I$18</f>
        <v>84.61538462</v>
      </c>
    </row>
    <row r="40" ht="15.75" customHeight="1">
      <c r="A40" s="137">
        <v>28.0</v>
      </c>
      <c r="B40" s="158">
        <v>9.21320104028E11</v>
      </c>
      <c r="C40" s="159" t="s">
        <v>11</v>
      </c>
      <c r="D40" s="159" t="s">
        <v>336</v>
      </c>
      <c r="E40" s="160">
        <v>20.0</v>
      </c>
      <c r="F40" s="160">
        <v>14.0</v>
      </c>
      <c r="G40" s="160"/>
      <c r="H40" s="160"/>
      <c r="I40" s="160"/>
      <c r="J40" s="160"/>
      <c r="K40" s="160">
        <v>13.0</v>
      </c>
      <c r="L40" s="160">
        <v>17.0</v>
      </c>
      <c r="M40" s="160">
        <v>8.0</v>
      </c>
      <c r="N40" s="160"/>
      <c r="O40" s="160"/>
      <c r="P40" s="160"/>
      <c r="Q40" s="160"/>
      <c r="R40" s="160">
        <v>20.0</v>
      </c>
      <c r="S40" s="160">
        <v>21.0</v>
      </c>
      <c r="T40" s="160">
        <v>21.0</v>
      </c>
      <c r="U40" s="161">
        <v>23.0</v>
      </c>
      <c r="V40" s="160"/>
      <c r="W40" s="160"/>
      <c r="X40" s="160"/>
      <c r="Y40" s="160"/>
      <c r="Z40" s="160"/>
      <c r="AA40" s="160">
        <v>26.0</v>
      </c>
      <c r="AB40" s="161">
        <v>16.0</v>
      </c>
      <c r="AC40" s="161"/>
      <c r="AD40" s="160" t="s">
        <v>312</v>
      </c>
      <c r="AE40" s="162">
        <f t="shared" si="1"/>
        <v>90</v>
      </c>
      <c r="AF40" s="163">
        <f>100*(E40+J40+O40+T40+Y40)/'S1'!$I$14</f>
        <v>77.35849057</v>
      </c>
      <c r="AG40" s="163">
        <f>100*(F40+K40+P40+U40+Z40)/'S1'!$I$15</f>
        <v>76.92307692</v>
      </c>
      <c r="AH40" s="163">
        <f>100*(G40+L40+Q40+V40+AA40)/'S1'!$I$16</f>
        <v>81.13207547</v>
      </c>
      <c r="AI40" s="163">
        <f>100*(H40+M40+R40+W40+AB40)/'S1'!$I$17</f>
        <v>83.01886792</v>
      </c>
      <c r="AJ40" s="163">
        <f>100*(I40+N40+S40+X40+AC40)/'S1'!$I$18</f>
        <v>80.76923077</v>
      </c>
    </row>
    <row r="41" ht="15.75" customHeight="1">
      <c r="A41" s="137">
        <v>29.0</v>
      </c>
      <c r="B41" s="158">
        <v>9.21320104029E11</v>
      </c>
      <c r="C41" s="159" t="s">
        <v>11</v>
      </c>
      <c r="D41" s="159" t="s">
        <v>337</v>
      </c>
      <c r="E41" s="160">
        <v>25.0</v>
      </c>
      <c r="F41" s="160">
        <v>15.0</v>
      </c>
      <c r="G41" s="160"/>
      <c r="H41" s="160"/>
      <c r="I41" s="160"/>
      <c r="J41" s="160"/>
      <c r="K41" s="160">
        <v>15.0</v>
      </c>
      <c r="L41" s="160">
        <v>16.0</v>
      </c>
      <c r="M41" s="160">
        <v>6.0</v>
      </c>
      <c r="N41" s="160"/>
      <c r="O41" s="160"/>
      <c r="P41" s="160"/>
      <c r="Q41" s="160"/>
      <c r="R41" s="160">
        <v>18.0</v>
      </c>
      <c r="S41" s="160">
        <v>20.0</v>
      </c>
      <c r="T41" s="160">
        <v>20.0</v>
      </c>
      <c r="U41" s="161">
        <v>22.0</v>
      </c>
      <c r="V41" s="160"/>
      <c r="W41" s="160"/>
      <c r="X41" s="160"/>
      <c r="Y41" s="160"/>
      <c r="Z41" s="160"/>
      <c r="AA41" s="160">
        <v>25.0</v>
      </c>
      <c r="AB41" s="161">
        <v>15.0</v>
      </c>
      <c r="AC41" s="161"/>
      <c r="AD41" s="160" t="s">
        <v>11</v>
      </c>
      <c r="AE41" s="162">
        <f t="shared" si="1"/>
        <v>80</v>
      </c>
      <c r="AF41" s="163">
        <f>100*(E41+J41+O41+T41+Y41)/'S1'!$I$14</f>
        <v>84.90566038</v>
      </c>
      <c r="AG41" s="163">
        <f>100*(F41+K41+P41+U41+Z41)/'S1'!$I$15</f>
        <v>80</v>
      </c>
      <c r="AH41" s="163">
        <f>100*(G41+L41+Q41+V41+AA41)/'S1'!$I$16</f>
        <v>77.35849057</v>
      </c>
      <c r="AI41" s="163">
        <f>100*(H41+M41+R41+W41+AB41)/'S1'!$I$17</f>
        <v>73.58490566</v>
      </c>
      <c r="AJ41" s="163">
        <f>100*(I41+N41+S41+X41+AC41)/'S1'!$I$18</f>
        <v>76.92307692</v>
      </c>
    </row>
    <row r="42" ht="15.75" customHeight="1">
      <c r="A42" s="137">
        <v>30.0</v>
      </c>
      <c r="B42" s="158">
        <v>9.2132010403E11</v>
      </c>
      <c r="C42" s="159" t="s">
        <v>11</v>
      </c>
      <c r="D42" s="159" t="s">
        <v>338</v>
      </c>
      <c r="E42" s="160">
        <v>21.0</v>
      </c>
      <c r="F42" s="160">
        <v>17.0</v>
      </c>
      <c r="G42" s="160"/>
      <c r="H42" s="160"/>
      <c r="I42" s="160"/>
      <c r="J42" s="160"/>
      <c r="K42" s="160">
        <v>16.0</v>
      </c>
      <c r="L42" s="160">
        <v>19.0</v>
      </c>
      <c r="M42" s="160">
        <v>7.0</v>
      </c>
      <c r="N42" s="160"/>
      <c r="O42" s="160"/>
      <c r="P42" s="160"/>
      <c r="Q42" s="160"/>
      <c r="R42" s="160">
        <v>19.0</v>
      </c>
      <c r="S42" s="160">
        <v>23.0</v>
      </c>
      <c r="T42" s="160">
        <v>22.0</v>
      </c>
      <c r="U42" s="161">
        <v>21.0</v>
      </c>
      <c r="V42" s="160"/>
      <c r="W42" s="160"/>
      <c r="X42" s="160"/>
      <c r="Y42" s="160"/>
      <c r="Z42" s="160"/>
      <c r="AA42" s="160">
        <v>24.0</v>
      </c>
      <c r="AB42" s="161">
        <v>17.0</v>
      </c>
      <c r="AC42" s="161"/>
      <c r="AD42" s="160" t="s">
        <v>11</v>
      </c>
      <c r="AE42" s="162">
        <f t="shared" si="1"/>
        <v>80</v>
      </c>
      <c r="AF42" s="163">
        <f>100*(E42+J42+O42+T42+Y42)/'S1'!$I$14</f>
        <v>81.13207547</v>
      </c>
      <c r="AG42" s="163">
        <f>100*(F42+K42+P42+U42+Z42)/'S1'!$I$15</f>
        <v>83.07692308</v>
      </c>
      <c r="AH42" s="163">
        <f>100*(G42+L42+Q42+V42+AA42)/'S1'!$I$16</f>
        <v>81.13207547</v>
      </c>
      <c r="AI42" s="163">
        <f>100*(H42+M42+R42+W42+AB42)/'S1'!$I$17</f>
        <v>81.13207547</v>
      </c>
      <c r="AJ42" s="163">
        <f>100*(I42+N42+S42+X42+AC42)/'S1'!$I$18</f>
        <v>88.46153846</v>
      </c>
    </row>
    <row r="43" ht="15.75" customHeight="1">
      <c r="A43" s="137">
        <v>31.0</v>
      </c>
      <c r="B43" s="158">
        <v>9.21320104031E11</v>
      </c>
      <c r="C43" s="159" t="s">
        <v>11</v>
      </c>
      <c r="D43" s="159" t="s">
        <v>339</v>
      </c>
      <c r="E43" s="160">
        <v>25.0</v>
      </c>
      <c r="F43" s="160">
        <v>18.0</v>
      </c>
      <c r="G43" s="160"/>
      <c r="H43" s="160"/>
      <c r="I43" s="160"/>
      <c r="J43" s="160"/>
      <c r="K43" s="160">
        <v>17.0</v>
      </c>
      <c r="L43" s="160">
        <v>16.0</v>
      </c>
      <c r="M43" s="160">
        <v>8.0</v>
      </c>
      <c r="N43" s="160"/>
      <c r="O43" s="160"/>
      <c r="P43" s="160"/>
      <c r="Q43" s="160"/>
      <c r="R43" s="160">
        <v>17.0</v>
      </c>
      <c r="S43" s="160">
        <v>24.0</v>
      </c>
      <c r="T43" s="160">
        <v>23.0</v>
      </c>
      <c r="U43" s="161">
        <v>20.0</v>
      </c>
      <c r="V43" s="160"/>
      <c r="W43" s="160"/>
      <c r="X43" s="160"/>
      <c r="Y43" s="160"/>
      <c r="Z43" s="160"/>
      <c r="AA43" s="160">
        <v>23.0</v>
      </c>
      <c r="AB43" s="161">
        <v>16.0</v>
      </c>
      <c r="AC43" s="161"/>
      <c r="AD43" s="160" t="s">
        <v>47</v>
      </c>
      <c r="AE43" s="162">
        <f t="shared" si="1"/>
        <v>70</v>
      </c>
      <c r="AF43" s="163">
        <f>100*(E43+J43+O43+T43+Y43)/'S1'!$I$14</f>
        <v>90.56603774</v>
      </c>
      <c r="AG43" s="163">
        <f>100*(F43+K43+P43+U43+Z43)/'S1'!$I$15</f>
        <v>84.61538462</v>
      </c>
      <c r="AH43" s="163">
        <f>100*(G43+L43+Q43+V43+AA43)/'S1'!$I$16</f>
        <v>73.58490566</v>
      </c>
      <c r="AI43" s="163">
        <f>100*(H43+M43+R43+W43+AB43)/'S1'!$I$17</f>
        <v>77.35849057</v>
      </c>
      <c r="AJ43" s="163">
        <f>100*(I43+N43+S43+X43+AC43)/'S1'!$I$18</f>
        <v>92.30769231</v>
      </c>
    </row>
    <row r="44" ht="15.75" customHeight="1">
      <c r="A44" s="137">
        <v>32.0</v>
      </c>
      <c r="B44" s="158">
        <v>9.21320104032E11</v>
      </c>
      <c r="C44" s="159" t="s">
        <v>11</v>
      </c>
      <c r="D44" s="159" t="s">
        <v>340</v>
      </c>
      <c r="E44" s="160">
        <v>26.0</v>
      </c>
      <c r="F44" s="160">
        <v>20.0</v>
      </c>
      <c r="G44" s="160"/>
      <c r="H44" s="160"/>
      <c r="I44" s="160"/>
      <c r="J44" s="160"/>
      <c r="K44" s="160">
        <v>15.0</v>
      </c>
      <c r="L44" s="160">
        <v>17.0</v>
      </c>
      <c r="M44" s="160">
        <v>9.0</v>
      </c>
      <c r="N44" s="160"/>
      <c r="O44" s="160"/>
      <c r="P44" s="160"/>
      <c r="Q44" s="160"/>
      <c r="R44" s="160">
        <v>15.0</v>
      </c>
      <c r="S44" s="160">
        <v>22.0</v>
      </c>
      <c r="T44" s="160">
        <v>22.0</v>
      </c>
      <c r="U44" s="161">
        <v>22.0</v>
      </c>
      <c r="V44" s="160"/>
      <c r="W44" s="160"/>
      <c r="X44" s="160"/>
      <c r="Y44" s="160"/>
      <c r="Z44" s="160"/>
      <c r="AA44" s="160">
        <v>25.0</v>
      </c>
      <c r="AB44" s="161">
        <v>15.0</v>
      </c>
      <c r="AC44" s="161"/>
      <c r="AD44" s="160" t="s">
        <v>47</v>
      </c>
      <c r="AE44" s="162">
        <f t="shared" si="1"/>
        <v>70</v>
      </c>
      <c r="AF44" s="163">
        <f>100*(E44+J44+O44+T44+Y44)/'S1'!$I$14</f>
        <v>90.56603774</v>
      </c>
      <c r="AG44" s="163">
        <f>100*(F44+K44+P44+U44+Z44)/'S1'!$I$15</f>
        <v>87.69230769</v>
      </c>
      <c r="AH44" s="163">
        <f>100*(G44+L44+Q44+V44+AA44)/'S1'!$I$16</f>
        <v>79.24528302</v>
      </c>
      <c r="AI44" s="163">
        <f>100*(H44+M44+R44+W44+AB44)/'S1'!$I$17</f>
        <v>73.58490566</v>
      </c>
      <c r="AJ44" s="163">
        <f>100*(I44+N44+S44+X44+AC44)/'S1'!$I$18</f>
        <v>84.61538462</v>
      </c>
    </row>
    <row r="45" ht="15.75" customHeight="1">
      <c r="A45" s="137">
        <v>33.0</v>
      </c>
      <c r="B45" s="158">
        <v>9.21320104033E11</v>
      </c>
      <c r="C45" s="159" t="s">
        <v>11</v>
      </c>
      <c r="D45" s="159" t="s">
        <v>341</v>
      </c>
      <c r="E45" s="160">
        <v>22.0</v>
      </c>
      <c r="F45" s="160">
        <v>19.0</v>
      </c>
      <c r="G45" s="160"/>
      <c r="H45" s="160"/>
      <c r="I45" s="160"/>
      <c r="J45" s="160"/>
      <c r="K45" s="160">
        <v>16.0</v>
      </c>
      <c r="L45" s="160">
        <v>18.0</v>
      </c>
      <c r="M45" s="160">
        <v>5.0</v>
      </c>
      <c r="N45" s="160"/>
      <c r="O45" s="160"/>
      <c r="P45" s="160"/>
      <c r="Q45" s="160"/>
      <c r="R45" s="160">
        <v>16.0</v>
      </c>
      <c r="S45" s="160">
        <v>21.0</v>
      </c>
      <c r="T45" s="160">
        <v>21.0</v>
      </c>
      <c r="U45" s="161">
        <v>21.0</v>
      </c>
      <c r="V45" s="160"/>
      <c r="W45" s="160"/>
      <c r="X45" s="160"/>
      <c r="Y45" s="160"/>
      <c r="Z45" s="160"/>
      <c r="AA45" s="160">
        <v>26.0</v>
      </c>
      <c r="AB45" s="161">
        <v>14.0</v>
      </c>
      <c r="AC45" s="161"/>
      <c r="AD45" s="160" t="s">
        <v>312</v>
      </c>
      <c r="AE45" s="162">
        <f t="shared" si="1"/>
        <v>90</v>
      </c>
      <c r="AF45" s="163">
        <f>100*(E45+J45+O45+T45+Y45)/'S1'!$I$14</f>
        <v>81.13207547</v>
      </c>
      <c r="AG45" s="163">
        <f>100*(F45+K45+P45+U45+Z45)/'S1'!$I$15</f>
        <v>86.15384615</v>
      </c>
      <c r="AH45" s="163">
        <f>100*(G45+L45+Q45+V45+AA45)/'S1'!$I$16</f>
        <v>83.01886792</v>
      </c>
      <c r="AI45" s="163">
        <f>100*(H45+M45+R45+W45+AB45)/'S1'!$I$17</f>
        <v>66.03773585</v>
      </c>
      <c r="AJ45" s="163">
        <f>100*(I45+N45+S45+X45+AC45)/'S1'!$I$18</f>
        <v>80.76923077</v>
      </c>
    </row>
    <row r="46" ht="15.75" customHeight="1">
      <c r="A46" s="137">
        <v>34.0</v>
      </c>
      <c r="B46" s="158">
        <v>9.21320104034E11</v>
      </c>
      <c r="C46" s="159" t="s">
        <v>11</v>
      </c>
      <c r="D46" s="159" t="s">
        <v>342</v>
      </c>
      <c r="E46" s="160">
        <v>28.0</v>
      </c>
      <c r="F46" s="160">
        <v>20.0</v>
      </c>
      <c r="G46" s="160"/>
      <c r="H46" s="160"/>
      <c r="I46" s="160"/>
      <c r="J46" s="160"/>
      <c r="K46" s="160">
        <v>15.0</v>
      </c>
      <c r="L46" s="160">
        <v>19.0</v>
      </c>
      <c r="M46" s="160">
        <v>6.0</v>
      </c>
      <c r="N46" s="160"/>
      <c r="O46" s="160"/>
      <c r="P46" s="160"/>
      <c r="Q46" s="160"/>
      <c r="R46" s="160">
        <v>18.0</v>
      </c>
      <c r="S46" s="160">
        <v>20.0</v>
      </c>
      <c r="T46" s="160">
        <v>20.0</v>
      </c>
      <c r="U46" s="161">
        <v>22.0</v>
      </c>
      <c r="V46" s="160"/>
      <c r="W46" s="160"/>
      <c r="X46" s="160"/>
      <c r="Y46" s="160"/>
      <c r="Z46" s="160"/>
      <c r="AA46" s="160">
        <v>29.0</v>
      </c>
      <c r="AB46" s="161">
        <v>15.0</v>
      </c>
      <c r="AC46" s="161"/>
      <c r="AD46" s="160" t="s">
        <v>312</v>
      </c>
      <c r="AE46" s="162">
        <f t="shared" si="1"/>
        <v>90</v>
      </c>
      <c r="AF46" s="163">
        <f>100*(E46+J46+O46+T46+Y46)/'S1'!$I$14</f>
        <v>90.56603774</v>
      </c>
      <c r="AG46" s="163">
        <f>100*(F46+K46+P46+U46+Z46)/'S1'!$I$15</f>
        <v>87.69230769</v>
      </c>
      <c r="AH46" s="163">
        <f>100*(G46+L46+Q46+V46+AA46)/'S1'!$I$16</f>
        <v>90.56603774</v>
      </c>
      <c r="AI46" s="163">
        <f>100*(H46+M46+R46+W46+AB46)/'S1'!$I$17</f>
        <v>73.58490566</v>
      </c>
      <c r="AJ46" s="163">
        <f>100*(I46+N46+S46+X46+AC46)/'S1'!$I$18</f>
        <v>76.92307692</v>
      </c>
    </row>
    <row r="47" ht="15.75" customHeight="1">
      <c r="A47" s="137">
        <v>35.0</v>
      </c>
      <c r="B47" s="158">
        <v>9.21320104035E11</v>
      </c>
      <c r="C47" s="159" t="s">
        <v>11</v>
      </c>
      <c r="D47" s="159" t="s">
        <v>343</v>
      </c>
      <c r="E47" s="160">
        <v>26.0</v>
      </c>
      <c r="F47" s="160">
        <v>19.0</v>
      </c>
      <c r="G47" s="160"/>
      <c r="H47" s="160"/>
      <c r="I47" s="160"/>
      <c r="J47" s="160"/>
      <c r="K47" s="160">
        <v>17.0</v>
      </c>
      <c r="L47" s="160">
        <v>20.0</v>
      </c>
      <c r="M47" s="160">
        <v>7.0</v>
      </c>
      <c r="N47" s="160"/>
      <c r="O47" s="160"/>
      <c r="P47" s="160"/>
      <c r="Q47" s="160"/>
      <c r="R47" s="160">
        <v>20.0</v>
      </c>
      <c r="S47" s="160">
        <v>23.0</v>
      </c>
      <c r="T47" s="160">
        <v>23.0</v>
      </c>
      <c r="U47" s="161">
        <v>23.0</v>
      </c>
      <c r="V47" s="160"/>
      <c r="W47" s="160"/>
      <c r="X47" s="160"/>
      <c r="Y47" s="160"/>
      <c r="Z47" s="160"/>
      <c r="AA47" s="160">
        <v>25.0</v>
      </c>
      <c r="AB47" s="161">
        <v>16.0</v>
      </c>
      <c r="AC47" s="161"/>
      <c r="AD47" s="160" t="s">
        <v>312</v>
      </c>
      <c r="AE47" s="162">
        <f t="shared" si="1"/>
        <v>90</v>
      </c>
      <c r="AF47" s="163">
        <f>100*(E47+J47+O47+T47+Y47)/'S1'!$I$14</f>
        <v>92.45283019</v>
      </c>
      <c r="AG47" s="163">
        <f>100*(F47+K47+P47+U47+Z47)/'S1'!$I$15</f>
        <v>90.76923077</v>
      </c>
      <c r="AH47" s="163">
        <f>100*(G47+L47+Q47+V47+AA47)/'S1'!$I$16</f>
        <v>84.90566038</v>
      </c>
      <c r="AI47" s="163">
        <f>100*(H47+M47+R47+W47+AB47)/'S1'!$I$17</f>
        <v>81.13207547</v>
      </c>
      <c r="AJ47" s="163">
        <f>100*(I47+N47+S47+X47+AC47)/'S1'!$I$18</f>
        <v>88.46153846</v>
      </c>
    </row>
    <row r="48" ht="15.75" customHeight="1">
      <c r="A48" s="137">
        <v>36.0</v>
      </c>
      <c r="B48" s="158">
        <v>9.21320104036E11</v>
      </c>
      <c r="C48" s="159" t="s">
        <v>11</v>
      </c>
      <c r="D48" s="159" t="s">
        <v>344</v>
      </c>
      <c r="E48" s="160">
        <v>27.0</v>
      </c>
      <c r="F48" s="160">
        <v>18.0</v>
      </c>
      <c r="G48" s="160"/>
      <c r="H48" s="160"/>
      <c r="I48" s="160"/>
      <c r="J48" s="160"/>
      <c r="K48" s="160">
        <v>16.0</v>
      </c>
      <c r="L48" s="160">
        <v>21.0</v>
      </c>
      <c r="M48" s="160">
        <v>8.0</v>
      </c>
      <c r="N48" s="160"/>
      <c r="O48" s="160"/>
      <c r="P48" s="160"/>
      <c r="Q48" s="160"/>
      <c r="R48" s="160">
        <v>19.0</v>
      </c>
      <c r="S48" s="160">
        <v>22.0</v>
      </c>
      <c r="T48" s="160">
        <v>22.0</v>
      </c>
      <c r="U48" s="161">
        <v>22.0</v>
      </c>
      <c r="V48" s="160"/>
      <c r="W48" s="160"/>
      <c r="X48" s="160"/>
      <c r="Y48" s="160"/>
      <c r="Z48" s="160"/>
      <c r="AA48" s="160">
        <v>26.0</v>
      </c>
      <c r="AB48" s="161">
        <v>17.0</v>
      </c>
      <c r="AC48" s="161"/>
      <c r="AD48" s="160" t="s">
        <v>312</v>
      </c>
      <c r="AE48" s="162">
        <f t="shared" si="1"/>
        <v>90</v>
      </c>
      <c r="AF48" s="163">
        <f>100*(E48+J48+O48+T48+Y48)/'S1'!$I$14</f>
        <v>92.45283019</v>
      </c>
      <c r="AG48" s="163">
        <f>100*(F48+K48+P48+U48+Z48)/'S1'!$I$15</f>
        <v>86.15384615</v>
      </c>
      <c r="AH48" s="163">
        <f>100*(G48+L48+Q48+V48+AA48)/'S1'!$I$16</f>
        <v>88.67924528</v>
      </c>
      <c r="AI48" s="163">
        <f>100*(H48+M48+R48+W48+AB48)/'S1'!$I$17</f>
        <v>83.01886792</v>
      </c>
      <c r="AJ48" s="163">
        <f>100*(I48+N48+S48+X48+AC48)/'S1'!$I$18</f>
        <v>84.61538462</v>
      </c>
    </row>
    <row r="49" ht="15.75" customHeight="1">
      <c r="A49" s="137">
        <v>37.0</v>
      </c>
      <c r="B49" s="158">
        <v>9.21320104037E11</v>
      </c>
      <c r="C49" s="159" t="s">
        <v>11</v>
      </c>
      <c r="D49" s="159" t="s">
        <v>345</v>
      </c>
      <c r="E49" s="160">
        <v>25.0</v>
      </c>
      <c r="F49" s="160">
        <v>17.0</v>
      </c>
      <c r="G49" s="160"/>
      <c r="H49" s="160"/>
      <c r="I49" s="160"/>
      <c r="J49" s="160"/>
      <c r="K49" s="160">
        <v>15.0</v>
      </c>
      <c r="L49" s="160">
        <v>18.0</v>
      </c>
      <c r="M49" s="160">
        <v>9.0</v>
      </c>
      <c r="N49" s="160"/>
      <c r="O49" s="160"/>
      <c r="P49" s="160"/>
      <c r="Q49" s="160"/>
      <c r="R49" s="160">
        <v>18.0</v>
      </c>
      <c r="S49" s="160">
        <v>20.0</v>
      </c>
      <c r="T49" s="160">
        <v>21.0</v>
      </c>
      <c r="U49" s="161">
        <v>21.0</v>
      </c>
      <c r="V49" s="160"/>
      <c r="W49" s="160"/>
      <c r="X49" s="160"/>
      <c r="Y49" s="160"/>
      <c r="Z49" s="160"/>
      <c r="AA49" s="160">
        <v>27.0</v>
      </c>
      <c r="AB49" s="161">
        <v>18.0</v>
      </c>
      <c r="AC49" s="161"/>
      <c r="AD49" s="160" t="s">
        <v>312</v>
      </c>
      <c r="AE49" s="162">
        <f t="shared" si="1"/>
        <v>90</v>
      </c>
      <c r="AF49" s="163">
        <f>100*(E49+J49+O49+T49+Y49)/'S1'!$I$14</f>
        <v>86.79245283</v>
      </c>
      <c r="AG49" s="163">
        <f>100*(F49+K49+P49+U49+Z49)/'S1'!$I$15</f>
        <v>81.53846154</v>
      </c>
      <c r="AH49" s="163">
        <f>100*(G49+L49+Q49+V49+AA49)/'S1'!$I$16</f>
        <v>84.90566038</v>
      </c>
      <c r="AI49" s="163">
        <f>100*(H49+M49+R49+W49+AB49)/'S1'!$I$17</f>
        <v>84.90566038</v>
      </c>
      <c r="AJ49" s="163">
        <f>100*(I49+N49+S49+X49+AC49)/'S1'!$I$18</f>
        <v>76.92307692</v>
      </c>
    </row>
    <row r="50" ht="15.75" customHeight="1">
      <c r="A50" s="137">
        <v>38.0</v>
      </c>
      <c r="B50" s="158">
        <v>9.21320104038E11</v>
      </c>
      <c r="C50" s="159" t="s">
        <v>11</v>
      </c>
      <c r="D50" s="159" t="s">
        <v>346</v>
      </c>
      <c r="E50" s="160">
        <v>26.0</v>
      </c>
      <c r="F50" s="160">
        <v>18.0</v>
      </c>
      <c r="G50" s="160"/>
      <c r="H50" s="160"/>
      <c r="I50" s="160"/>
      <c r="J50" s="160"/>
      <c r="K50" s="160">
        <v>17.0</v>
      </c>
      <c r="L50" s="160">
        <v>15.0</v>
      </c>
      <c r="M50" s="160">
        <v>6.0</v>
      </c>
      <c r="N50" s="160"/>
      <c r="O50" s="160"/>
      <c r="P50" s="160"/>
      <c r="Q50" s="160"/>
      <c r="R50" s="160">
        <v>22.0</v>
      </c>
      <c r="S50" s="160">
        <v>25.0</v>
      </c>
      <c r="T50" s="160">
        <v>22.0</v>
      </c>
      <c r="U50" s="161">
        <v>21.0</v>
      </c>
      <c r="V50" s="160"/>
      <c r="W50" s="160"/>
      <c r="X50" s="160"/>
      <c r="Y50" s="160"/>
      <c r="Z50" s="160"/>
      <c r="AA50" s="160">
        <v>28.0</v>
      </c>
      <c r="AB50" s="161">
        <v>17.0</v>
      </c>
      <c r="AC50" s="161"/>
      <c r="AD50" s="160" t="s">
        <v>11</v>
      </c>
      <c r="AE50" s="162">
        <f t="shared" si="1"/>
        <v>80</v>
      </c>
      <c r="AF50" s="163">
        <f>100*(E50+J50+O50+T50+Y50)/'S1'!$I$14</f>
        <v>90.56603774</v>
      </c>
      <c r="AG50" s="163">
        <f>100*(F50+K50+P50+U50+Z50)/'S1'!$I$15</f>
        <v>86.15384615</v>
      </c>
      <c r="AH50" s="163">
        <f>100*(G50+L50+Q50+V50+AA50)/'S1'!$I$16</f>
        <v>81.13207547</v>
      </c>
      <c r="AI50" s="163">
        <f>100*(H50+M50+R50+W50+AB50)/'S1'!$I$17</f>
        <v>84.90566038</v>
      </c>
      <c r="AJ50" s="163">
        <f>100*(I50+N50+S50+X50+AC50)/'S1'!$I$18</f>
        <v>96.15384615</v>
      </c>
    </row>
    <row r="51" ht="15.75" customHeight="1">
      <c r="A51" s="137">
        <v>39.0</v>
      </c>
      <c r="B51" s="158">
        <v>9.21320104039E11</v>
      </c>
      <c r="C51" s="159" t="s">
        <v>11</v>
      </c>
      <c r="D51" s="159" t="s">
        <v>347</v>
      </c>
      <c r="E51" s="160">
        <v>27.0</v>
      </c>
      <c r="F51" s="160">
        <v>19.0</v>
      </c>
      <c r="G51" s="160"/>
      <c r="H51" s="160"/>
      <c r="I51" s="160"/>
      <c r="J51" s="160"/>
      <c r="K51" s="160">
        <v>15.0</v>
      </c>
      <c r="L51" s="160">
        <v>16.0</v>
      </c>
      <c r="M51" s="160">
        <v>7.0</v>
      </c>
      <c r="N51" s="160"/>
      <c r="O51" s="160"/>
      <c r="P51" s="160"/>
      <c r="Q51" s="160"/>
      <c r="R51" s="160">
        <v>21.0</v>
      </c>
      <c r="S51" s="160">
        <v>24.0</v>
      </c>
      <c r="T51" s="160">
        <v>23.0</v>
      </c>
      <c r="U51" s="161">
        <v>22.0</v>
      </c>
      <c r="V51" s="160"/>
      <c r="W51" s="160"/>
      <c r="X51" s="160"/>
      <c r="Y51" s="160"/>
      <c r="Z51" s="160"/>
      <c r="AA51" s="160">
        <v>25.0</v>
      </c>
      <c r="AB51" s="161">
        <v>18.0</v>
      </c>
      <c r="AC51" s="161"/>
      <c r="AD51" s="160" t="s">
        <v>13</v>
      </c>
      <c r="AE51" s="162">
        <f t="shared" si="1"/>
        <v>60</v>
      </c>
      <c r="AF51" s="163">
        <f>100*(E51+J51+O51+T51+Y51)/'S1'!$I$14</f>
        <v>94.33962264</v>
      </c>
      <c r="AG51" s="163">
        <f>100*(F51+K51+P51+U51+Z51)/'S1'!$I$15</f>
        <v>86.15384615</v>
      </c>
      <c r="AH51" s="163">
        <f>100*(G51+L51+Q51+V51+AA51)/'S1'!$I$16</f>
        <v>77.35849057</v>
      </c>
      <c r="AI51" s="163">
        <f>100*(H51+M51+R51+W51+AB51)/'S1'!$I$17</f>
        <v>86.79245283</v>
      </c>
      <c r="AJ51" s="163">
        <f>100*(I51+N51+S51+X51+AC51)/'S1'!$I$18</f>
        <v>92.30769231</v>
      </c>
    </row>
    <row r="52" ht="15.75" customHeight="1">
      <c r="A52" s="137">
        <v>40.0</v>
      </c>
      <c r="B52" s="158">
        <v>9.2132010404E11</v>
      </c>
      <c r="C52" s="159" t="s">
        <v>11</v>
      </c>
      <c r="D52" s="159" t="s">
        <v>348</v>
      </c>
      <c r="E52" s="160">
        <v>28.0</v>
      </c>
      <c r="F52" s="160">
        <v>18.0</v>
      </c>
      <c r="G52" s="160"/>
      <c r="H52" s="160"/>
      <c r="I52" s="160"/>
      <c r="J52" s="160"/>
      <c r="K52" s="160">
        <v>14.0</v>
      </c>
      <c r="L52" s="160">
        <v>17.0</v>
      </c>
      <c r="M52" s="160">
        <v>5.0</v>
      </c>
      <c r="N52" s="160"/>
      <c r="O52" s="160"/>
      <c r="P52" s="160"/>
      <c r="Q52" s="160"/>
      <c r="R52" s="160">
        <v>20.0</v>
      </c>
      <c r="S52" s="160">
        <v>23.0</v>
      </c>
      <c r="T52" s="160">
        <v>22.0</v>
      </c>
      <c r="U52" s="161">
        <v>21.0</v>
      </c>
      <c r="V52" s="160"/>
      <c r="W52" s="160"/>
      <c r="X52" s="160"/>
      <c r="Y52" s="160"/>
      <c r="Z52" s="160"/>
      <c r="AA52" s="160">
        <v>26.0</v>
      </c>
      <c r="AB52" s="161">
        <v>19.0</v>
      </c>
      <c r="AC52" s="161"/>
      <c r="AD52" s="160" t="s">
        <v>312</v>
      </c>
      <c r="AE52" s="162">
        <f t="shared" si="1"/>
        <v>90</v>
      </c>
      <c r="AF52" s="163">
        <f>100*(E52+J52+O52+T52+Y52)/'S1'!$I$14</f>
        <v>94.33962264</v>
      </c>
      <c r="AG52" s="163">
        <f>100*(F52+K52+P52+U52+Z52)/'S1'!$I$15</f>
        <v>81.53846154</v>
      </c>
      <c r="AH52" s="163">
        <f>100*(G52+L52+Q52+V52+AA52)/'S1'!$I$16</f>
        <v>81.13207547</v>
      </c>
      <c r="AI52" s="163">
        <f>100*(H52+M52+R52+W52+AB52)/'S1'!$I$17</f>
        <v>83.01886792</v>
      </c>
      <c r="AJ52" s="163">
        <f>100*(I52+N52+S52+X52+AC52)/'S1'!$I$18</f>
        <v>88.46153846</v>
      </c>
    </row>
    <row r="53" ht="15.75" customHeight="1">
      <c r="A53" s="137">
        <v>41.0</v>
      </c>
      <c r="B53" s="158">
        <v>9.21320104041E11</v>
      </c>
      <c r="C53" s="159" t="s">
        <v>11</v>
      </c>
      <c r="D53" s="159" t="s">
        <v>349</v>
      </c>
      <c r="E53" s="160">
        <v>22.0</v>
      </c>
      <c r="F53" s="160">
        <v>19.0</v>
      </c>
      <c r="G53" s="160"/>
      <c r="H53" s="160"/>
      <c r="I53" s="160"/>
      <c r="J53" s="160"/>
      <c r="K53" s="160">
        <v>15.0</v>
      </c>
      <c r="L53" s="160">
        <v>18.0</v>
      </c>
      <c r="M53" s="160">
        <v>6.0</v>
      </c>
      <c r="N53" s="160"/>
      <c r="O53" s="160"/>
      <c r="P53" s="160"/>
      <c r="Q53" s="160"/>
      <c r="R53" s="160">
        <v>18.0</v>
      </c>
      <c r="S53" s="160">
        <v>22.0</v>
      </c>
      <c r="T53" s="160">
        <v>21.0</v>
      </c>
      <c r="U53" s="161">
        <v>23.0</v>
      </c>
      <c r="V53" s="160"/>
      <c r="W53" s="160"/>
      <c r="X53" s="160"/>
      <c r="Y53" s="160"/>
      <c r="Z53" s="160"/>
      <c r="AA53" s="160">
        <v>27.0</v>
      </c>
      <c r="AB53" s="161">
        <v>18.0</v>
      </c>
      <c r="AC53" s="161"/>
      <c r="AD53" s="160" t="s">
        <v>312</v>
      </c>
      <c r="AE53" s="162">
        <f t="shared" si="1"/>
        <v>90</v>
      </c>
      <c r="AF53" s="163">
        <f>100*(E53+J53+O53+T53+Y53)/'S1'!$I$14</f>
        <v>81.13207547</v>
      </c>
      <c r="AG53" s="163">
        <f>100*(F53+K53+P53+U53+Z53)/'S1'!$I$15</f>
        <v>87.69230769</v>
      </c>
      <c r="AH53" s="163">
        <f>100*(G53+L53+Q53+V53+AA53)/'S1'!$I$16</f>
        <v>84.90566038</v>
      </c>
      <c r="AI53" s="163">
        <f>100*(H53+M53+R53+W53+AB53)/'S1'!$I$17</f>
        <v>79.24528302</v>
      </c>
      <c r="AJ53" s="163">
        <f>100*(I53+N53+S53+X53+AC53)/'S1'!$I$18</f>
        <v>84.61538462</v>
      </c>
    </row>
    <row r="54" ht="15.75" customHeight="1">
      <c r="A54" s="137">
        <v>42.0</v>
      </c>
      <c r="B54" s="158">
        <v>9.21320104042E11</v>
      </c>
      <c r="C54" s="159" t="s">
        <v>11</v>
      </c>
      <c r="D54" s="159" t="s">
        <v>350</v>
      </c>
      <c r="E54" s="160">
        <v>23.0</v>
      </c>
      <c r="F54" s="160">
        <v>18.0</v>
      </c>
      <c r="G54" s="160"/>
      <c r="H54" s="160"/>
      <c r="I54" s="160"/>
      <c r="J54" s="160"/>
      <c r="K54" s="160">
        <v>16.0</v>
      </c>
      <c r="L54" s="160">
        <v>19.0</v>
      </c>
      <c r="M54" s="160">
        <v>7.0</v>
      </c>
      <c r="N54" s="160"/>
      <c r="O54" s="160"/>
      <c r="P54" s="160"/>
      <c r="Q54" s="160"/>
      <c r="R54" s="160">
        <v>17.0</v>
      </c>
      <c r="S54" s="160">
        <v>21.0</v>
      </c>
      <c r="T54" s="160">
        <v>22.0</v>
      </c>
      <c r="U54" s="161">
        <v>24.0</v>
      </c>
      <c r="V54" s="160"/>
      <c r="W54" s="160"/>
      <c r="X54" s="160"/>
      <c r="Y54" s="160"/>
      <c r="Z54" s="160"/>
      <c r="AA54" s="160">
        <v>28.0</v>
      </c>
      <c r="AB54" s="161">
        <v>17.0</v>
      </c>
      <c r="AC54" s="161"/>
      <c r="AD54" s="160" t="s">
        <v>11</v>
      </c>
      <c r="AE54" s="162">
        <f t="shared" si="1"/>
        <v>80</v>
      </c>
      <c r="AF54" s="163">
        <f>100*(E54+J54+O54+T54+Y54)/'S1'!$I$14</f>
        <v>84.90566038</v>
      </c>
      <c r="AG54" s="163">
        <f>100*(F54+K54+P54+U54+Z54)/'S1'!$I$15</f>
        <v>89.23076923</v>
      </c>
      <c r="AH54" s="163">
        <f>100*(G54+L54+Q54+V54+AA54)/'S1'!$I$16</f>
        <v>88.67924528</v>
      </c>
      <c r="AI54" s="163">
        <f>100*(H54+M54+R54+W54+AB54)/'S1'!$I$17</f>
        <v>77.35849057</v>
      </c>
      <c r="AJ54" s="163">
        <f>100*(I54+N54+S54+X54+AC54)/'S1'!$I$18</f>
        <v>80.76923077</v>
      </c>
    </row>
    <row r="55" ht="15.75" customHeight="1">
      <c r="A55" s="137">
        <v>43.0</v>
      </c>
      <c r="B55" s="158">
        <v>9.21320104043E11</v>
      </c>
      <c r="C55" s="159" t="s">
        <v>11</v>
      </c>
      <c r="D55" s="159" t="s">
        <v>351</v>
      </c>
      <c r="E55" s="160">
        <v>24.0</v>
      </c>
      <c r="F55" s="160">
        <v>19.0</v>
      </c>
      <c r="G55" s="160"/>
      <c r="H55" s="160"/>
      <c r="I55" s="160"/>
      <c r="J55" s="160"/>
      <c r="K55" s="160">
        <v>17.0</v>
      </c>
      <c r="L55" s="160">
        <v>20.0</v>
      </c>
      <c r="M55" s="160">
        <v>8.0</v>
      </c>
      <c r="N55" s="160"/>
      <c r="O55" s="160"/>
      <c r="P55" s="160"/>
      <c r="Q55" s="160"/>
      <c r="R55" s="160">
        <v>19.0</v>
      </c>
      <c r="S55" s="160">
        <v>20.0</v>
      </c>
      <c r="T55" s="160">
        <v>21.0</v>
      </c>
      <c r="U55" s="161">
        <v>22.0</v>
      </c>
      <c r="V55" s="160"/>
      <c r="W55" s="160"/>
      <c r="X55" s="160"/>
      <c r="Y55" s="160"/>
      <c r="Z55" s="160"/>
      <c r="AA55" s="160">
        <v>29.0</v>
      </c>
      <c r="AB55" s="161">
        <v>19.0</v>
      </c>
      <c r="AC55" s="161"/>
      <c r="AD55" s="160" t="s">
        <v>312</v>
      </c>
      <c r="AE55" s="162">
        <f t="shared" si="1"/>
        <v>90</v>
      </c>
      <c r="AF55" s="163">
        <f>100*(E55+J55+O55+T55+Y55)/'S1'!$I$14</f>
        <v>84.90566038</v>
      </c>
      <c r="AG55" s="163">
        <f>100*(F55+K55+P55+U55+Z55)/'S1'!$I$15</f>
        <v>89.23076923</v>
      </c>
      <c r="AH55" s="163">
        <f>100*(G55+L55+Q55+V55+AA55)/'S1'!$I$16</f>
        <v>92.45283019</v>
      </c>
      <c r="AI55" s="163">
        <f>100*(H55+M55+R55+W55+AB55)/'S1'!$I$17</f>
        <v>86.79245283</v>
      </c>
      <c r="AJ55" s="163">
        <f>100*(I55+N55+S55+X55+AC55)/'S1'!$I$18</f>
        <v>76.92307692</v>
      </c>
    </row>
    <row r="56" ht="15.75" customHeight="1">
      <c r="A56" s="137">
        <v>44.0</v>
      </c>
      <c r="B56" s="158">
        <v>9.21320104044E11</v>
      </c>
      <c r="C56" s="159" t="s">
        <v>11</v>
      </c>
      <c r="D56" s="159" t="s">
        <v>352</v>
      </c>
      <c r="E56" s="160">
        <v>20.0</v>
      </c>
      <c r="F56" s="160">
        <v>14.0</v>
      </c>
      <c r="G56" s="160"/>
      <c r="H56" s="160"/>
      <c r="I56" s="160"/>
      <c r="J56" s="160"/>
      <c r="K56" s="160">
        <v>15.0</v>
      </c>
      <c r="L56" s="160">
        <v>15.0</v>
      </c>
      <c r="M56" s="160">
        <v>6.0</v>
      </c>
      <c r="N56" s="160"/>
      <c r="O56" s="160"/>
      <c r="P56" s="160"/>
      <c r="Q56" s="160"/>
      <c r="R56" s="160">
        <v>20.0</v>
      </c>
      <c r="S56" s="160">
        <v>21.0</v>
      </c>
      <c r="T56" s="160">
        <v>21.0</v>
      </c>
      <c r="U56" s="161">
        <v>21.0</v>
      </c>
      <c r="V56" s="160"/>
      <c r="W56" s="160"/>
      <c r="X56" s="160"/>
      <c r="Y56" s="160"/>
      <c r="Z56" s="160"/>
      <c r="AA56" s="160">
        <v>27.0</v>
      </c>
      <c r="AB56" s="161">
        <v>18.0</v>
      </c>
      <c r="AC56" s="161"/>
      <c r="AD56" s="160" t="s">
        <v>47</v>
      </c>
      <c r="AE56" s="162">
        <f t="shared" si="1"/>
        <v>70</v>
      </c>
      <c r="AF56" s="163">
        <f>100*(E56+J56+O56+T56+Y56)/'S1'!$I$14</f>
        <v>77.35849057</v>
      </c>
      <c r="AG56" s="163">
        <f>100*(F56+K56+P56+U56+Z56)/'S1'!$I$15</f>
        <v>76.92307692</v>
      </c>
      <c r="AH56" s="163">
        <f>100*(G56+L56+Q56+V56+AA56)/'S1'!$I$16</f>
        <v>79.24528302</v>
      </c>
      <c r="AI56" s="163">
        <f>100*(H56+M56+R56+W56+AB56)/'S1'!$I$17</f>
        <v>83.01886792</v>
      </c>
      <c r="AJ56" s="163">
        <f>100*(I56+N56+S56+X56+AC56)/'S1'!$I$18</f>
        <v>80.76923077</v>
      </c>
    </row>
    <row r="57" ht="15.75" customHeight="1">
      <c r="A57" s="137">
        <v>45.0</v>
      </c>
      <c r="B57" s="158">
        <v>9.21320104045E11</v>
      </c>
      <c r="C57" s="159" t="s">
        <v>11</v>
      </c>
      <c r="D57" s="159" t="s">
        <v>353</v>
      </c>
      <c r="E57" s="160">
        <v>22.0</v>
      </c>
      <c r="F57" s="160">
        <v>19.0</v>
      </c>
      <c r="G57" s="160"/>
      <c r="H57" s="160"/>
      <c r="I57" s="160"/>
      <c r="J57" s="160"/>
      <c r="K57" s="160">
        <v>16.0</v>
      </c>
      <c r="L57" s="160">
        <v>16.0</v>
      </c>
      <c r="M57" s="160">
        <v>8.0</v>
      </c>
      <c r="N57" s="160"/>
      <c r="O57" s="160"/>
      <c r="P57" s="160"/>
      <c r="Q57" s="160"/>
      <c r="R57" s="160">
        <v>17.0</v>
      </c>
      <c r="S57" s="160">
        <v>16.0</v>
      </c>
      <c r="T57" s="160">
        <v>22.0</v>
      </c>
      <c r="U57" s="161">
        <v>21.0</v>
      </c>
      <c r="V57" s="160"/>
      <c r="W57" s="160"/>
      <c r="X57" s="160"/>
      <c r="Y57" s="160"/>
      <c r="Z57" s="160"/>
      <c r="AA57" s="160">
        <v>28.0</v>
      </c>
      <c r="AB57" s="161">
        <v>17.0</v>
      </c>
      <c r="AC57" s="161"/>
      <c r="AD57" s="160" t="s">
        <v>312</v>
      </c>
      <c r="AE57" s="162">
        <f t="shared" si="1"/>
        <v>90</v>
      </c>
      <c r="AF57" s="163">
        <f>100*(E57+J57+O57+T57+Y57)/'S1'!$I$14</f>
        <v>83.01886792</v>
      </c>
      <c r="AG57" s="163">
        <f>100*(F57+K57+P57+U57+Z57)/'S1'!$I$15</f>
        <v>86.15384615</v>
      </c>
      <c r="AH57" s="163">
        <f>100*(G57+L57+Q57+V57+AA57)/'S1'!$I$16</f>
        <v>83.01886792</v>
      </c>
      <c r="AI57" s="163">
        <f>100*(H57+M57+R57+W57+AB57)/'S1'!$I$17</f>
        <v>79.24528302</v>
      </c>
      <c r="AJ57" s="163">
        <f>100*(I57+N57+S57+X57+AC57)/'S1'!$I$18</f>
        <v>61.53846154</v>
      </c>
    </row>
    <row r="58" ht="15.75" customHeight="1">
      <c r="A58" s="137">
        <v>46.0</v>
      </c>
      <c r="B58" s="158">
        <v>9.21320104047E11</v>
      </c>
      <c r="C58" s="159" t="s">
        <v>11</v>
      </c>
      <c r="D58" s="159" t="s">
        <v>354</v>
      </c>
      <c r="E58" s="160">
        <v>19.0</v>
      </c>
      <c r="F58" s="160">
        <v>15.0</v>
      </c>
      <c r="G58" s="160"/>
      <c r="H58" s="160"/>
      <c r="I58" s="160"/>
      <c r="J58" s="160"/>
      <c r="K58" s="160">
        <v>15.0</v>
      </c>
      <c r="L58" s="160">
        <v>18.0</v>
      </c>
      <c r="M58" s="160">
        <v>9.0</v>
      </c>
      <c r="N58" s="160"/>
      <c r="O58" s="160"/>
      <c r="P58" s="160"/>
      <c r="Q58" s="160"/>
      <c r="R58" s="160">
        <v>17.0</v>
      </c>
      <c r="S58" s="160">
        <v>20.0</v>
      </c>
      <c r="T58" s="160">
        <v>23.0</v>
      </c>
      <c r="U58" s="161">
        <v>22.0</v>
      </c>
      <c r="V58" s="160"/>
      <c r="W58" s="160"/>
      <c r="X58" s="160"/>
      <c r="Y58" s="160"/>
      <c r="Z58" s="160"/>
      <c r="AA58" s="160">
        <v>25.0</v>
      </c>
      <c r="AB58" s="161">
        <v>18.0</v>
      </c>
      <c r="AC58" s="161"/>
      <c r="AD58" s="160" t="s">
        <v>11</v>
      </c>
      <c r="AE58" s="162">
        <f t="shared" si="1"/>
        <v>80</v>
      </c>
      <c r="AF58" s="163">
        <f>100*(E58+J58+O58+T58+Y58)/'S1'!$I$14</f>
        <v>79.24528302</v>
      </c>
      <c r="AG58" s="163">
        <f>100*(F58+K58+P58+U58+Z58)/'S1'!$I$15</f>
        <v>80</v>
      </c>
      <c r="AH58" s="163">
        <f>100*(G58+L58+Q58+V58+AA58)/'S1'!$I$16</f>
        <v>81.13207547</v>
      </c>
      <c r="AI58" s="163">
        <f>100*(H58+M58+R58+W58+AB58)/'S1'!$I$17</f>
        <v>83.01886792</v>
      </c>
      <c r="AJ58" s="163">
        <f>100*(I58+N58+S58+X58+AC58)/'S1'!$I$18</f>
        <v>76.92307692</v>
      </c>
    </row>
    <row r="59" ht="15.75" customHeight="1">
      <c r="A59" s="137">
        <v>47.0</v>
      </c>
      <c r="B59" s="158">
        <v>9.21320104048E11</v>
      </c>
      <c r="C59" s="159" t="s">
        <v>11</v>
      </c>
      <c r="D59" s="159" t="s">
        <v>355</v>
      </c>
      <c r="E59" s="160">
        <v>21.0</v>
      </c>
      <c r="F59" s="160">
        <v>18.0</v>
      </c>
      <c r="G59" s="160"/>
      <c r="H59" s="160"/>
      <c r="I59" s="160"/>
      <c r="J59" s="160"/>
      <c r="K59" s="160">
        <v>16.0</v>
      </c>
      <c r="L59" s="160">
        <v>20.0</v>
      </c>
      <c r="M59" s="160">
        <v>8.0</v>
      </c>
      <c r="N59" s="160"/>
      <c r="O59" s="160"/>
      <c r="P59" s="160"/>
      <c r="Q59" s="160"/>
      <c r="R59" s="160">
        <v>20.0</v>
      </c>
      <c r="S59" s="160">
        <v>21.0</v>
      </c>
      <c r="T59" s="160">
        <v>22.0</v>
      </c>
      <c r="U59" s="161">
        <v>21.0</v>
      </c>
      <c r="V59" s="160"/>
      <c r="W59" s="160"/>
      <c r="X59" s="160"/>
      <c r="Y59" s="160"/>
      <c r="Z59" s="160"/>
      <c r="AA59" s="160">
        <v>26.0</v>
      </c>
      <c r="AB59" s="161">
        <v>19.0</v>
      </c>
      <c r="AC59" s="161"/>
      <c r="AD59" s="160" t="s">
        <v>312</v>
      </c>
      <c r="AE59" s="162">
        <f t="shared" si="1"/>
        <v>90</v>
      </c>
      <c r="AF59" s="163">
        <f>100*(E59+J59+O59+T59+Y59)/'S1'!$I$14</f>
        <v>81.13207547</v>
      </c>
      <c r="AG59" s="163">
        <f>100*(F59+K59+P59+U59+Z59)/'S1'!$I$15</f>
        <v>84.61538462</v>
      </c>
      <c r="AH59" s="163">
        <f>100*(G59+L59+Q59+V59+AA59)/'S1'!$I$16</f>
        <v>86.79245283</v>
      </c>
      <c r="AI59" s="163">
        <f>100*(H59+M59+R59+W59+AB59)/'S1'!$I$17</f>
        <v>88.67924528</v>
      </c>
      <c r="AJ59" s="163">
        <f>100*(I59+N59+S59+X59+AC59)/'S1'!$I$18</f>
        <v>80.76923077</v>
      </c>
    </row>
    <row r="60" ht="15.75" customHeight="1">
      <c r="A60" s="137">
        <v>48.0</v>
      </c>
      <c r="B60" s="158">
        <v>9.21320104049E11</v>
      </c>
      <c r="C60" s="159" t="s">
        <v>11</v>
      </c>
      <c r="D60" s="159" t="s">
        <v>356</v>
      </c>
      <c r="E60" s="160">
        <v>27.0</v>
      </c>
      <c r="F60" s="160">
        <v>18.0</v>
      </c>
      <c r="G60" s="160"/>
      <c r="H60" s="160"/>
      <c r="I60" s="160"/>
      <c r="J60" s="160"/>
      <c r="K60" s="160">
        <v>16.0</v>
      </c>
      <c r="L60" s="160">
        <v>18.0</v>
      </c>
      <c r="M60" s="160">
        <v>6.0</v>
      </c>
      <c r="N60" s="160"/>
      <c r="O60" s="160"/>
      <c r="P60" s="160"/>
      <c r="Q60" s="160"/>
      <c r="R60" s="160">
        <v>18.0</v>
      </c>
      <c r="S60" s="160">
        <v>21.0</v>
      </c>
      <c r="T60" s="160">
        <v>24.0</v>
      </c>
      <c r="U60" s="161">
        <v>23.0</v>
      </c>
      <c r="V60" s="160"/>
      <c r="W60" s="160"/>
      <c r="X60" s="160"/>
      <c r="Y60" s="160"/>
      <c r="Z60" s="160"/>
      <c r="AA60" s="160">
        <v>26.0</v>
      </c>
      <c r="AB60" s="161">
        <v>18.0</v>
      </c>
      <c r="AC60" s="161"/>
      <c r="AD60" s="160" t="s">
        <v>13</v>
      </c>
      <c r="AE60" s="162">
        <f t="shared" si="1"/>
        <v>60</v>
      </c>
      <c r="AF60" s="163">
        <f>100*(E60+J60+O60+T60+Y60)/'S1'!$I$14</f>
        <v>96.22641509</v>
      </c>
      <c r="AG60" s="163">
        <f>100*(F60+K60+P60+U60+Z60)/'S1'!$I$15</f>
        <v>87.69230769</v>
      </c>
      <c r="AH60" s="163">
        <f>100*(G60+L60+Q60+V60+AA60)/'S1'!$I$16</f>
        <v>83.01886792</v>
      </c>
      <c r="AI60" s="163">
        <f>100*(H60+M60+R60+W60+AB60)/'S1'!$I$17</f>
        <v>79.24528302</v>
      </c>
      <c r="AJ60" s="163">
        <f>100*(I60+N60+S60+X60+AC60)/'S1'!$I$18</f>
        <v>80.76923077</v>
      </c>
    </row>
    <row r="61" ht="15.75" customHeight="1">
      <c r="A61" s="137">
        <v>49.0</v>
      </c>
      <c r="B61" s="158">
        <v>9.2132010405E11</v>
      </c>
      <c r="C61" s="159" t="s">
        <v>11</v>
      </c>
      <c r="D61" s="159" t="s">
        <v>357</v>
      </c>
      <c r="E61" s="160">
        <v>22.0</v>
      </c>
      <c r="F61" s="160">
        <v>17.0</v>
      </c>
      <c r="G61" s="160"/>
      <c r="H61" s="160"/>
      <c r="I61" s="160"/>
      <c r="J61" s="160"/>
      <c r="K61" s="160">
        <v>15.0</v>
      </c>
      <c r="L61" s="160">
        <v>19.0</v>
      </c>
      <c r="M61" s="160">
        <v>8.0</v>
      </c>
      <c r="N61" s="160"/>
      <c r="O61" s="160"/>
      <c r="P61" s="160"/>
      <c r="Q61" s="160"/>
      <c r="R61" s="160">
        <v>19.0</v>
      </c>
      <c r="S61" s="160">
        <v>24.0</v>
      </c>
      <c r="T61" s="160">
        <v>23.0</v>
      </c>
      <c r="U61" s="161">
        <v>24.0</v>
      </c>
      <c r="V61" s="160"/>
      <c r="W61" s="160"/>
      <c r="X61" s="160"/>
      <c r="Y61" s="160"/>
      <c r="Z61" s="160"/>
      <c r="AA61" s="160">
        <v>28.0</v>
      </c>
      <c r="AB61" s="161">
        <v>19.0</v>
      </c>
      <c r="AC61" s="161"/>
      <c r="AD61" s="160" t="s">
        <v>11</v>
      </c>
      <c r="AE61" s="162">
        <f t="shared" si="1"/>
        <v>80</v>
      </c>
      <c r="AF61" s="163">
        <f>100*(E61+J61+O61+T61+Y61)/'S1'!$I$14</f>
        <v>84.90566038</v>
      </c>
      <c r="AG61" s="163">
        <f>100*(F61+K61+P61+U61+Z61)/'S1'!$I$15</f>
        <v>86.15384615</v>
      </c>
      <c r="AH61" s="163">
        <f>100*(G61+L61+Q61+V61+AA61)/'S1'!$I$16</f>
        <v>88.67924528</v>
      </c>
      <c r="AI61" s="163">
        <f>100*(H61+M61+R61+W61+AB61)/'S1'!$I$17</f>
        <v>86.79245283</v>
      </c>
      <c r="AJ61" s="163">
        <f>100*(I61+N61+S61+X61+AC61)/'S1'!$I$18</f>
        <v>92.30769231</v>
      </c>
    </row>
    <row r="62" ht="15.75" customHeight="1">
      <c r="A62" s="137">
        <v>50.0</v>
      </c>
      <c r="B62" s="158">
        <v>9.21320104051E11</v>
      </c>
      <c r="C62" s="159" t="s">
        <v>11</v>
      </c>
      <c r="D62" s="159" t="s">
        <v>358</v>
      </c>
      <c r="E62" s="160">
        <v>27.0</v>
      </c>
      <c r="F62" s="160">
        <v>19.0</v>
      </c>
      <c r="G62" s="160"/>
      <c r="H62" s="160"/>
      <c r="I62" s="160"/>
      <c r="J62" s="160"/>
      <c r="K62" s="160">
        <v>15.0</v>
      </c>
      <c r="L62" s="160">
        <v>16.0</v>
      </c>
      <c r="M62" s="160">
        <v>7.0</v>
      </c>
      <c r="N62" s="160"/>
      <c r="O62" s="160"/>
      <c r="P62" s="160"/>
      <c r="Q62" s="160"/>
      <c r="R62" s="160">
        <v>21.0</v>
      </c>
      <c r="S62" s="160">
        <v>24.0</v>
      </c>
      <c r="T62" s="160">
        <v>23.0</v>
      </c>
      <c r="U62" s="161">
        <v>22.0</v>
      </c>
      <c r="V62" s="160"/>
      <c r="W62" s="160"/>
      <c r="X62" s="160"/>
      <c r="Y62" s="160"/>
      <c r="Z62" s="160"/>
      <c r="AA62" s="160">
        <v>24.0</v>
      </c>
      <c r="AB62" s="161">
        <v>20.0</v>
      </c>
      <c r="AC62" s="161"/>
      <c r="AD62" s="160" t="s">
        <v>312</v>
      </c>
      <c r="AE62" s="162">
        <f t="shared" si="1"/>
        <v>90</v>
      </c>
      <c r="AF62" s="163">
        <f>100*(E62+J62+O62+T62+Y62)/'S1'!$I$14</f>
        <v>94.33962264</v>
      </c>
      <c r="AG62" s="163">
        <f>100*(F62+K62+P62+U62+Z62)/'S1'!$I$15</f>
        <v>86.15384615</v>
      </c>
      <c r="AH62" s="163">
        <f>100*(G62+L62+Q62+V62+AA62)/'S1'!$I$16</f>
        <v>75.47169811</v>
      </c>
      <c r="AI62" s="163">
        <f>100*(H62+M62+R62+W62+AB62)/'S1'!$I$17</f>
        <v>90.56603774</v>
      </c>
      <c r="AJ62" s="163">
        <f>100*(I62+N62+S62+X62+AC62)/'S1'!$I$18</f>
        <v>92.30769231</v>
      </c>
    </row>
    <row r="63" ht="15.75" customHeight="1">
      <c r="A63" s="137">
        <v>51.0</v>
      </c>
      <c r="B63" s="158">
        <v>9.21320104052E11</v>
      </c>
      <c r="C63" s="159" t="s">
        <v>11</v>
      </c>
      <c r="D63" s="159" t="s">
        <v>359</v>
      </c>
      <c r="E63" s="160">
        <v>28.0</v>
      </c>
      <c r="F63" s="160">
        <v>18.0</v>
      </c>
      <c r="G63" s="160"/>
      <c r="H63" s="160"/>
      <c r="I63" s="160"/>
      <c r="J63" s="160"/>
      <c r="K63" s="160">
        <v>14.0</v>
      </c>
      <c r="L63" s="160">
        <v>17.0</v>
      </c>
      <c r="M63" s="160">
        <v>5.0</v>
      </c>
      <c r="N63" s="160"/>
      <c r="O63" s="160"/>
      <c r="P63" s="160"/>
      <c r="Q63" s="160"/>
      <c r="R63" s="160">
        <v>20.0</v>
      </c>
      <c r="S63" s="160">
        <v>23.0</v>
      </c>
      <c r="T63" s="160">
        <v>22.0</v>
      </c>
      <c r="U63" s="161">
        <v>21.0</v>
      </c>
      <c r="V63" s="160"/>
      <c r="W63" s="160"/>
      <c r="X63" s="160"/>
      <c r="Y63" s="160"/>
      <c r="Z63" s="160"/>
      <c r="AA63" s="160">
        <v>26.0</v>
      </c>
      <c r="AB63" s="161">
        <v>17.0</v>
      </c>
      <c r="AC63" s="161"/>
      <c r="AD63" s="160" t="s">
        <v>47</v>
      </c>
      <c r="AE63" s="162">
        <f t="shared" si="1"/>
        <v>70</v>
      </c>
      <c r="AF63" s="163">
        <f>100*(E63+J63+O63+T63+Y63)/'S1'!$I$14</f>
        <v>94.33962264</v>
      </c>
      <c r="AG63" s="163">
        <f>100*(F63+K63+P63+U63+Z63)/'S1'!$I$15</f>
        <v>81.53846154</v>
      </c>
      <c r="AH63" s="163">
        <f>100*(G63+L63+Q63+V63+AA63)/'S1'!$I$16</f>
        <v>81.13207547</v>
      </c>
      <c r="AI63" s="163">
        <f>100*(H63+M63+R63+W63+AB63)/'S1'!$I$17</f>
        <v>79.24528302</v>
      </c>
      <c r="AJ63" s="163">
        <f>100*(I63+N63+S63+X63+AC63)/'S1'!$I$18</f>
        <v>88.46153846</v>
      </c>
    </row>
    <row r="64" ht="15.75" customHeight="1">
      <c r="A64" s="137">
        <v>52.0</v>
      </c>
      <c r="B64" s="158">
        <v>9.21320104053E11</v>
      </c>
      <c r="C64" s="159" t="s">
        <v>11</v>
      </c>
      <c r="D64" s="159" t="s">
        <v>360</v>
      </c>
      <c r="E64" s="160">
        <v>22.0</v>
      </c>
      <c r="F64" s="160">
        <v>19.0</v>
      </c>
      <c r="G64" s="160"/>
      <c r="H64" s="160"/>
      <c r="I64" s="160"/>
      <c r="J64" s="160"/>
      <c r="K64" s="160">
        <v>15.0</v>
      </c>
      <c r="L64" s="160">
        <v>18.0</v>
      </c>
      <c r="M64" s="160">
        <v>6.0</v>
      </c>
      <c r="N64" s="160"/>
      <c r="O64" s="160"/>
      <c r="P64" s="160"/>
      <c r="Q64" s="160"/>
      <c r="R64" s="160">
        <v>18.0</v>
      </c>
      <c r="S64" s="160">
        <v>22.0</v>
      </c>
      <c r="T64" s="160">
        <v>21.0</v>
      </c>
      <c r="U64" s="161">
        <v>23.0</v>
      </c>
      <c r="V64" s="160"/>
      <c r="W64" s="160"/>
      <c r="X64" s="160"/>
      <c r="Y64" s="160"/>
      <c r="Z64" s="160"/>
      <c r="AA64" s="160">
        <v>27.0</v>
      </c>
      <c r="AB64" s="161">
        <v>16.0</v>
      </c>
      <c r="AC64" s="161"/>
      <c r="AD64" s="160" t="s">
        <v>312</v>
      </c>
      <c r="AE64" s="162">
        <f t="shared" si="1"/>
        <v>90</v>
      </c>
      <c r="AF64" s="163">
        <f>100*(E64+J64+O64+T64+Y64)/'S1'!$I$14</f>
        <v>81.13207547</v>
      </c>
      <c r="AG64" s="163">
        <f>100*(F64+K64+P64+U64+Z64)/'S1'!$I$15</f>
        <v>87.69230769</v>
      </c>
      <c r="AH64" s="163">
        <f>100*(G64+L64+Q64+V64+AA64)/'S1'!$I$16</f>
        <v>84.90566038</v>
      </c>
      <c r="AI64" s="163">
        <f>100*(H64+M64+R64+W64+AB64)/'S1'!$I$17</f>
        <v>75.47169811</v>
      </c>
      <c r="AJ64" s="163">
        <f>100*(I64+N64+S64+X64+AC64)/'S1'!$I$18</f>
        <v>84.61538462</v>
      </c>
    </row>
    <row r="65" ht="15.75" customHeight="1">
      <c r="A65" s="137">
        <v>53.0</v>
      </c>
      <c r="B65" s="158">
        <v>9.21320104054E11</v>
      </c>
      <c r="C65" s="159" t="s">
        <v>11</v>
      </c>
      <c r="D65" s="159" t="s">
        <v>361</v>
      </c>
      <c r="E65" s="160">
        <v>23.0</v>
      </c>
      <c r="F65" s="160">
        <v>18.0</v>
      </c>
      <c r="G65" s="160"/>
      <c r="H65" s="160"/>
      <c r="I65" s="160"/>
      <c r="J65" s="160"/>
      <c r="K65" s="160">
        <v>16.0</v>
      </c>
      <c r="L65" s="160">
        <v>19.0</v>
      </c>
      <c r="M65" s="160">
        <v>7.0</v>
      </c>
      <c r="N65" s="160"/>
      <c r="O65" s="160"/>
      <c r="P65" s="160"/>
      <c r="Q65" s="160"/>
      <c r="R65" s="160">
        <v>17.0</v>
      </c>
      <c r="S65" s="160">
        <v>21.0</v>
      </c>
      <c r="T65" s="160">
        <v>22.0</v>
      </c>
      <c r="U65" s="161">
        <v>24.0</v>
      </c>
      <c r="V65" s="160"/>
      <c r="W65" s="160"/>
      <c r="X65" s="160"/>
      <c r="Y65" s="160"/>
      <c r="Z65" s="160"/>
      <c r="AA65" s="160">
        <v>28.0</v>
      </c>
      <c r="AB65" s="161">
        <v>15.0</v>
      </c>
      <c r="AC65" s="161"/>
      <c r="AD65" s="160" t="s">
        <v>11</v>
      </c>
      <c r="AE65" s="162">
        <f t="shared" si="1"/>
        <v>80</v>
      </c>
      <c r="AF65" s="163">
        <f>100*(E65+J65+O65+T65+Y65)/'S1'!$I$14</f>
        <v>84.90566038</v>
      </c>
      <c r="AG65" s="163">
        <f>100*(F65+K65+P65+U65+Z65)/'S1'!$I$15</f>
        <v>89.23076923</v>
      </c>
      <c r="AH65" s="163">
        <f>100*(G65+L65+Q65+V65+AA65)/'S1'!$I$16</f>
        <v>88.67924528</v>
      </c>
      <c r="AI65" s="163">
        <f>100*(H65+M65+R65+W65+AB65)/'S1'!$I$17</f>
        <v>73.58490566</v>
      </c>
      <c r="AJ65" s="163">
        <f>100*(I65+N65+S65+X65+AC65)/'S1'!$I$18</f>
        <v>80.76923077</v>
      </c>
    </row>
    <row r="66" ht="15.75" customHeight="1">
      <c r="A66" s="137">
        <v>54.0</v>
      </c>
      <c r="B66" s="158">
        <v>9.21320104055E11</v>
      </c>
      <c r="C66" s="159" t="s">
        <v>11</v>
      </c>
      <c r="D66" s="159" t="s">
        <v>362</v>
      </c>
      <c r="E66" s="160">
        <v>20.0</v>
      </c>
      <c r="F66" s="160">
        <v>12.0</v>
      </c>
      <c r="G66" s="160"/>
      <c r="H66" s="160"/>
      <c r="I66" s="160"/>
      <c r="J66" s="160"/>
      <c r="K66" s="160">
        <v>16.0</v>
      </c>
      <c r="L66" s="160">
        <v>17.0</v>
      </c>
      <c r="M66" s="160">
        <v>2.0</v>
      </c>
      <c r="N66" s="160"/>
      <c r="O66" s="160"/>
      <c r="P66" s="160"/>
      <c r="Q66" s="160"/>
      <c r="R66" s="160">
        <v>21.0</v>
      </c>
      <c r="S66" s="160">
        <v>20.0</v>
      </c>
      <c r="T66" s="160">
        <v>23.0</v>
      </c>
      <c r="U66" s="161">
        <v>24.0</v>
      </c>
      <c r="V66" s="160"/>
      <c r="W66" s="160"/>
      <c r="X66" s="160"/>
      <c r="Y66" s="160"/>
      <c r="Z66" s="160"/>
      <c r="AA66" s="160">
        <v>28.0</v>
      </c>
      <c r="AB66" s="161">
        <v>14.0</v>
      </c>
      <c r="AC66" s="161"/>
      <c r="AD66" s="160" t="s">
        <v>11</v>
      </c>
      <c r="AE66" s="162">
        <f t="shared" si="1"/>
        <v>80</v>
      </c>
      <c r="AF66" s="163">
        <f>100*(E66+J66+O66+T66+Y66)/'S1'!$I$14</f>
        <v>81.13207547</v>
      </c>
      <c r="AG66" s="163">
        <f>100*(F66+K66+P66+U66+Z66)/'S1'!$I$15</f>
        <v>80</v>
      </c>
      <c r="AH66" s="163">
        <f>100*(G66+L66+Q66+V66+AA66)/'S1'!$I$16</f>
        <v>84.90566038</v>
      </c>
      <c r="AI66" s="163">
        <f>100*(H66+M66+R66+W66+AB66)/'S1'!$I$17</f>
        <v>69.81132075</v>
      </c>
      <c r="AJ66" s="163">
        <f>100*(I66+N66+S66+X66+AC66)/'S1'!$I$18</f>
        <v>76.92307692</v>
      </c>
    </row>
    <row r="67" ht="15.75" customHeight="1">
      <c r="A67" s="137">
        <v>55.0</v>
      </c>
      <c r="B67" s="158">
        <v>9.21320104056E11</v>
      </c>
      <c r="C67" s="159" t="s">
        <v>11</v>
      </c>
      <c r="D67" s="159" t="s">
        <v>363</v>
      </c>
      <c r="E67" s="160">
        <v>20.0</v>
      </c>
      <c r="F67" s="160">
        <v>20.0</v>
      </c>
      <c r="G67" s="160"/>
      <c r="H67" s="160"/>
      <c r="I67" s="160"/>
      <c r="J67" s="160"/>
      <c r="K67" s="160">
        <v>16.0</v>
      </c>
      <c r="L67" s="160">
        <v>21.0</v>
      </c>
      <c r="M67" s="160">
        <v>9.0</v>
      </c>
      <c r="N67" s="160"/>
      <c r="O67" s="160"/>
      <c r="P67" s="160"/>
      <c r="Q67" s="160"/>
      <c r="R67" s="160">
        <v>20.0</v>
      </c>
      <c r="S67" s="160">
        <v>19.0</v>
      </c>
      <c r="T67" s="160">
        <v>23.0</v>
      </c>
      <c r="U67" s="161">
        <v>22.0</v>
      </c>
      <c r="V67" s="160"/>
      <c r="W67" s="160"/>
      <c r="X67" s="160"/>
      <c r="Y67" s="160"/>
      <c r="Z67" s="160"/>
      <c r="AA67" s="160">
        <v>26.0</v>
      </c>
      <c r="AB67" s="161">
        <v>15.0</v>
      </c>
      <c r="AC67" s="161"/>
      <c r="AD67" s="160" t="s">
        <v>11</v>
      </c>
      <c r="AE67" s="162">
        <f t="shared" si="1"/>
        <v>80</v>
      </c>
      <c r="AF67" s="163">
        <f>100*(E67+J67+O67+T67+Y67)/'S1'!$I$14</f>
        <v>81.13207547</v>
      </c>
      <c r="AG67" s="163">
        <f>100*(F67+K67+P67+U67+Z67)/'S1'!$I$15</f>
        <v>89.23076923</v>
      </c>
      <c r="AH67" s="163">
        <f>100*(G67+L67+Q67+V67+AA67)/'S1'!$I$16</f>
        <v>88.67924528</v>
      </c>
      <c r="AI67" s="163">
        <f>100*(H67+M67+R67+W67+AB67)/'S1'!$I$17</f>
        <v>83.01886792</v>
      </c>
      <c r="AJ67" s="163">
        <f>100*(I67+N67+S67+X67+AC67)/'S1'!$I$18</f>
        <v>73.07692308</v>
      </c>
    </row>
    <row r="68" ht="15.75" customHeight="1">
      <c r="A68" s="137">
        <v>56.0</v>
      </c>
      <c r="B68" s="158">
        <v>9.21320104057E11</v>
      </c>
      <c r="C68" s="159" t="s">
        <v>11</v>
      </c>
      <c r="D68" s="159" t="s">
        <v>364</v>
      </c>
      <c r="E68" s="160">
        <v>21.0</v>
      </c>
      <c r="F68" s="160">
        <v>22.0</v>
      </c>
      <c r="G68" s="160"/>
      <c r="H68" s="160"/>
      <c r="I68" s="160"/>
      <c r="J68" s="160"/>
      <c r="K68" s="160">
        <v>16.0</v>
      </c>
      <c r="L68" s="160">
        <v>18.0</v>
      </c>
      <c r="M68" s="160">
        <v>7.0</v>
      </c>
      <c r="N68" s="160"/>
      <c r="O68" s="160"/>
      <c r="P68" s="160"/>
      <c r="Q68" s="160"/>
      <c r="R68" s="160">
        <v>22.0</v>
      </c>
      <c r="S68" s="160">
        <v>23.0</v>
      </c>
      <c r="T68" s="160">
        <v>22.0</v>
      </c>
      <c r="U68" s="161">
        <v>21.0</v>
      </c>
      <c r="V68" s="160"/>
      <c r="W68" s="160"/>
      <c r="X68" s="160"/>
      <c r="Y68" s="160"/>
      <c r="Z68" s="160"/>
      <c r="AA68" s="160">
        <v>28.0</v>
      </c>
      <c r="AB68" s="161">
        <v>18.0</v>
      </c>
      <c r="AC68" s="161"/>
      <c r="AD68" s="160" t="s">
        <v>312</v>
      </c>
      <c r="AE68" s="162">
        <f t="shared" si="1"/>
        <v>90</v>
      </c>
      <c r="AF68" s="163">
        <f>100*(E68+J68+O68+T68+Y68)/'S1'!$I$14</f>
        <v>81.13207547</v>
      </c>
      <c r="AG68" s="163">
        <f>100*(F68+K68+P68+U68+Z68)/'S1'!$I$15</f>
        <v>90.76923077</v>
      </c>
      <c r="AH68" s="163">
        <f>100*(G68+L68+Q68+V68+AA68)/'S1'!$I$16</f>
        <v>86.79245283</v>
      </c>
      <c r="AI68" s="163">
        <f>100*(H68+M68+R68+W68+AB68)/'S1'!$I$17</f>
        <v>88.67924528</v>
      </c>
      <c r="AJ68" s="163">
        <f>100*(I68+N68+S68+X68+AC68)/'S1'!$I$18</f>
        <v>88.46153846</v>
      </c>
    </row>
    <row r="69" ht="15.75" customHeight="1">
      <c r="A69" s="137">
        <v>57.0</v>
      </c>
      <c r="B69" s="158">
        <v>9.21320104058E11</v>
      </c>
      <c r="C69" s="159" t="s">
        <v>11</v>
      </c>
      <c r="D69" s="159" t="s">
        <v>365</v>
      </c>
      <c r="E69" s="160">
        <v>20.0</v>
      </c>
      <c r="F69" s="160">
        <v>17.0</v>
      </c>
      <c r="G69" s="160"/>
      <c r="H69" s="160"/>
      <c r="I69" s="160"/>
      <c r="J69" s="160"/>
      <c r="K69" s="160">
        <v>17.0</v>
      </c>
      <c r="L69" s="160">
        <v>17.0</v>
      </c>
      <c r="M69" s="160">
        <v>7.0</v>
      </c>
      <c r="N69" s="160"/>
      <c r="O69" s="160"/>
      <c r="P69" s="160"/>
      <c r="Q69" s="160"/>
      <c r="R69" s="160">
        <v>17.0</v>
      </c>
      <c r="S69" s="160">
        <v>17.0</v>
      </c>
      <c r="T69" s="160">
        <v>21.0</v>
      </c>
      <c r="U69" s="161">
        <v>23.0</v>
      </c>
      <c r="V69" s="160"/>
      <c r="W69" s="160"/>
      <c r="X69" s="160"/>
      <c r="Y69" s="160"/>
      <c r="Z69" s="160"/>
      <c r="AA69" s="160">
        <v>25.0</v>
      </c>
      <c r="AB69" s="161">
        <v>15.0</v>
      </c>
      <c r="AC69" s="161"/>
      <c r="AD69" s="160" t="s">
        <v>11</v>
      </c>
      <c r="AE69" s="162">
        <f t="shared" si="1"/>
        <v>80</v>
      </c>
      <c r="AF69" s="163">
        <f>100*(E69+J69+O69+T69+Y69)/'S1'!$I$14</f>
        <v>77.35849057</v>
      </c>
      <c r="AG69" s="163">
        <f>100*(F69+K69+P69+U69+Z69)/'S1'!$I$15</f>
        <v>87.69230769</v>
      </c>
      <c r="AH69" s="163">
        <f>100*(G69+L69+Q69+V69+AA69)/'S1'!$I$16</f>
        <v>79.24528302</v>
      </c>
      <c r="AI69" s="163">
        <f>100*(H69+M69+R69+W69+AB69)/'S1'!$I$17</f>
        <v>73.58490566</v>
      </c>
      <c r="AJ69" s="163">
        <f>100*(I69+N69+S69+X69+AC69)/'S1'!$I$18</f>
        <v>65.38461538</v>
      </c>
    </row>
    <row r="70" ht="15.75" customHeight="1">
      <c r="A70" s="137">
        <v>58.0</v>
      </c>
      <c r="B70" s="158">
        <v>9.21320104059E11</v>
      </c>
      <c r="C70" s="159" t="s">
        <v>11</v>
      </c>
      <c r="D70" s="159" t="s">
        <v>366</v>
      </c>
      <c r="E70" s="160">
        <v>19.0</v>
      </c>
      <c r="F70" s="160">
        <v>20.0</v>
      </c>
      <c r="G70" s="160"/>
      <c r="H70" s="160"/>
      <c r="I70" s="160"/>
      <c r="J70" s="160"/>
      <c r="K70" s="160">
        <v>15.0</v>
      </c>
      <c r="L70" s="160">
        <v>15.0</v>
      </c>
      <c r="M70" s="160">
        <v>2.0</v>
      </c>
      <c r="N70" s="160"/>
      <c r="O70" s="160"/>
      <c r="P70" s="160"/>
      <c r="Q70" s="160"/>
      <c r="R70" s="160">
        <v>19.0</v>
      </c>
      <c r="S70" s="160">
        <v>21.0</v>
      </c>
      <c r="T70" s="160">
        <v>22.0</v>
      </c>
      <c r="U70" s="161">
        <v>24.0</v>
      </c>
      <c r="V70" s="160"/>
      <c r="W70" s="160"/>
      <c r="X70" s="160"/>
      <c r="Y70" s="160"/>
      <c r="Z70" s="160"/>
      <c r="AA70" s="160">
        <v>24.0</v>
      </c>
      <c r="AB70" s="161">
        <v>17.0</v>
      </c>
      <c r="AC70" s="161"/>
      <c r="AD70" s="160" t="s">
        <v>47</v>
      </c>
      <c r="AE70" s="162">
        <f t="shared" si="1"/>
        <v>70</v>
      </c>
      <c r="AF70" s="163">
        <f>100*(E70+J70+O70+T70+Y70)/'S1'!$I$14</f>
        <v>77.35849057</v>
      </c>
      <c r="AG70" s="163">
        <f>100*(F70+K70+P70+U70+Z70)/'S1'!$I$15</f>
        <v>90.76923077</v>
      </c>
      <c r="AH70" s="163">
        <f>100*(G70+L70+Q70+V70+AA70)/'S1'!$I$16</f>
        <v>73.58490566</v>
      </c>
      <c r="AI70" s="163">
        <f>100*(H70+M70+R70+W70+AB70)/'S1'!$I$17</f>
        <v>71.69811321</v>
      </c>
      <c r="AJ70" s="163">
        <f>100*(I70+N70+S70+X70+AC70)/'S1'!$I$18</f>
        <v>80.76923077</v>
      </c>
    </row>
    <row r="71" ht="15.75" customHeight="1">
      <c r="A71" s="137">
        <v>59.0</v>
      </c>
      <c r="B71" s="158">
        <v>9.2132010406E11</v>
      </c>
      <c r="C71" s="159" t="s">
        <v>11</v>
      </c>
      <c r="D71" s="159" t="s">
        <v>367</v>
      </c>
      <c r="E71" s="160">
        <v>5.0</v>
      </c>
      <c r="F71" s="160">
        <v>5.0</v>
      </c>
      <c r="G71" s="160"/>
      <c r="H71" s="160"/>
      <c r="I71" s="160"/>
      <c r="J71" s="160"/>
      <c r="K71" s="160">
        <v>11.0</v>
      </c>
      <c r="L71" s="160">
        <v>10.0</v>
      </c>
      <c r="M71" s="160">
        <v>1.0</v>
      </c>
      <c r="N71" s="160"/>
      <c r="O71" s="160"/>
      <c r="P71" s="160"/>
      <c r="Q71" s="160"/>
      <c r="R71" s="160">
        <v>7.0</v>
      </c>
      <c r="S71" s="160">
        <v>8.0</v>
      </c>
      <c r="T71" s="160">
        <v>24.0</v>
      </c>
      <c r="U71" s="161">
        <v>23.0</v>
      </c>
      <c r="V71" s="160"/>
      <c r="W71" s="160"/>
      <c r="X71" s="160"/>
      <c r="Y71" s="160"/>
      <c r="Z71" s="160"/>
      <c r="AA71" s="160">
        <v>26.0</v>
      </c>
      <c r="AB71" s="161">
        <v>18.0</v>
      </c>
      <c r="AC71" s="161"/>
      <c r="AD71" s="54" t="s">
        <v>198</v>
      </c>
      <c r="AE71" s="162">
        <f t="shared" si="1"/>
        <v>0</v>
      </c>
      <c r="AF71" s="163">
        <f>100*(E71+J71+O71+T71+Y71)/'S1'!$I$14</f>
        <v>54.71698113</v>
      </c>
      <c r="AG71" s="163">
        <f>100*(F71+K71+P71+U71+Z71)/'S1'!$I$15</f>
        <v>60</v>
      </c>
      <c r="AH71" s="163">
        <f>100*(G71+L71+Q71+V71+AA71)/'S1'!$I$16</f>
        <v>67.9245283</v>
      </c>
      <c r="AI71" s="163">
        <f>100*(H71+M71+R71+W71+AB71)/'S1'!$I$17</f>
        <v>49.05660377</v>
      </c>
      <c r="AJ71" s="163">
        <f>100*(I71+N71+S71+X71+AC71)/'S1'!$I$18</f>
        <v>30.76923077</v>
      </c>
    </row>
    <row r="72" ht="15.75" customHeight="1">
      <c r="A72" s="137">
        <v>60.0</v>
      </c>
      <c r="B72" s="158">
        <v>9.21320104309E11</v>
      </c>
      <c r="C72" s="159" t="s">
        <v>11</v>
      </c>
      <c r="D72" s="159" t="s">
        <v>368</v>
      </c>
      <c r="E72" s="160">
        <v>13.0</v>
      </c>
      <c r="F72" s="160">
        <v>13.0</v>
      </c>
      <c r="G72" s="160"/>
      <c r="H72" s="160"/>
      <c r="I72" s="160"/>
      <c r="J72" s="160"/>
      <c r="K72" s="160">
        <v>15.0</v>
      </c>
      <c r="L72" s="160">
        <v>15.0</v>
      </c>
      <c r="M72" s="160">
        <v>6.0</v>
      </c>
      <c r="N72" s="160"/>
      <c r="O72" s="160"/>
      <c r="P72" s="160"/>
      <c r="Q72" s="160"/>
      <c r="R72" s="160">
        <v>13.0</v>
      </c>
      <c r="S72" s="160">
        <v>12.0</v>
      </c>
      <c r="T72" s="160">
        <v>22.0</v>
      </c>
      <c r="U72" s="161">
        <v>23.0</v>
      </c>
      <c r="V72" s="160"/>
      <c r="W72" s="160"/>
      <c r="X72" s="160"/>
      <c r="Y72" s="160"/>
      <c r="Z72" s="160"/>
      <c r="AA72" s="160">
        <v>28.0</v>
      </c>
      <c r="AB72" s="161">
        <v>19.0</v>
      </c>
      <c r="AC72" s="161"/>
      <c r="AD72" s="54" t="s">
        <v>11</v>
      </c>
      <c r="AE72" s="162">
        <f t="shared" si="1"/>
        <v>80</v>
      </c>
      <c r="AF72" s="163">
        <f>100*(E72+J72+O72+T72+Y72)/'S1'!$I$14</f>
        <v>66.03773585</v>
      </c>
      <c r="AG72" s="163">
        <f>100*(F72+K72+P72+U72+Z72)/'S1'!$I$15</f>
        <v>78.46153846</v>
      </c>
      <c r="AH72" s="163">
        <f>100*(G72+L72+Q72+V72+AA72)/'S1'!$I$16</f>
        <v>81.13207547</v>
      </c>
      <c r="AI72" s="163">
        <f>100*(H72+M72+R72+W72+AB72)/'S1'!$I$17</f>
        <v>71.69811321</v>
      </c>
      <c r="AJ72" s="163">
        <f>100*(I72+N72+S72+X72+AC72)/'S1'!$I$18</f>
        <v>46.15384615</v>
      </c>
    </row>
    <row r="73" ht="15.75" customHeight="1">
      <c r="A73" s="137">
        <v>61.0</v>
      </c>
      <c r="B73" s="158">
        <v>9.21320104061E11</v>
      </c>
      <c r="C73" s="158" t="s">
        <v>13</v>
      </c>
      <c r="D73" s="158" t="s">
        <v>369</v>
      </c>
      <c r="E73" s="160">
        <v>24.0</v>
      </c>
      <c r="F73" s="160">
        <v>20.0</v>
      </c>
      <c r="G73" s="160"/>
      <c r="H73" s="160"/>
      <c r="I73" s="160"/>
      <c r="J73" s="160"/>
      <c r="K73" s="160">
        <v>15.0</v>
      </c>
      <c r="L73" s="160">
        <v>19.0</v>
      </c>
      <c r="M73" s="160">
        <v>8.0</v>
      </c>
      <c r="N73" s="160"/>
      <c r="O73" s="160"/>
      <c r="P73" s="160"/>
      <c r="Q73" s="160"/>
      <c r="R73" s="160">
        <v>19.0</v>
      </c>
      <c r="S73" s="160">
        <v>21.0</v>
      </c>
      <c r="T73" s="160">
        <v>24.0</v>
      </c>
      <c r="U73" s="160">
        <v>23.0</v>
      </c>
      <c r="V73" s="160"/>
      <c r="W73" s="160"/>
      <c r="X73" s="160"/>
      <c r="Y73" s="160"/>
      <c r="Z73" s="160"/>
      <c r="AA73" s="160">
        <v>30.0</v>
      </c>
      <c r="AB73" s="160">
        <v>20.0</v>
      </c>
      <c r="AC73" s="160"/>
      <c r="AD73" s="54" t="s">
        <v>47</v>
      </c>
      <c r="AE73" s="162">
        <f t="shared" si="1"/>
        <v>70</v>
      </c>
      <c r="AF73" s="163">
        <f>100*(E73+J73+O73+T73+Y73)/'S1'!$I$14</f>
        <v>90.56603774</v>
      </c>
      <c r="AG73" s="163">
        <f>100*(F73+K73+P73+U73+Z73)/'S1'!$I$15</f>
        <v>89.23076923</v>
      </c>
      <c r="AH73" s="163">
        <f>100*(G73+L73+Q73+V73+AA73)/'S1'!$I$16</f>
        <v>92.45283019</v>
      </c>
      <c r="AI73" s="163">
        <f>100*(H73+M73+R73+W73+AB73)/'S1'!$I$17</f>
        <v>88.67924528</v>
      </c>
      <c r="AJ73" s="163">
        <f>100*(I73+N73+S73+X73+AC73)/'S1'!$I$18</f>
        <v>80.76923077</v>
      </c>
    </row>
    <row r="74" ht="15.75" customHeight="1">
      <c r="A74" s="137">
        <v>62.0</v>
      </c>
      <c r="B74" s="158">
        <v>9.21320104062E11</v>
      </c>
      <c r="C74" s="158" t="s">
        <v>13</v>
      </c>
      <c r="D74" s="158" t="s">
        <v>370</v>
      </c>
      <c r="E74" s="160">
        <v>28.0</v>
      </c>
      <c r="F74" s="160">
        <v>20.0</v>
      </c>
      <c r="G74" s="160"/>
      <c r="H74" s="160"/>
      <c r="I74" s="160"/>
      <c r="J74" s="160"/>
      <c r="K74" s="160">
        <v>14.0</v>
      </c>
      <c r="L74" s="160">
        <v>18.0</v>
      </c>
      <c r="M74" s="160">
        <v>7.0</v>
      </c>
      <c r="N74" s="160"/>
      <c r="O74" s="160"/>
      <c r="P74" s="160"/>
      <c r="Q74" s="160"/>
      <c r="R74" s="160">
        <v>19.0</v>
      </c>
      <c r="S74" s="160">
        <v>20.0</v>
      </c>
      <c r="T74" s="160">
        <v>23.0</v>
      </c>
      <c r="U74" s="160">
        <v>22.0</v>
      </c>
      <c r="V74" s="160"/>
      <c r="W74" s="160"/>
      <c r="X74" s="160"/>
      <c r="Y74" s="160"/>
      <c r="Z74" s="160"/>
      <c r="AA74" s="160">
        <v>30.0</v>
      </c>
      <c r="AB74" s="160">
        <v>20.0</v>
      </c>
      <c r="AC74" s="160"/>
      <c r="AD74" s="54" t="s">
        <v>312</v>
      </c>
      <c r="AE74" s="162">
        <f t="shared" si="1"/>
        <v>90</v>
      </c>
      <c r="AF74" s="163">
        <f>100*(E74+J74+O74+T74+Y74)/'S1'!$I$14</f>
        <v>96.22641509</v>
      </c>
      <c r="AG74" s="163">
        <f>100*(F74+K74+P74+U74+Z74)/'S1'!$I$15</f>
        <v>86.15384615</v>
      </c>
      <c r="AH74" s="163">
        <f>100*(G74+L74+Q74+V74+AA74)/'S1'!$I$16</f>
        <v>90.56603774</v>
      </c>
      <c r="AI74" s="163">
        <f>100*(H74+M74+R74+W74+AB74)/'S1'!$I$17</f>
        <v>86.79245283</v>
      </c>
      <c r="AJ74" s="163">
        <f>100*(I74+N74+S74+X74+AC74)/'S1'!$I$18</f>
        <v>76.92307692</v>
      </c>
    </row>
    <row r="75" ht="15.75" customHeight="1">
      <c r="A75" s="137">
        <v>63.0</v>
      </c>
      <c r="B75" s="158">
        <v>9.21320104063E11</v>
      </c>
      <c r="C75" s="158" t="s">
        <v>13</v>
      </c>
      <c r="D75" s="158" t="s">
        <v>371</v>
      </c>
      <c r="E75" s="160">
        <v>20.0</v>
      </c>
      <c r="F75" s="160">
        <v>13.0</v>
      </c>
      <c r="G75" s="160"/>
      <c r="H75" s="160"/>
      <c r="I75" s="160"/>
      <c r="J75" s="160"/>
      <c r="K75" s="160">
        <v>13.0</v>
      </c>
      <c r="L75" s="160">
        <v>16.0</v>
      </c>
      <c r="M75" s="160">
        <v>6.0</v>
      </c>
      <c r="N75" s="160"/>
      <c r="O75" s="160"/>
      <c r="P75" s="160"/>
      <c r="Q75" s="160"/>
      <c r="R75" s="160">
        <v>12.0</v>
      </c>
      <c r="S75" s="160">
        <v>13.0</v>
      </c>
      <c r="T75" s="160">
        <v>22.0</v>
      </c>
      <c r="U75" s="160">
        <v>21.0</v>
      </c>
      <c r="V75" s="160"/>
      <c r="W75" s="160"/>
      <c r="X75" s="160"/>
      <c r="Y75" s="160"/>
      <c r="Z75" s="160"/>
      <c r="AA75" s="160">
        <v>30.0</v>
      </c>
      <c r="AB75" s="160">
        <v>20.0</v>
      </c>
      <c r="AC75" s="160"/>
      <c r="AD75" s="54" t="s">
        <v>11</v>
      </c>
      <c r="AE75" s="162">
        <f t="shared" si="1"/>
        <v>80</v>
      </c>
      <c r="AF75" s="163">
        <f>100*(E75+J75+O75+T75+Y75)/'S1'!$I$14</f>
        <v>79.24528302</v>
      </c>
      <c r="AG75" s="163">
        <f>100*(F75+K75+P75+U75+Z75)/'S1'!$I$15</f>
        <v>72.30769231</v>
      </c>
      <c r="AH75" s="163">
        <f>100*(G75+L75+Q75+V75+AA75)/'S1'!$I$16</f>
        <v>86.79245283</v>
      </c>
      <c r="AI75" s="163">
        <f>100*(H75+M75+R75+W75+AB75)/'S1'!$I$17</f>
        <v>71.69811321</v>
      </c>
      <c r="AJ75" s="163">
        <f>100*(I75+N75+S75+X75+AC75)/'S1'!$I$18</f>
        <v>50</v>
      </c>
    </row>
    <row r="76" ht="15.75" customHeight="1">
      <c r="A76" s="137">
        <v>64.0</v>
      </c>
      <c r="B76" s="158">
        <v>9.21320104064E11</v>
      </c>
      <c r="C76" s="158" t="s">
        <v>13</v>
      </c>
      <c r="D76" s="158" t="s">
        <v>372</v>
      </c>
      <c r="E76" s="160">
        <v>22.0</v>
      </c>
      <c r="F76" s="160">
        <v>12.0</v>
      </c>
      <c r="G76" s="160"/>
      <c r="H76" s="160"/>
      <c r="I76" s="160"/>
      <c r="J76" s="160"/>
      <c r="K76" s="160">
        <v>11.0</v>
      </c>
      <c r="L76" s="160">
        <v>14.0</v>
      </c>
      <c r="M76" s="160">
        <v>5.0</v>
      </c>
      <c r="N76" s="160"/>
      <c r="O76" s="160"/>
      <c r="P76" s="160"/>
      <c r="Q76" s="160"/>
      <c r="R76" s="160">
        <v>20.0</v>
      </c>
      <c r="S76" s="160">
        <v>22.0</v>
      </c>
      <c r="T76" s="160">
        <v>24.0</v>
      </c>
      <c r="U76" s="160">
        <v>23.0</v>
      </c>
      <c r="V76" s="160"/>
      <c r="W76" s="160"/>
      <c r="X76" s="160"/>
      <c r="Y76" s="160"/>
      <c r="Z76" s="160"/>
      <c r="AA76" s="160">
        <v>28.0</v>
      </c>
      <c r="AB76" s="160">
        <v>20.0</v>
      </c>
      <c r="AC76" s="160"/>
      <c r="AD76" s="54" t="s">
        <v>13</v>
      </c>
      <c r="AE76" s="162">
        <f t="shared" si="1"/>
        <v>60</v>
      </c>
      <c r="AF76" s="163">
        <f>100*(E76+J76+O76+T76+Y76)/'S1'!$I$14</f>
        <v>86.79245283</v>
      </c>
      <c r="AG76" s="163">
        <f>100*(F76+K76+P76+U76+Z76)/'S1'!$I$15</f>
        <v>70.76923077</v>
      </c>
      <c r="AH76" s="163">
        <f>100*(G76+L76+Q76+V76+AA76)/'S1'!$I$16</f>
        <v>79.24528302</v>
      </c>
      <c r="AI76" s="163">
        <f>100*(H76+M76+R76+W76+AB76)/'S1'!$I$17</f>
        <v>84.90566038</v>
      </c>
      <c r="AJ76" s="163">
        <f>100*(I76+N76+S76+X76+AC76)/'S1'!$I$18</f>
        <v>84.61538462</v>
      </c>
    </row>
    <row r="77" ht="15.75" customHeight="1">
      <c r="A77" s="137">
        <v>65.0</v>
      </c>
      <c r="B77" s="158">
        <v>9.21320104065E11</v>
      </c>
      <c r="C77" s="158" t="s">
        <v>13</v>
      </c>
      <c r="D77" s="158" t="s">
        <v>373</v>
      </c>
      <c r="E77" s="160">
        <v>20.0</v>
      </c>
      <c r="F77" s="160">
        <v>18.0</v>
      </c>
      <c r="G77" s="160"/>
      <c r="H77" s="160"/>
      <c r="I77" s="160"/>
      <c r="J77" s="160"/>
      <c r="K77" s="160">
        <v>13.0</v>
      </c>
      <c r="L77" s="160">
        <v>16.0</v>
      </c>
      <c r="M77" s="160">
        <v>6.0</v>
      </c>
      <c r="N77" s="160"/>
      <c r="O77" s="160"/>
      <c r="P77" s="160"/>
      <c r="Q77" s="160"/>
      <c r="R77" s="160">
        <v>15.0</v>
      </c>
      <c r="S77" s="160">
        <v>17.0</v>
      </c>
      <c r="T77" s="160">
        <v>23.0</v>
      </c>
      <c r="U77" s="160">
        <v>24.0</v>
      </c>
      <c r="V77" s="160"/>
      <c r="W77" s="160"/>
      <c r="X77" s="160"/>
      <c r="Y77" s="160"/>
      <c r="Z77" s="160"/>
      <c r="AA77" s="160">
        <v>29.0</v>
      </c>
      <c r="AB77" s="160">
        <v>20.0</v>
      </c>
      <c r="AC77" s="160"/>
      <c r="AD77" s="54" t="s">
        <v>47</v>
      </c>
      <c r="AE77" s="162">
        <f t="shared" si="1"/>
        <v>70</v>
      </c>
      <c r="AF77" s="163">
        <f>100*(E77+J77+O77+T77+Y77)/'S1'!$I$14</f>
        <v>81.13207547</v>
      </c>
      <c r="AG77" s="163">
        <f>100*(F77+K77+P77+U77+Z77)/'S1'!$I$15</f>
        <v>84.61538462</v>
      </c>
      <c r="AH77" s="163">
        <f>100*(G77+L77+Q77+V77+AA77)/'S1'!$I$16</f>
        <v>84.90566038</v>
      </c>
      <c r="AI77" s="163">
        <f>100*(H77+M77+R77+W77+AB77)/'S1'!$I$17</f>
        <v>77.35849057</v>
      </c>
      <c r="AJ77" s="163">
        <f>100*(I77+N77+S77+X77+AC77)/'S1'!$I$18</f>
        <v>65.38461538</v>
      </c>
    </row>
    <row r="78" ht="15.75" customHeight="1">
      <c r="A78" s="137">
        <v>66.0</v>
      </c>
      <c r="B78" s="158">
        <v>9.21320104066E11</v>
      </c>
      <c r="C78" s="158" t="s">
        <v>13</v>
      </c>
      <c r="D78" s="158" t="s">
        <v>374</v>
      </c>
      <c r="E78" s="160">
        <v>10.0</v>
      </c>
      <c r="F78" s="160">
        <v>6.0</v>
      </c>
      <c r="G78" s="160"/>
      <c r="H78" s="160"/>
      <c r="I78" s="160"/>
      <c r="J78" s="160"/>
      <c r="K78" s="160">
        <v>11.0</v>
      </c>
      <c r="L78" s="160">
        <v>14.0</v>
      </c>
      <c r="M78" s="160">
        <v>5.0</v>
      </c>
      <c r="N78" s="160"/>
      <c r="O78" s="160"/>
      <c r="P78" s="160"/>
      <c r="Q78" s="160"/>
      <c r="R78" s="160">
        <v>16.0</v>
      </c>
      <c r="S78" s="160">
        <v>17.0</v>
      </c>
      <c r="T78" s="160">
        <v>23.0</v>
      </c>
      <c r="U78" s="160">
        <v>22.0</v>
      </c>
      <c r="V78" s="160"/>
      <c r="W78" s="160"/>
      <c r="X78" s="160"/>
      <c r="Y78" s="160"/>
      <c r="Z78" s="160"/>
      <c r="AA78" s="160">
        <v>30.0</v>
      </c>
      <c r="AB78" s="160">
        <v>20.0</v>
      </c>
      <c r="AC78" s="160"/>
      <c r="AD78" s="54" t="s">
        <v>47</v>
      </c>
      <c r="AE78" s="162">
        <f t="shared" si="1"/>
        <v>70</v>
      </c>
      <c r="AF78" s="163">
        <f>100*(E78+J78+O78+T78+Y78)/'S1'!$I$14</f>
        <v>62.26415094</v>
      </c>
      <c r="AG78" s="163">
        <f>100*(F78+K78+P78+U78+Z78)/'S1'!$I$15</f>
        <v>60</v>
      </c>
      <c r="AH78" s="163">
        <f>100*(G78+L78+Q78+V78+AA78)/'S1'!$I$16</f>
        <v>83.01886792</v>
      </c>
      <c r="AI78" s="163">
        <f>100*(H78+M78+R78+W78+AB78)/'S1'!$I$17</f>
        <v>77.35849057</v>
      </c>
      <c r="AJ78" s="163">
        <f>100*(I78+N78+S78+X78+AC78)/'S1'!$I$18</f>
        <v>65.38461538</v>
      </c>
    </row>
    <row r="79" ht="15.75" customHeight="1">
      <c r="A79" s="137">
        <v>67.0</v>
      </c>
      <c r="B79" s="158">
        <v>9.21320104067E11</v>
      </c>
      <c r="C79" s="158" t="s">
        <v>13</v>
      </c>
      <c r="D79" s="158" t="s">
        <v>375</v>
      </c>
      <c r="E79" s="160">
        <v>10.0</v>
      </c>
      <c r="F79" s="160">
        <v>9.0</v>
      </c>
      <c r="G79" s="160"/>
      <c r="H79" s="160"/>
      <c r="I79" s="160"/>
      <c r="J79" s="160"/>
      <c r="K79" s="160">
        <v>11.0</v>
      </c>
      <c r="L79" s="160">
        <v>14.0</v>
      </c>
      <c r="M79" s="160">
        <v>5.0</v>
      </c>
      <c r="N79" s="160"/>
      <c r="O79" s="160"/>
      <c r="P79" s="160"/>
      <c r="Q79" s="160"/>
      <c r="R79" s="160">
        <v>19.0</v>
      </c>
      <c r="S79" s="160">
        <v>20.0</v>
      </c>
      <c r="T79" s="160">
        <v>22.0</v>
      </c>
      <c r="U79" s="160">
        <v>21.0</v>
      </c>
      <c r="V79" s="160"/>
      <c r="W79" s="160"/>
      <c r="X79" s="160"/>
      <c r="Y79" s="160"/>
      <c r="Z79" s="160"/>
      <c r="AA79" s="160">
        <v>30.0</v>
      </c>
      <c r="AB79" s="160">
        <v>20.0</v>
      </c>
      <c r="AC79" s="160"/>
      <c r="AD79" s="54" t="s">
        <v>47</v>
      </c>
      <c r="AE79" s="162">
        <f t="shared" si="1"/>
        <v>70</v>
      </c>
      <c r="AF79" s="163">
        <f>100*(E79+J79+O79+T79+Y79)/'S1'!$I$14</f>
        <v>60.37735849</v>
      </c>
      <c r="AG79" s="163">
        <f>100*(F79+K79+P79+U79+Z79)/'S1'!$I$15</f>
        <v>63.07692308</v>
      </c>
      <c r="AH79" s="163">
        <f>100*(G79+L79+Q79+V79+AA79)/'S1'!$I$16</f>
        <v>83.01886792</v>
      </c>
      <c r="AI79" s="163">
        <f>100*(H79+M79+R79+W79+AB79)/'S1'!$I$17</f>
        <v>83.01886792</v>
      </c>
      <c r="AJ79" s="163">
        <f>100*(I79+N79+S79+X79+AC79)/'S1'!$I$18</f>
        <v>76.92307692</v>
      </c>
    </row>
    <row r="80" ht="15.75" customHeight="1">
      <c r="A80" s="137">
        <v>68.0</v>
      </c>
      <c r="B80" s="158">
        <v>9.21320104068E11</v>
      </c>
      <c r="C80" s="158" t="s">
        <v>13</v>
      </c>
      <c r="D80" s="158" t="s">
        <v>376</v>
      </c>
      <c r="E80" s="160">
        <v>17.0</v>
      </c>
      <c r="F80" s="160">
        <v>13.0</v>
      </c>
      <c r="G80" s="160"/>
      <c r="H80" s="160"/>
      <c r="I80" s="160"/>
      <c r="J80" s="160"/>
      <c r="K80" s="160">
        <v>10.0</v>
      </c>
      <c r="L80" s="160">
        <v>12.0</v>
      </c>
      <c r="M80" s="160">
        <v>5.0</v>
      </c>
      <c r="N80" s="160"/>
      <c r="O80" s="160"/>
      <c r="P80" s="160"/>
      <c r="Q80" s="160"/>
      <c r="R80" s="160">
        <v>20.0</v>
      </c>
      <c r="S80" s="160">
        <v>22.0</v>
      </c>
      <c r="T80" s="160">
        <v>21.0</v>
      </c>
      <c r="U80" s="160">
        <v>23.0</v>
      </c>
      <c r="V80" s="160"/>
      <c r="W80" s="160"/>
      <c r="X80" s="160"/>
      <c r="Y80" s="160"/>
      <c r="Z80" s="160"/>
      <c r="AA80" s="160">
        <v>30.0</v>
      </c>
      <c r="AB80" s="160">
        <v>20.0</v>
      </c>
      <c r="AC80" s="160"/>
      <c r="AD80" s="54" t="s">
        <v>47</v>
      </c>
      <c r="AE80" s="162">
        <f t="shared" si="1"/>
        <v>70</v>
      </c>
      <c r="AF80" s="163">
        <f>100*(E80+J80+O80+T80+Y80)/'S1'!$I$14</f>
        <v>71.69811321</v>
      </c>
      <c r="AG80" s="163">
        <f>100*(F80+K80+P80+U80+Z80)/'S1'!$I$15</f>
        <v>70.76923077</v>
      </c>
      <c r="AH80" s="163">
        <f>100*(G80+L80+Q80+V80+AA80)/'S1'!$I$16</f>
        <v>79.24528302</v>
      </c>
      <c r="AI80" s="163">
        <f>100*(H80+M80+R80+W80+AB80)/'S1'!$I$17</f>
        <v>84.90566038</v>
      </c>
      <c r="AJ80" s="163">
        <f>100*(I80+N80+S80+X80+AC80)/'S1'!$I$18</f>
        <v>84.61538462</v>
      </c>
    </row>
    <row r="81" ht="15.75" customHeight="1">
      <c r="A81" s="137">
        <v>69.0</v>
      </c>
      <c r="B81" s="158">
        <v>9.21320104069E11</v>
      </c>
      <c r="C81" s="158" t="s">
        <v>13</v>
      </c>
      <c r="D81" s="158" t="s">
        <v>377</v>
      </c>
      <c r="E81" s="160">
        <v>26.0</v>
      </c>
      <c r="F81" s="160">
        <v>20.0</v>
      </c>
      <c r="G81" s="160"/>
      <c r="H81" s="160"/>
      <c r="I81" s="160"/>
      <c r="J81" s="160"/>
      <c r="K81" s="160">
        <v>13.0</v>
      </c>
      <c r="L81" s="160">
        <v>16.0</v>
      </c>
      <c r="M81" s="160">
        <v>6.0</v>
      </c>
      <c r="N81" s="160"/>
      <c r="O81" s="160"/>
      <c r="P81" s="160"/>
      <c r="Q81" s="160"/>
      <c r="R81" s="160">
        <v>16.0</v>
      </c>
      <c r="S81" s="160">
        <v>17.0</v>
      </c>
      <c r="T81" s="160">
        <v>22.0</v>
      </c>
      <c r="U81" s="160">
        <v>24.0</v>
      </c>
      <c r="V81" s="160"/>
      <c r="W81" s="160"/>
      <c r="X81" s="160"/>
      <c r="Y81" s="160"/>
      <c r="Z81" s="160"/>
      <c r="AA81" s="160">
        <v>30.0</v>
      </c>
      <c r="AB81" s="160">
        <v>20.0</v>
      </c>
      <c r="AC81" s="160"/>
      <c r="AD81" s="54" t="s">
        <v>11</v>
      </c>
      <c r="AE81" s="162">
        <f t="shared" si="1"/>
        <v>80</v>
      </c>
      <c r="AF81" s="163">
        <f>100*(E81+J81+O81+T81+Y81)/'S1'!$I$14</f>
        <v>90.56603774</v>
      </c>
      <c r="AG81" s="163">
        <f>100*(F81+K81+P81+U81+Z81)/'S1'!$I$15</f>
        <v>87.69230769</v>
      </c>
      <c r="AH81" s="163">
        <f>100*(G81+L81+Q81+V81+AA81)/'S1'!$I$16</f>
        <v>86.79245283</v>
      </c>
      <c r="AI81" s="163">
        <f>100*(H81+M81+R81+W81+AB81)/'S1'!$I$17</f>
        <v>79.24528302</v>
      </c>
      <c r="AJ81" s="163">
        <f>100*(I81+N81+S81+X81+AC81)/'S1'!$I$18</f>
        <v>65.38461538</v>
      </c>
    </row>
    <row r="82" ht="15.75" customHeight="1">
      <c r="A82" s="137">
        <v>70.0</v>
      </c>
      <c r="B82" s="158">
        <v>9.2132010407E11</v>
      </c>
      <c r="C82" s="158" t="s">
        <v>13</v>
      </c>
      <c r="D82" s="158" t="s">
        <v>378</v>
      </c>
      <c r="E82" s="160">
        <v>25.0</v>
      </c>
      <c r="F82" s="160">
        <v>15.0</v>
      </c>
      <c r="G82" s="160"/>
      <c r="H82" s="160"/>
      <c r="I82" s="160"/>
      <c r="J82" s="160"/>
      <c r="K82" s="160">
        <v>13.0</v>
      </c>
      <c r="L82" s="160">
        <v>16.0</v>
      </c>
      <c r="M82" s="160">
        <v>6.0</v>
      </c>
      <c r="N82" s="160"/>
      <c r="O82" s="160"/>
      <c r="P82" s="160"/>
      <c r="Q82" s="160"/>
      <c r="R82" s="160">
        <v>22.0</v>
      </c>
      <c r="S82" s="160">
        <v>23.0</v>
      </c>
      <c r="T82" s="160">
        <v>23.0</v>
      </c>
      <c r="U82" s="160">
        <v>24.0</v>
      </c>
      <c r="V82" s="160"/>
      <c r="W82" s="160"/>
      <c r="X82" s="160"/>
      <c r="Y82" s="160"/>
      <c r="Z82" s="160"/>
      <c r="AA82" s="160">
        <v>30.0</v>
      </c>
      <c r="AB82" s="160">
        <v>20.0</v>
      </c>
      <c r="AC82" s="160"/>
      <c r="AD82" s="54" t="s">
        <v>47</v>
      </c>
      <c r="AE82" s="162">
        <f t="shared" si="1"/>
        <v>70</v>
      </c>
      <c r="AF82" s="163">
        <f>100*(E82+J82+O82+T82+Y82)/'S1'!$I$14</f>
        <v>90.56603774</v>
      </c>
      <c r="AG82" s="163">
        <f>100*(F82+K82+P82+U82+Z82)/'S1'!$I$15</f>
        <v>80</v>
      </c>
      <c r="AH82" s="163">
        <f>100*(G82+L82+Q82+V82+AA82)/'S1'!$I$16</f>
        <v>86.79245283</v>
      </c>
      <c r="AI82" s="163">
        <f>100*(H82+M82+R82+W82+AB82)/'S1'!$I$17</f>
        <v>90.56603774</v>
      </c>
      <c r="AJ82" s="163">
        <f>100*(I82+N82+S82+X82+AC82)/'S1'!$I$18</f>
        <v>88.46153846</v>
      </c>
    </row>
    <row r="83" ht="15.75" customHeight="1">
      <c r="A83" s="137">
        <v>71.0</v>
      </c>
      <c r="B83" s="158">
        <v>9.21320104071E11</v>
      </c>
      <c r="C83" s="158" t="s">
        <v>13</v>
      </c>
      <c r="D83" s="158" t="s">
        <v>379</v>
      </c>
      <c r="E83" s="160">
        <v>12.0</v>
      </c>
      <c r="F83" s="160">
        <v>13.0</v>
      </c>
      <c r="G83" s="160"/>
      <c r="H83" s="160"/>
      <c r="I83" s="160"/>
      <c r="J83" s="160"/>
      <c r="K83" s="160">
        <v>10.0</v>
      </c>
      <c r="L83" s="160">
        <v>13.0</v>
      </c>
      <c r="M83" s="160">
        <v>5.0</v>
      </c>
      <c r="N83" s="160"/>
      <c r="O83" s="160"/>
      <c r="P83" s="160"/>
      <c r="Q83" s="160"/>
      <c r="R83" s="160">
        <v>20.0</v>
      </c>
      <c r="S83" s="160">
        <v>22.0</v>
      </c>
      <c r="T83" s="160">
        <v>22.0</v>
      </c>
      <c r="U83" s="160">
        <v>24.0</v>
      </c>
      <c r="V83" s="160"/>
      <c r="W83" s="160"/>
      <c r="X83" s="160"/>
      <c r="Y83" s="160"/>
      <c r="Z83" s="160"/>
      <c r="AA83" s="160">
        <v>26.0</v>
      </c>
      <c r="AB83" s="160">
        <v>18.0</v>
      </c>
      <c r="AC83" s="160"/>
      <c r="AD83" s="54" t="s">
        <v>312</v>
      </c>
      <c r="AE83" s="162">
        <f t="shared" si="1"/>
        <v>90</v>
      </c>
      <c r="AF83" s="163">
        <f>100*(E83+J83+O83+T83+Y83)/'S1'!$I$14</f>
        <v>64.1509434</v>
      </c>
      <c r="AG83" s="163">
        <f>100*(F83+K83+P83+U83+Z83)/'S1'!$I$15</f>
        <v>72.30769231</v>
      </c>
      <c r="AH83" s="163">
        <f>100*(G83+L83+Q83+V83+AA83)/'S1'!$I$16</f>
        <v>73.58490566</v>
      </c>
      <c r="AI83" s="163">
        <f>100*(H83+M83+R83+W83+AB83)/'S1'!$I$17</f>
        <v>81.13207547</v>
      </c>
      <c r="AJ83" s="163">
        <f>100*(I83+N83+S83+X83+AC83)/'S1'!$I$18</f>
        <v>84.61538462</v>
      </c>
    </row>
    <row r="84" ht="15.75" customHeight="1">
      <c r="A84" s="137">
        <v>72.0</v>
      </c>
      <c r="B84" s="158">
        <v>9.21320104072E11</v>
      </c>
      <c r="C84" s="158" t="s">
        <v>13</v>
      </c>
      <c r="D84" s="158" t="s">
        <v>380</v>
      </c>
      <c r="E84" s="160">
        <v>25.0</v>
      </c>
      <c r="F84" s="160">
        <v>20.0</v>
      </c>
      <c r="G84" s="160"/>
      <c r="H84" s="160"/>
      <c r="I84" s="160"/>
      <c r="J84" s="160"/>
      <c r="K84" s="160">
        <v>13.0</v>
      </c>
      <c r="L84" s="160">
        <v>17.0</v>
      </c>
      <c r="M84" s="160">
        <v>7.0</v>
      </c>
      <c r="N84" s="160"/>
      <c r="O84" s="160"/>
      <c r="P84" s="160"/>
      <c r="Q84" s="160"/>
      <c r="R84" s="160">
        <v>16.0</v>
      </c>
      <c r="S84" s="160">
        <v>18.0</v>
      </c>
      <c r="T84" s="160">
        <v>24.0</v>
      </c>
      <c r="U84" s="160">
        <v>23.0</v>
      </c>
      <c r="V84" s="160"/>
      <c r="W84" s="160"/>
      <c r="X84" s="160"/>
      <c r="Y84" s="160"/>
      <c r="Z84" s="160"/>
      <c r="AA84" s="160">
        <v>30.0</v>
      </c>
      <c r="AB84" s="160">
        <v>20.0</v>
      </c>
      <c r="AC84" s="160"/>
      <c r="AD84" s="54" t="s">
        <v>11</v>
      </c>
      <c r="AE84" s="162">
        <f t="shared" si="1"/>
        <v>80</v>
      </c>
      <c r="AF84" s="163">
        <f>100*(E84+J84+O84+T84+Y84)/'S1'!$I$14</f>
        <v>92.45283019</v>
      </c>
      <c r="AG84" s="163">
        <f>100*(F84+K84+P84+U84+Z84)/'S1'!$I$15</f>
        <v>86.15384615</v>
      </c>
      <c r="AH84" s="163">
        <f>100*(G84+L84+Q84+V84+AA84)/'S1'!$I$16</f>
        <v>88.67924528</v>
      </c>
      <c r="AI84" s="163">
        <f>100*(H84+M84+R84+W84+AB84)/'S1'!$I$17</f>
        <v>81.13207547</v>
      </c>
      <c r="AJ84" s="163">
        <f>100*(I84+N84+S84+X84+AC84)/'S1'!$I$18</f>
        <v>69.23076923</v>
      </c>
    </row>
    <row r="85" ht="15.75" customHeight="1">
      <c r="A85" s="137">
        <v>73.0</v>
      </c>
      <c r="B85" s="158">
        <v>9.21320104073E11</v>
      </c>
      <c r="C85" s="158" t="s">
        <v>13</v>
      </c>
      <c r="D85" s="158" t="s">
        <v>381</v>
      </c>
      <c r="E85" s="160">
        <v>25.0</v>
      </c>
      <c r="F85" s="160">
        <v>12.0</v>
      </c>
      <c r="G85" s="160"/>
      <c r="H85" s="160"/>
      <c r="I85" s="160"/>
      <c r="J85" s="160"/>
      <c r="K85" s="160">
        <v>11.0</v>
      </c>
      <c r="L85" s="160">
        <v>14.0</v>
      </c>
      <c r="M85" s="160">
        <v>6.0</v>
      </c>
      <c r="N85" s="160"/>
      <c r="O85" s="160"/>
      <c r="P85" s="160"/>
      <c r="Q85" s="160"/>
      <c r="R85" s="160">
        <v>21.0</v>
      </c>
      <c r="S85" s="160">
        <v>22.0</v>
      </c>
      <c r="T85" s="160">
        <v>22.0</v>
      </c>
      <c r="U85" s="160">
        <v>23.0</v>
      </c>
      <c r="V85" s="160"/>
      <c r="W85" s="160"/>
      <c r="X85" s="160"/>
      <c r="Y85" s="160"/>
      <c r="Z85" s="160"/>
      <c r="AA85" s="160">
        <v>30.0</v>
      </c>
      <c r="AB85" s="160">
        <v>20.0</v>
      </c>
      <c r="AC85" s="160"/>
      <c r="AD85" s="54" t="s">
        <v>47</v>
      </c>
      <c r="AE85" s="162">
        <f t="shared" si="1"/>
        <v>70</v>
      </c>
      <c r="AF85" s="163">
        <f>100*(E85+J85+O85+T85+Y85)/'S1'!$I$14</f>
        <v>88.67924528</v>
      </c>
      <c r="AG85" s="163">
        <f>100*(F85+K85+P85+U85+Z85)/'S1'!$I$15</f>
        <v>70.76923077</v>
      </c>
      <c r="AH85" s="163">
        <f>100*(G85+L85+Q85+V85+AA85)/'S1'!$I$16</f>
        <v>83.01886792</v>
      </c>
      <c r="AI85" s="163">
        <f>100*(H85+M85+R85+W85+AB85)/'S1'!$I$17</f>
        <v>88.67924528</v>
      </c>
      <c r="AJ85" s="163">
        <f>100*(I85+N85+S85+X85+AC85)/'S1'!$I$18</f>
        <v>84.61538462</v>
      </c>
    </row>
    <row r="86" ht="15.75" customHeight="1">
      <c r="A86" s="137">
        <v>74.0</v>
      </c>
      <c r="B86" s="158">
        <v>9.21320104074E11</v>
      </c>
      <c r="C86" s="158" t="s">
        <v>13</v>
      </c>
      <c r="D86" s="158" t="s">
        <v>382</v>
      </c>
      <c r="E86" s="160">
        <v>16.0</v>
      </c>
      <c r="F86" s="160">
        <v>10.0</v>
      </c>
      <c r="G86" s="160"/>
      <c r="H86" s="160"/>
      <c r="I86" s="160"/>
      <c r="J86" s="160"/>
      <c r="K86" s="160">
        <v>13.0</v>
      </c>
      <c r="L86" s="160">
        <v>16.0</v>
      </c>
      <c r="M86" s="160">
        <v>6.0</v>
      </c>
      <c r="N86" s="160"/>
      <c r="O86" s="160"/>
      <c r="P86" s="160"/>
      <c r="Q86" s="160"/>
      <c r="R86" s="160">
        <v>21.0</v>
      </c>
      <c r="S86" s="160">
        <v>23.0</v>
      </c>
      <c r="T86" s="160">
        <v>24.0</v>
      </c>
      <c r="U86" s="160">
        <v>23.0</v>
      </c>
      <c r="V86" s="160"/>
      <c r="W86" s="160"/>
      <c r="X86" s="160"/>
      <c r="Y86" s="160"/>
      <c r="Z86" s="160"/>
      <c r="AA86" s="160">
        <v>30.0</v>
      </c>
      <c r="AB86" s="160">
        <v>18.0</v>
      </c>
      <c r="AC86" s="160"/>
      <c r="AD86" s="54" t="s">
        <v>47</v>
      </c>
      <c r="AE86" s="162">
        <f t="shared" si="1"/>
        <v>70</v>
      </c>
      <c r="AF86" s="163">
        <f>100*(E86+J86+O86+T86+Y86)/'S1'!$I$14</f>
        <v>75.47169811</v>
      </c>
      <c r="AG86" s="163">
        <f>100*(F86+K86+P86+U86+Z86)/'S1'!$I$15</f>
        <v>70.76923077</v>
      </c>
      <c r="AH86" s="163">
        <f>100*(G86+L86+Q86+V86+AA86)/'S1'!$I$16</f>
        <v>86.79245283</v>
      </c>
      <c r="AI86" s="163">
        <f>100*(H86+M86+R86+W86+AB86)/'S1'!$I$17</f>
        <v>84.90566038</v>
      </c>
      <c r="AJ86" s="163">
        <f>100*(I86+N86+S86+X86+AC86)/'S1'!$I$18</f>
        <v>88.46153846</v>
      </c>
    </row>
    <row r="87" ht="15.75" customHeight="1">
      <c r="A87" s="137">
        <v>75.0</v>
      </c>
      <c r="B87" s="158">
        <v>9.21320104075E11</v>
      </c>
      <c r="C87" s="158" t="s">
        <v>13</v>
      </c>
      <c r="D87" s="158" t="s">
        <v>383</v>
      </c>
      <c r="E87" s="160">
        <v>21.0</v>
      </c>
      <c r="F87" s="160">
        <v>20.0</v>
      </c>
      <c r="G87" s="160"/>
      <c r="H87" s="160"/>
      <c r="I87" s="160"/>
      <c r="J87" s="160"/>
      <c r="K87" s="160">
        <v>11.0</v>
      </c>
      <c r="L87" s="160">
        <v>14.0</v>
      </c>
      <c r="M87" s="160">
        <v>5.0</v>
      </c>
      <c r="N87" s="160"/>
      <c r="O87" s="160"/>
      <c r="P87" s="160"/>
      <c r="Q87" s="160"/>
      <c r="R87" s="160">
        <v>22.0</v>
      </c>
      <c r="S87" s="160">
        <v>23.0</v>
      </c>
      <c r="T87" s="160">
        <v>23.0</v>
      </c>
      <c r="U87" s="160">
        <v>23.0</v>
      </c>
      <c r="V87" s="160"/>
      <c r="W87" s="160"/>
      <c r="X87" s="160"/>
      <c r="Y87" s="160"/>
      <c r="Z87" s="160"/>
      <c r="AA87" s="160">
        <v>28.0</v>
      </c>
      <c r="AB87" s="160">
        <v>20.0</v>
      </c>
      <c r="AC87" s="160"/>
      <c r="AD87" s="54" t="s">
        <v>11</v>
      </c>
      <c r="AE87" s="162">
        <f t="shared" si="1"/>
        <v>80</v>
      </c>
      <c r="AF87" s="163">
        <f>100*(E87+J87+O87+T87+Y87)/'S1'!$I$14</f>
        <v>83.01886792</v>
      </c>
      <c r="AG87" s="163">
        <f>100*(F87+K87+P87+U87+Z87)/'S1'!$I$15</f>
        <v>83.07692308</v>
      </c>
      <c r="AH87" s="163">
        <f>100*(G87+L87+Q87+V87+AA87)/'S1'!$I$16</f>
        <v>79.24528302</v>
      </c>
      <c r="AI87" s="163">
        <f>100*(H87+M87+R87+W87+AB87)/'S1'!$I$17</f>
        <v>88.67924528</v>
      </c>
      <c r="AJ87" s="163">
        <f>100*(I87+N87+S87+X87+AC87)/'S1'!$I$18</f>
        <v>88.46153846</v>
      </c>
    </row>
    <row r="88" ht="15.75" customHeight="1">
      <c r="A88" s="137">
        <v>76.0</v>
      </c>
      <c r="B88" s="158">
        <v>9.21320104076E11</v>
      </c>
      <c r="C88" s="158" t="s">
        <v>13</v>
      </c>
      <c r="D88" s="158" t="s">
        <v>384</v>
      </c>
      <c r="E88" s="160">
        <v>21.0</v>
      </c>
      <c r="F88" s="160">
        <v>18.0</v>
      </c>
      <c r="G88" s="160"/>
      <c r="H88" s="160"/>
      <c r="I88" s="160"/>
      <c r="J88" s="160"/>
      <c r="K88" s="160">
        <v>11.0</v>
      </c>
      <c r="L88" s="160">
        <v>14.0</v>
      </c>
      <c r="M88" s="160">
        <v>5.0</v>
      </c>
      <c r="N88" s="160"/>
      <c r="O88" s="160"/>
      <c r="P88" s="160"/>
      <c r="Q88" s="160"/>
      <c r="R88" s="160">
        <v>22.0</v>
      </c>
      <c r="S88" s="160">
        <v>24.0</v>
      </c>
      <c r="T88" s="160">
        <v>22.0</v>
      </c>
      <c r="U88" s="160">
        <v>22.0</v>
      </c>
      <c r="V88" s="160"/>
      <c r="W88" s="160"/>
      <c r="X88" s="160"/>
      <c r="Y88" s="160"/>
      <c r="Z88" s="160"/>
      <c r="AA88" s="160">
        <v>30.0</v>
      </c>
      <c r="AB88" s="160">
        <v>20.0</v>
      </c>
      <c r="AC88" s="160"/>
      <c r="AD88" s="54" t="s">
        <v>47</v>
      </c>
      <c r="AE88" s="162">
        <f t="shared" si="1"/>
        <v>70</v>
      </c>
      <c r="AF88" s="163">
        <f>100*(E88+J88+O88+T88+Y88)/'S1'!$I$14</f>
        <v>81.13207547</v>
      </c>
      <c r="AG88" s="163">
        <f>100*(F88+K88+P88+U88+Z88)/'S1'!$I$15</f>
        <v>78.46153846</v>
      </c>
      <c r="AH88" s="163">
        <f>100*(G88+L88+Q88+V88+AA88)/'S1'!$I$16</f>
        <v>83.01886792</v>
      </c>
      <c r="AI88" s="163">
        <f>100*(H88+M88+R88+W88+AB88)/'S1'!$I$17</f>
        <v>88.67924528</v>
      </c>
      <c r="AJ88" s="163">
        <f>100*(I88+N88+S88+X88+AC88)/'S1'!$I$18</f>
        <v>92.30769231</v>
      </c>
    </row>
    <row r="89" ht="15.75" customHeight="1">
      <c r="A89" s="137">
        <v>77.0</v>
      </c>
      <c r="B89" s="158">
        <v>9.21320104077E11</v>
      </c>
      <c r="C89" s="158" t="s">
        <v>13</v>
      </c>
      <c r="D89" s="158" t="s">
        <v>385</v>
      </c>
      <c r="E89" s="160">
        <v>15.0</v>
      </c>
      <c r="F89" s="160">
        <v>10.0</v>
      </c>
      <c r="G89" s="160"/>
      <c r="H89" s="160"/>
      <c r="I89" s="160"/>
      <c r="J89" s="160"/>
      <c r="K89" s="160">
        <v>9.0</v>
      </c>
      <c r="L89" s="160">
        <v>12.0</v>
      </c>
      <c r="M89" s="160">
        <v>5.0</v>
      </c>
      <c r="N89" s="160"/>
      <c r="O89" s="160"/>
      <c r="P89" s="160"/>
      <c r="Q89" s="160"/>
      <c r="R89" s="160">
        <v>21.0</v>
      </c>
      <c r="S89" s="160">
        <v>22.0</v>
      </c>
      <c r="T89" s="160">
        <v>21.0</v>
      </c>
      <c r="U89" s="160">
        <v>21.0</v>
      </c>
      <c r="V89" s="160"/>
      <c r="W89" s="160"/>
      <c r="X89" s="160"/>
      <c r="Y89" s="160"/>
      <c r="Z89" s="160"/>
      <c r="AA89" s="160">
        <v>30.0</v>
      </c>
      <c r="AB89" s="160">
        <v>20.0</v>
      </c>
      <c r="AC89" s="160"/>
      <c r="AD89" s="54" t="s">
        <v>13</v>
      </c>
      <c r="AE89" s="162">
        <f t="shared" si="1"/>
        <v>60</v>
      </c>
      <c r="AF89" s="163">
        <f>100*(E89+J89+O89+T89+Y89)/'S1'!$I$14</f>
        <v>67.9245283</v>
      </c>
      <c r="AG89" s="163">
        <f>100*(F89+K89+P89+U89+Z89)/'S1'!$I$15</f>
        <v>61.53846154</v>
      </c>
      <c r="AH89" s="163">
        <f>100*(G89+L89+Q89+V89+AA89)/'S1'!$I$16</f>
        <v>79.24528302</v>
      </c>
      <c r="AI89" s="163">
        <f>100*(H89+M89+R89+W89+AB89)/'S1'!$I$17</f>
        <v>86.79245283</v>
      </c>
      <c r="AJ89" s="163">
        <f>100*(I89+N89+S89+X89+AC89)/'S1'!$I$18</f>
        <v>84.61538462</v>
      </c>
    </row>
    <row r="90" ht="15.75" customHeight="1">
      <c r="A90" s="137">
        <v>78.0</v>
      </c>
      <c r="B90" s="158">
        <v>9.21320104078E11</v>
      </c>
      <c r="C90" s="158" t="s">
        <v>13</v>
      </c>
      <c r="D90" s="158" t="s">
        <v>386</v>
      </c>
      <c r="E90" s="160">
        <v>18.0</v>
      </c>
      <c r="F90" s="160">
        <v>16.0</v>
      </c>
      <c r="G90" s="160"/>
      <c r="H90" s="160"/>
      <c r="I90" s="160"/>
      <c r="J90" s="160"/>
      <c r="K90" s="160">
        <v>12.0</v>
      </c>
      <c r="L90" s="160">
        <v>15.0</v>
      </c>
      <c r="M90" s="160">
        <v>6.0</v>
      </c>
      <c r="N90" s="160"/>
      <c r="O90" s="160"/>
      <c r="P90" s="160"/>
      <c r="Q90" s="160"/>
      <c r="R90" s="160">
        <v>18.0</v>
      </c>
      <c r="S90" s="160">
        <v>20.0</v>
      </c>
      <c r="T90" s="160">
        <v>20.0</v>
      </c>
      <c r="U90" s="160">
        <v>22.0</v>
      </c>
      <c r="V90" s="160"/>
      <c r="W90" s="160"/>
      <c r="X90" s="160"/>
      <c r="Y90" s="160"/>
      <c r="Z90" s="160"/>
      <c r="AA90" s="160">
        <v>30.0</v>
      </c>
      <c r="AB90" s="160">
        <v>18.0</v>
      </c>
      <c r="AC90" s="160"/>
      <c r="AD90" s="54" t="s">
        <v>11</v>
      </c>
      <c r="AE90" s="162">
        <f t="shared" si="1"/>
        <v>80</v>
      </c>
      <c r="AF90" s="163">
        <f>100*(E90+J90+O90+T90+Y90)/'S1'!$I$14</f>
        <v>71.69811321</v>
      </c>
      <c r="AG90" s="163">
        <f>100*(F90+K90+P90+U90+Z90)/'S1'!$I$15</f>
        <v>76.92307692</v>
      </c>
      <c r="AH90" s="163">
        <f>100*(G90+L90+Q90+V90+AA90)/'S1'!$I$16</f>
        <v>84.90566038</v>
      </c>
      <c r="AI90" s="163">
        <f>100*(H90+M90+R90+W90+AB90)/'S1'!$I$17</f>
        <v>79.24528302</v>
      </c>
      <c r="AJ90" s="163">
        <f>100*(I90+N90+S90+X90+AC90)/'S1'!$I$18</f>
        <v>76.92307692</v>
      </c>
    </row>
    <row r="91" ht="15.75" customHeight="1">
      <c r="A91" s="137">
        <v>79.0</v>
      </c>
      <c r="B91" s="158">
        <v>9.2132010408E11</v>
      </c>
      <c r="C91" s="158" t="s">
        <v>13</v>
      </c>
      <c r="D91" s="158" t="s">
        <v>387</v>
      </c>
      <c r="E91" s="160">
        <v>22.0</v>
      </c>
      <c r="F91" s="160">
        <v>20.0</v>
      </c>
      <c r="G91" s="160"/>
      <c r="H91" s="160"/>
      <c r="I91" s="160"/>
      <c r="J91" s="160"/>
      <c r="K91" s="160">
        <v>10.0</v>
      </c>
      <c r="L91" s="160">
        <v>13.0</v>
      </c>
      <c r="M91" s="160">
        <v>5.0</v>
      </c>
      <c r="N91" s="160"/>
      <c r="O91" s="160"/>
      <c r="P91" s="160"/>
      <c r="Q91" s="160"/>
      <c r="R91" s="160">
        <v>21.0</v>
      </c>
      <c r="S91" s="160">
        <v>22.0</v>
      </c>
      <c r="T91" s="160">
        <v>23.0</v>
      </c>
      <c r="U91" s="160">
        <v>21.0</v>
      </c>
      <c r="V91" s="160"/>
      <c r="W91" s="160"/>
      <c r="X91" s="160"/>
      <c r="Y91" s="160"/>
      <c r="Z91" s="160"/>
      <c r="AA91" s="160">
        <v>28.0</v>
      </c>
      <c r="AB91" s="160">
        <v>20.0</v>
      </c>
      <c r="AC91" s="160"/>
      <c r="AD91" s="54" t="s">
        <v>312</v>
      </c>
      <c r="AE91" s="162">
        <f t="shared" si="1"/>
        <v>90</v>
      </c>
      <c r="AF91" s="163">
        <f>100*(E91+J91+O91+T91+Y91)/'S1'!$I$14</f>
        <v>84.90566038</v>
      </c>
      <c r="AG91" s="163">
        <f>100*(F91+K91+P91+U91+Z91)/'S1'!$I$15</f>
        <v>78.46153846</v>
      </c>
      <c r="AH91" s="163">
        <f>100*(G91+L91+Q91+V91+AA91)/'S1'!$I$16</f>
        <v>77.35849057</v>
      </c>
      <c r="AI91" s="163">
        <f>100*(H91+M91+R91+W91+AB91)/'S1'!$I$17</f>
        <v>86.79245283</v>
      </c>
      <c r="AJ91" s="163">
        <f>100*(I91+N91+S91+X91+AC91)/'S1'!$I$18</f>
        <v>84.61538462</v>
      </c>
    </row>
    <row r="92" ht="15.75" customHeight="1">
      <c r="A92" s="137">
        <v>80.0</v>
      </c>
      <c r="B92" s="158">
        <v>9.21320104081E11</v>
      </c>
      <c r="C92" s="158" t="s">
        <v>13</v>
      </c>
      <c r="D92" s="158" t="s">
        <v>388</v>
      </c>
      <c r="E92" s="160">
        <v>26.0</v>
      </c>
      <c r="F92" s="160">
        <v>20.0</v>
      </c>
      <c r="G92" s="160"/>
      <c r="H92" s="160"/>
      <c r="I92" s="160"/>
      <c r="J92" s="160"/>
      <c r="K92" s="160">
        <v>13.0</v>
      </c>
      <c r="L92" s="160">
        <v>17.0</v>
      </c>
      <c r="M92" s="160">
        <v>7.0</v>
      </c>
      <c r="N92" s="160"/>
      <c r="O92" s="160"/>
      <c r="P92" s="160"/>
      <c r="Q92" s="160"/>
      <c r="R92" s="160">
        <v>19.0</v>
      </c>
      <c r="S92" s="160">
        <v>21.0</v>
      </c>
      <c r="T92" s="160">
        <v>22.0</v>
      </c>
      <c r="U92" s="160">
        <v>22.0</v>
      </c>
      <c r="V92" s="160"/>
      <c r="W92" s="160"/>
      <c r="X92" s="160"/>
      <c r="Y92" s="160"/>
      <c r="Z92" s="160"/>
      <c r="AA92" s="160">
        <v>30.0</v>
      </c>
      <c r="AB92" s="160">
        <v>18.0</v>
      </c>
      <c r="AC92" s="160"/>
      <c r="AD92" s="54" t="s">
        <v>11</v>
      </c>
      <c r="AE92" s="162">
        <f t="shared" si="1"/>
        <v>80</v>
      </c>
      <c r="AF92" s="163">
        <f>100*(E92+J92+O92+T92+Y92)/'S1'!$I$14</f>
        <v>90.56603774</v>
      </c>
      <c r="AG92" s="163">
        <f>100*(F92+K92+P92+U92+Z92)/'S1'!$I$15</f>
        <v>84.61538462</v>
      </c>
      <c r="AH92" s="163">
        <f>100*(G92+L92+Q92+V92+AA92)/'S1'!$I$16</f>
        <v>88.67924528</v>
      </c>
      <c r="AI92" s="163">
        <f>100*(H92+M92+R92+W92+AB92)/'S1'!$I$17</f>
        <v>83.01886792</v>
      </c>
      <c r="AJ92" s="163">
        <f>100*(I92+N92+S92+X92+AC92)/'S1'!$I$18</f>
        <v>80.76923077</v>
      </c>
    </row>
    <row r="93" ht="15.75" customHeight="1">
      <c r="A93" s="137">
        <v>81.0</v>
      </c>
      <c r="B93" s="158">
        <v>9.21320104082E11</v>
      </c>
      <c r="C93" s="158" t="s">
        <v>13</v>
      </c>
      <c r="D93" s="158" t="s">
        <v>389</v>
      </c>
      <c r="E93" s="160">
        <v>24.0</v>
      </c>
      <c r="F93" s="160">
        <v>22.0</v>
      </c>
      <c r="G93" s="160"/>
      <c r="H93" s="160"/>
      <c r="I93" s="160"/>
      <c r="J93" s="160"/>
      <c r="K93" s="160">
        <v>12.0</v>
      </c>
      <c r="L93" s="160">
        <v>15.0</v>
      </c>
      <c r="M93" s="160">
        <v>6.0</v>
      </c>
      <c r="N93" s="160"/>
      <c r="O93" s="160"/>
      <c r="P93" s="160"/>
      <c r="Q93" s="160"/>
      <c r="R93" s="160">
        <v>16.0</v>
      </c>
      <c r="S93" s="160">
        <v>17.0</v>
      </c>
      <c r="T93" s="160">
        <v>21.0</v>
      </c>
      <c r="U93" s="160">
        <v>21.0</v>
      </c>
      <c r="V93" s="160"/>
      <c r="W93" s="160"/>
      <c r="X93" s="160"/>
      <c r="Y93" s="160"/>
      <c r="Z93" s="160"/>
      <c r="AA93" s="160">
        <v>28.0</v>
      </c>
      <c r="AB93" s="160">
        <v>20.0</v>
      </c>
      <c r="AC93" s="160"/>
      <c r="AD93" s="54" t="s">
        <v>47</v>
      </c>
      <c r="AE93" s="162">
        <f t="shared" si="1"/>
        <v>70</v>
      </c>
      <c r="AF93" s="163">
        <f>100*(E93+J93+O93+T93+Y93)/'S1'!$I$14</f>
        <v>84.90566038</v>
      </c>
      <c r="AG93" s="163">
        <f>100*(F93+K93+P93+U93+Z93)/'S1'!$I$15</f>
        <v>84.61538462</v>
      </c>
      <c r="AH93" s="163">
        <f>100*(G93+L93+Q93+V93+AA93)/'S1'!$I$16</f>
        <v>81.13207547</v>
      </c>
      <c r="AI93" s="163">
        <f>100*(H93+M93+R93+W93+AB93)/'S1'!$I$17</f>
        <v>79.24528302</v>
      </c>
      <c r="AJ93" s="163">
        <f>100*(I93+N93+S93+X93+AC93)/'S1'!$I$18</f>
        <v>65.38461538</v>
      </c>
    </row>
    <row r="94" ht="15.75" customHeight="1">
      <c r="A94" s="137">
        <v>82.0</v>
      </c>
      <c r="B94" s="158">
        <v>9.21320104083E11</v>
      </c>
      <c r="C94" s="158" t="s">
        <v>13</v>
      </c>
      <c r="D94" s="158" t="s">
        <v>390</v>
      </c>
      <c r="E94" s="160">
        <v>26.0</v>
      </c>
      <c r="F94" s="160">
        <v>12.0</v>
      </c>
      <c r="G94" s="160"/>
      <c r="H94" s="160"/>
      <c r="I94" s="160"/>
      <c r="J94" s="160"/>
      <c r="K94" s="160">
        <v>13.0</v>
      </c>
      <c r="L94" s="160">
        <v>16.0</v>
      </c>
      <c r="M94" s="160">
        <v>6.0</v>
      </c>
      <c r="N94" s="160"/>
      <c r="O94" s="160"/>
      <c r="P94" s="160"/>
      <c r="Q94" s="160"/>
      <c r="R94" s="160">
        <v>19.0</v>
      </c>
      <c r="S94" s="160">
        <v>20.0</v>
      </c>
      <c r="T94" s="160">
        <v>23.0</v>
      </c>
      <c r="U94" s="160">
        <v>23.0</v>
      </c>
      <c r="V94" s="160"/>
      <c r="W94" s="160"/>
      <c r="X94" s="160"/>
      <c r="Y94" s="160"/>
      <c r="Z94" s="160"/>
      <c r="AA94" s="160">
        <v>30.0</v>
      </c>
      <c r="AB94" s="160">
        <v>20.0</v>
      </c>
      <c r="AC94" s="160"/>
      <c r="AD94" s="54" t="s">
        <v>11</v>
      </c>
      <c r="AE94" s="162">
        <f t="shared" si="1"/>
        <v>80</v>
      </c>
      <c r="AF94" s="163">
        <f>100*(E94+J94+O94+T94+Y94)/'S1'!$I$14</f>
        <v>92.45283019</v>
      </c>
      <c r="AG94" s="163">
        <f>100*(F94+K94+P94+U94+Z94)/'S1'!$I$15</f>
        <v>73.84615385</v>
      </c>
      <c r="AH94" s="163">
        <f>100*(G94+L94+Q94+V94+AA94)/'S1'!$I$16</f>
        <v>86.79245283</v>
      </c>
      <c r="AI94" s="163">
        <f>100*(H94+M94+R94+W94+AB94)/'S1'!$I$17</f>
        <v>84.90566038</v>
      </c>
      <c r="AJ94" s="163">
        <f>100*(I94+N94+S94+X94+AC94)/'S1'!$I$18</f>
        <v>76.92307692</v>
      </c>
    </row>
    <row r="95" ht="15.75" customHeight="1">
      <c r="A95" s="137">
        <v>83.0</v>
      </c>
      <c r="B95" s="158">
        <v>9.21320104084E11</v>
      </c>
      <c r="C95" s="158" t="s">
        <v>13</v>
      </c>
      <c r="D95" s="158" t="s">
        <v>391</v>
      </c>
      <c r="E95" s="160">
        <v>26.0</v>
      </c>
      <c r="F95" s="160">
        <v>20.0</v>
      </c>
      <c r="G95" s="160"/>
      <c r="H95" s="160"/>
      <c r="I95" s="160"/>
      <c r="J95" s="160"/>
      <c r="K95" s="160">
        <v>13.0</v>
      </c>
      <c r="L95" s="160">
        <v>16.0</v>
      </c>
      <c r="M95" s="160">
        <v>6.0</v>
      </c>
      <c r="N95" s="160"/>
      <c r="O95" s="160"/>
      <c r="P95" s="160"/>
      <c r="Q95" s="160"/>
      <c r="R95" s="160">
        <v>16.0</v>
      </c>
      <c r="S95" s="160">
        <v>17.0</v>
      </c>
      <c r="T95" s="160">
        <v>22.0</v>
      </c>
      <c r="U95" s="160">
        <v>22.0</v>
      </c>
      <c r="V95" s="160"/>
      <c r="W95" s="160"/>
      <c r="X95" s="160"/>
      <c r="Y95" s="160"/>
      <c r="Z95" s="160"/>
      <c r="AA95" s="160">
        <v>30.0</v>
      </c>
      <c r="AB95" s="160">
        <v>20.0</v>
      </c>
      <c r="AC95" s="160"/>
      <c r="AD95" s="54" t="s">
        <v>47</v>
      </c>
      <c r="AE95" s="162">
        <f t="shared" si="1"/>
        <v>70</v>
      </c>
      <c r="AF95" s="163">
        <f>100*(E95+J95+O95+T95+Y95)/'S1'!$I$14</f>
        <v>90.56603774</v>
      </c>
      <c r="AG95" s="163">
        <f>100*(F95+K95+P95+U95+Z95)/'S1'!$I$15</f>
        <v>84.61538462</v>
      </c>
      <c r="AH95" s="163">
        <f>100*(G95+L95+Q95+V95+AA95)/'S1'!$I$16</f>
        <v>86.79245283</v>
      </c>
      <c r="AI95" s="163">
        <f>100*(H95+M95+R95+W95+AB95)/'S1'!$I$17</f>
        <v>79.24528302</v>
      </c>
      <c r="AJ95" s="163">
        <f>100*(I95+N95+S95+X95+AC95)/'S1'!$I$18</f>
        <v>65.38461538</v>
      </c>
    </row>
    <row r="96" ht="15.75" customHeight="1">
      <c r="A96" s="137">
        <v>84.0</v>
      </c>
      <c r="B96" s="158">
        <v>9.21320104085E11</v>
      </c>
      <c r="C96" s="158" t="s">
        <v>13</v>
      </c>
      <c r="D96" s="158" t="s">
        <v>392</v>
      </c>
      <c r="E96" s="160">
        <v>9.0</v>
      </c>
      <c r="F96" s="160">
        <v>0.0</v>
      </c>
      <c r="G96" s="160"/>
      <c r="H96" s="160"/>
      <c r="I96" s="160"/>
      <c r="J96" s="160"/>
      <c r="K96" s="160">
        <v>9.0</v>
      </c>
      <c r="L96" s="160">
        <v>12.0</v>
      </c>
      <c r="M96" s="160">
        <v>5.0</v>
      </c>
      <c r="N96" s="160"/>
      <c r="O96" s="160"/>
      <c r="P96" s="160"/>
      <c r="Q96" s="160"/>
      <c r="R96" s="160">
        <v>19.0</v>
      </c>
      <c r="S96" s="160">
        <v>21.0</v>
      </c>
      <c r="T96" s="160">
        <v>23.0</v>
      </c>
      <c r="U96" s="160">
        <v>25.0</v>
      </c>
      <c r="V96" s="160"/>
      <c r="W96" s="160"/>
      <c r="X96" s="160"/>
      <c r="Y96" s="160"/>
      <c r="Z96" s="160"/>
      <c r="AA96" s="160">
        <v>30.0</v>
      </c>
      <c r="AB96" s="160">
        <v>20.0</v>
      </c>
      <c r="AC96" s="160"/>
      <c r="AD96" s="54" t="s">
        <v>198</v>
      </c>
      <c r="AE96" s="162">
        <f t="shared" si="1"/>
        <v>0</v>
      </c>
      <c r="AF96" s="163">
        <f>100*(E96+J96+O96+T96+Y96)/'S1'!$I$14</f>
        <v>60.37735849</v>
      </c>
      <c r="AG96" s="163">
        <f>100*(F96+K96+P96+U96+Z96)/'S1'!$I$15</f>
        <v>52.30769231</v>
      </c>
      <c r="AH96" s="163">
        <f>100*(G96+L96+Q96+V96+AA96)/'S1'!$I$16</f>
        <v>79.24528302</v>
      </c>
      <c r="AI96" s="163">
        <f>100*(H96+M96+R96+W96+AB96)/'S1'!$I$17</f>
        <v>83.01886792</v>
      </c>
      <c r="AJ96" s="163">
        <f>100*(I96+N96+S96+X96+AC96)/'S1'!$I$18</f>
        <v>80.76923077</v>
      </c>
    </row>
    <row r="97" ht="15.75" customHeight="1">
      <c r="A97" s="137">
        <v>85.0</v>
      </c>
      <c r="B97" s="158">
        <v>9.21320104086E11</v>
      </c>
      <c r="C97" s="158" t="s">
        <v>13</v>
      </c>
      <c r="D97" s="158" t="s">
        <v>393</v>
      </c>
      <c r="E97" s="160">
        <v>16.0</v>
      </c>
      <c r="F97" s="160">
        <v>12.0</v>
      </c>
      <c r="G97" s="160"/>
      <c r="H97" s="160"/>
      <c r="I97" s="160"/>
      <c r="J97" s="160"/>
      <c r="K97" s="160">
        <v>9.0</v>
      </c>
      <c r="L97" s="160">
        <v>12.0</v>
      </c>
      <c r="M97" s="160">
        <v>5.0</v>
      </c>
      <c r="N97" s="160"/>
      <c r="O97" s="160"/>
      <c r="P97" s="160"/>
      <c r="Q97" s="160"/>
      <c r="R97" s="160">
        <v>18.0</v>
      </c>
      <c r="S97" s="160">
        <v>20.0</v>
      </c>
      <c r="T97" s="160">
        <v>25.0</v>
      </c>
      <c r="U97" s="160">
        <v>24.0</v>
      </c>
      <c r="V97" s="160"/>
      <c r="W97" s="160"/>
      <c r="X97" s="160"/>
      <c r="Y97" s="160"/>
      <c r="Z97" s="160"/>
      <c r="AA97" s="160">
        <v>30.0</v>
      </c>
      <c r="AB97" s="160">
        <v>20.0</v>
      </c>
      <c r="AC97" s="160"/>
      <c r="AD97" s="54" t="s">
        <v>13</v>
      </c>
      <c r="AE97" s="162">
        <f t="shared" si="1"/>
        <v>60</v>
      </c>
      <c r="AF97" s="163">
        <f>100*(E97+J97+O97+T97+Y97)/'S1'!$I$14</f>
        <v>77.35849057</v>
      </c>
      <c r="AG97" s="163">
        <f>100*(F97+K97+P97+U97+Z97)/'S1'!$I$15</f>
        <v>69.23076923</v>
      </c>
      <c r="AH97" s="163">
        <f>100*(G97+L97+Q97+V97+AA97)/'S1'!$I$16</f>
        <v>79.24528302</v>
      </c>
      <c r="AI97" s="163">
        <f>100*(H97+M97+R97+W97+AB97)/'S1'!$I$17</f>
        <v>81.13207547</v>
      </c>
      <c r="AJ97" s="163">
        <f>100*(I97+N97+S97+X97+AC97)/'S1'!$I$18</f>
        <v>76.92307692</v>
      </c>
    </row>
    <row r="98" ht="15.75" customHeight="1">
      <c r="A98" s="137">
        <v>86.0</v>
      </c>
      <c r="B98" s="158">
        <v>9.21320104087E11</v>
      </c>
      <c r="C98" s="158" t="s">
        <v>13</v>
      </c>
      <c r="D98" s="158" t="s">
        <v>394</v>
      </c>
      <c r="E98" s="160">
        <v>26.0</v>
      </c>
      <c r="F98" s="160">
        <v>20.0</v>
      </c>
      <c r="G98" s="160"/>
      <c r="H98" s="160"/>
      <c r="I98" s="160"/>
      <c r="J98" s="160"/>
      <c r="K98" s="160">
        <v>16.0</v>
      </c>
      <c r="L98" s="160">
        <v>21.0</v>
      </c>
      <c r="M98" s="160">
        <v>8.0</v>
      </c>
      <c r="N98" s="160"/>
      <c r="O98" s="160"/>
      <c r="P98" s="160"/>
      <c r="Q98" s="160"/>
      <c r="R98" s="160">
        <v>21.0</v>
      </c>
      <c r="S98" s="160">
        <v>23.0</v>
      </c>
      <c r="T98" s="160">
        <v>21.0</v>
      </c>
      <c r="U98" s="160">
        <v>24.0</v>
      </c>
      <c r="V98" s="160"/>
      <c r="W98" s="160"/>
      <c r="X98" s="160"/>
      <c r="Y98" s="160"/>
      <c r="Z98" s="160"/>
      <c r="AA98" s="160">
        <v>28.0</v>
      </c>
      <c r="AB98" s="160">
        <v>20.0</v>
      </c>
      <c r="AC98" s="160"/>
      <c r="AD98" s="54" t="s">
        <v>11</v>
      </c>
      <c r="AE98" s="162">
        <f t="shared" si="1"/>
        <v>80</v>
      </c>
      <c r="AF98" s="163">
        <f>100*(E98+J98+O98+T98+Y98)/'S1'!$I$14</f>
        <v>88.67924528</v>
      </c>
      <c r="AG98" s="163">
        <f>100*(F98+K98+P98+U98+Z98)/'S1'!$I$15</f>
        <v>92.30769231</v>
      </c>
      <c r="AH98" s="163">
        <f>100*(G98+L98+Q98+V98+AA98)/'S1'!$I$16</f>
        <v>92.45283019</v>
      </c>
      <c r="AI98" s="163">
        <f>100*(H98+M98+R98+W98+AB98)/'S1'!$I$17</f>
        <v>92.45283019</v>
      </c>
      <c r="AJ98" s="163">
        <f>100*(I98+N98+S98+X98+AC98)/'S1'!$I$18</f>
        <v>88.46153846</v>
      </c>
    </row>
    <row r="99" ht="15.75" customHeight="1">
      <c r="A99" s="137">
        <v>87.0</v>
      </c>
      <c r="B99" s="158">
        <v>9.21320104088E11</v>
      </c>
      <c r="C99" s="158" t="s">
        <v>13</v>
      </c>
      <c r="D99" s="158" t="s">
        <v>395</v>
      </c>
      <c r="E99" s="160">
        <v>18.0</v>
      </c>
      <c r="F99" s="160">
        <v>11.0</v>
      </c>
      <c r="G99" s="160"/>
      <c r="H99" s="160"/>
      <c r="I99" s="160"/>
      <c r="J99" s="160"/>
      <c r="K99" s="160">
        <v>10.0</v>
      </c>
      <c r="L99" s="160">
        <v>13.0</v>
      </c>
      <c r="M99" s="160">
        <v>5.0</v>
      </c>
      <c r="N99" s="160"/>
      <c r="O99" s="160"/>
      <c r="P99" s="160"/>
      <c r="Q99" s="160"/>
      <c r="R99" s="160">
        <v>19.0</v>
      </c>
      <c r="S99" s="160">
        <v>21.0</v>
      </c>
      <c r="T99" s="160">
        <v>22.0</v>
      </c>
      <c r="U99" s="160">
        <v>21.0</v>
      </c>
      <c r="V99" s="160"/>
      <c r="W99" s="160"/>
      <c r="X99" s="160"/>
      <c r="Y99" s="160"/>
      <c r="Z99" s="160"/>
      <c r="AA99" s="160">
        <v>28.0</v>
      </c>
      <c r="AB99" s="160">
        <v>18.0</v>
      </c>
      <c r="AC99" s="160"/>
      <c r="AD99" s="54" t="s">
        <v>47</v>
      </c>
      <c r="AE99" s="162">
        <f t="shared" si="1"/>
        <v>70</v>
      </c>
      <c r="AF99" s="163">
        <f>100*(E99+J99+O99+T99+Y99)/'S1'!$I$14</f>
        <v>75.47169811</v>
      </c>
      <c r="AG99" s="163">
        <f>100*(F99+K99+P99+U99+Z99)/'S1'!$I$15</f>
        <v>64.61538462</v>
      </c>
      <c r="AH99" s="163">
        <f>100*(G99+L99+Q99+V99+AA99)/'S1'!$I$16</f>
        <v>77.35849057</v>
      </c>
      <c r="AI99" s="163">
        <f>100*(H99+M99+R99+W99+AB99)/'S1'!$I$17</f>
        <v>79.24528302</v>
      </c>
      <c r="AJ99" s="163">
        <f>100*(I99+N99+S99+X99+AC99)/'S1'!$I$18</f>
        <v>80.76923077</v>
      </c>
    </row>
    <row r="100" ht="15.75" customHeight="1">
      <c r="A100" s="137">
        <v>88.0</v>
      </c>
      <c r="B100" s="158">
        <v>9.21320104089E11</v>
      </c>
      <c r="C100" s="158" t="s">
        <v>13</v>
      </c>
      <c r="D100" s="158" t="s">
        <v>396</v>
      </c>
      <c r="E100" s="160">
        <v>23.0</v>
      </c>
      <c r="F100" s="160">
        <v>14.0</v>
      </c>
      <c r="G100" s="160"/>
      <c r="H100" s="160"/>
      <c r="I100" s="160"/>
      <c r="J100" s="160"/>
      <c r="K100" s="160">
        <v>10.0</v>
      </c>
      <c r="L100" s="160">
        <v>12.0</v>
      </c>
      <c r="M100" s="160">
        <v>5.0</v>
      </c>
      <c r="N100" s="160"/>
      <c r="O100" s="160"/>
      <c r="P100" s="160"/>
      <c r="Q100" s="160"/>
      <c r="R100" s="160">
        <v>12.0</v>
      </c>
      <c r="S100" s="160">
        <v>13.0</v>
      </c>
      <c r="T100" s="160">
        <v>23.0</v>
      </c>
      <c r="U100" s="160">
        <v>24.0</v>
      </c>
      <c r="V100" s="160"/>
      <c r="W100" s="160"/>
      <c r="X100" s="160"/>
      <c r="Y100" s="160"/>
      <c r="Z100" s="160"/>
      <c r="AA100" s="160">
        <v>30.0</v>
      </c>
      <c r="AB100" s="160">
        <v>20.0</v>
      </c>
      <c r="AC100" s="160"/>
      <c r="AD100" s="54" t="s">
        <v>11</v>
      </c>
      <c r="AE100" s="162">
        <f t="shared" si="1"/>
        <v>80</v>
      </c>
      <c r="AF100" s="163">
        <f>100*(E100+J100+O100+T100+Y100)/'S1'!$I$14</f>
        <v>86.79245283</v>
      </c>
      <c r="AG100" s="163">
        <f>100*(F100+K100+P100+U100+Z100)/'S1'!$I$15</f>
        <v>73.84615385</v>
      </c>
      <c r="AH100" s="163">
        <f>100*(G100+L100+Q100+V100+AA100)/'S1'!$I$16</f>
        <v>79.24528302</v>
      </c>
      <c r="AI100" s="163">
        <f>100*(H100+M100+R100+W100+AB100)/'S1'!$I$17</f>
        <v>69.81132075</v>
      </c>
      <c r="AJ100" s="163">
        <f>100*(I100+N100+S100+X100+AC100)/'S1'!$I$18</f>
        <v>50</v>
      </c>
    </row>
    <row r="101" ht="15.75" customHeight="1">
      <c r="A101" s="137">
        <v>89.0</v>
      </c>
      <c r="B101" s="158">
        <v>9.2132010409E11</v>
      </c>
      <c r="C101" s="158" t="s">
        <v>13</v>
      </c>
      <c r="D101" s="158" t="s">
        <v>397</v>
      </c>
      <c r="E101" s="160">
        <v>0.0</v>
      </c>
      <c r="F101" s="160">
        <v>3.0</v>
      </c>
      <c r="G101" s="160"/>
      <c r="H101" s="160"/>
      <c r="I101" s="160"/>
      <c r="J101" s="160"/>
      <c r="K101" s="160">
        <v>13.0</v>
      </c>
      <c r="L101" s="160">
        <v>16.0</v>
      </c>
      <c r="M101" s="160">
        <v>6.0</v>
      </c>
      <c r="N101" s="160"/>
      <c r="O101" s="160"/>
      <c r="P101" s="160"/>
      <c r="Q101" s="160"/>
      <c r="R101" s="160">
        <v>17.0</v>
      </c>
      <c r="S101" s="160">
        <v>18.0</v>
      </c>
      <c r="T101" s="160">
        <v>23.0</v>
      </c>
      <c r="U101" s="160">
        <v>22.0</v>
      </c>
      <c r="V101" s="160"/>
      <c r="W101" s="160"/>
      <c r="X101" s="160"/>
      <c r="Y101" s="160"/>
      <c r="Z101" s="160"/>
      <c r="AA101" s="160">
        <v>30.0</v>
      </c>
      <c r="AB101" s="160">
        <v>20.0</v>
      </c>
      <c r="AC101" s="160"/>
      <c r="AD101" s="54" t="s">
        <v>13</v>
      </c>
      <c r="AE101" s="162">
        <f t="shared" si="1"/>
        <v>60</v>
      </c>
      <c r="AF101" s="163">
        <f>100*(E101+J101+O101+T101+Y101)/'S1'!$I$14</f>
        <v>43.39622642</v>
      </c>
      <c r="AG101" s="163">
        <f>100*(F101+K101+P101+U101+Z101)/'S1'!$I$15</f>
        <v>58.46153846</v>
      </c>
      <c r="AH101" s="163">
        <f>100*(G101+L101+Q101+V101+AA101)/'S1'!$I$16</f>
        <v>86.79245283</v>
      </c>
      <c r="AI101" s="163">
        <f>100*(H101+M101+R101+W101+AB101)/'S1'!$I$17</f>
        <v>81.13207547</v>
      </c>
      <c r="AJ101" s="163">
        <f>100*(I101+N101+S101+X101+AC101)/'S1'!$I$18</f>
        <v>69.23076923</v>
      </c>
    </row>
    <row r="102" ht="15.75" customHeight="1">
      <c r="A102" s="137">
        <v>90.0</v>
      </c>
      <c r="B102" s="158">
        <v>9.21320104091E11</v>
      </c>
      <c r="C102" s="158" t="s">
        <v>13</v>
      </c>
      <c r="D102" s="158" t="s">
        <v>398</v>
      </c>
      <c r="E102" s="160">
        <v>15.0</v>
      </c>
      <c r="F102" s="160">
        <v>23.0</v>
      </c>
      <c r="G102" s="160"/>
      <c r="H102" s="160"/>
      <c r="I102" s="160"/>
      <c r="J102" s="160"/>
      <c r="K102" s="160">
        <v>12.0</v>
      </c>
      <c r="L102" s="160">
        <v>15.0</v>
      </c>
      <c r="M102" s="160">
        <v>6.0</v>
      </c>
      <c r="N102" s="160"/>
      <c r="O102" s="160"/>
      <c r="P102" s="160"/>
      <c r="Q102" s="160"/>
      <c r="R102" s="160">
        <v>21.0</v>
      </c>
      <c r="S102" s="160">
        <v>23.0</v>
      </c>
      <c r="T102" s="160">
        <v>22.0</v>
      </c>
      <c r="U102" s="160">
        <v>21.0</v>
      </c>
      <c r="V102" s="160"/>
      <c r="W102" s="160"/>
      <c r="X102" s="160"/>
      <c r="Y102" s="160"/>
      <c r="Z102" s="160"/>
      <c r="AA102" s="160">
        <v>28.0</v>
      </c>
      <c r="AB102" s="160">
        <v>20.0</v>
      </c>
      <c r="AC102" s="160"/>
      <c r="AD102" s="54" t="s">
        <v>312</v>
      </c>
      <c r="AE102" s="162">
        <f t="shared" si="1"/>
        <v>90</v>
      </c>
      <c r="AF102" s="163">
        <f>100*(E102+J102+O102+T102+Y102)/'S1'!$I$14</f>
        <v>69.81132075</v>
      </c>
      <c r="AG102" s="163">
        <f>100*(F102+K102+P102+U102+Z102)/'S1'!$I$15</f>
        <v>86.15384615</v>
      </c>
      <c r="AH102" s="163">
        <f>100*(G102+L102+Q102+V102+AA102)/'S1'!$I$16</f>
        <v>81.13207547</v>
      </c>
      <c r="AI102" s="163">
        <f>100*(H102+M102+R102+W102+AB102)/'S1'!$I$17</f>
        <v>88.67924528</v>
      </c>
      <c r="AJ102" s="163">
        <f>100*(I102+N102+S102+X102+AC102)/'S1'!$I$18</f>
        <v>88.46153846</v>
      </c>
    </row>
    <row r="103" ht="15.75" customHeight="1">
      <c r="A103" s="137">
        <v>91.0</v>
      </c>
      <c r="B103" s="158">
        <v>9.21320104092E11</v>
      </c>
      <c r="C103" s="158" t="s">
        <v>13</v>
      </c>
      <c r="D103" s="158" t="s">
        <v>399</v>
      </c>
      <c r="E103" s="160">
        <v>12.0</v>
      </c>
      <c r="F103" s="160">
        <v>13.0</v>
      </c>
      <c r="G103" s="160"/>
      <c r="H103" s="160"/>
      <c r="I103" s="160"/>
      <c r="J103" s="160"/>
      <c r="K103" s="160">
        <v>5.0</v>
      </c>
      <c r="L103" s="160">
        <v>6.0</v>
      </c>
      <c r="M103" s="160">
        <v>2.0</v>
      </c>
      <c r="N103" s="160"/>
      <c r="O103" s="160"/>
      <c r="P103" s="160"/>
      <c r="Q103" s="160"/>
      <c r="R103" s="160">
        <v>13.0</v>
      </c>
      <c r="S103" s="160">
        <v>14.0</v>
      </c>
      <c r="T103" s="160">
        <v>21.0</v>
      </c>
      <c r="U103" s="160">
        <v>23.0</v>
      </c>
      <c r="V103" s="160"/>
      <c r="W103" s="160"/>
      <c r="X103" s="160"/>
      <c r="Y103" s="160"/>
      <c r="Z103" s="160"/>
      <c r="AA103" s="160">
        <v>28.0</v>
      </c>
      <c r="AB103" s="160">
        <v>18.0</v>
      </c>
      <c r="AC103" s="160"/>
      <c r="AD103" s="54" t="s">
        <v>47</v>
      </c>
      <c r="AE103" s="162">
        <f t="shared" si="1"/>
        <v>70</v>
      </c>
      <c r="AF103" s="163">
        <f>100*(E103+J103+O103+T103+Y103)/'S1'!$I$14</f>
        <v>62.26415094</v>
      </c>
      <c r="AG103" s="163">
        <f>100*(F103+K103+P103+U103+Z103)/'S1'!$I$15</f>
        <v>63.07692308</v>
      </c>
      <c r="AH103" s="163">
        <f>100*(G103+L103+Q103+V103+AA103)/'S1'!$I$16</f>
        <v>64.1509434</v>
      </c>
      <c r="AI103" s="163">
        <f>100*(H103+M103+R103+W103+AB103)/'S1'!$I$17</f>
        <v>62.26415094</v>
      </c>
      <c r="AJ103" s="163">
        <f>100*(I103+N103+S103+X103+AC103)/'S1'!$I$18</f>
        <v>53.84615385</v>
      </c>
    </row>
    <row r="104" ht="15.75" customHeight="1">
      <c r="A104" s="137">
        <v>92.0</v>
      </c>
      <c r="B104" s="158">
        <v>9.21320104093E11</v>
      </c>
      <c r="C104" s="158" t="s">
        <v>13</v>
      </c>
      <c r="D104" s="158" t="s">
        <v>400</v>
      </c>
      <c r="E104" s="160">
        <v>7.0</v>
      </c>
      <c r="F104" s="160">
        <v>8.0</v>
      </c>
      <c r="G104" s="160"/>
      <c r="H104" s="160"/>
      <c r="I104" s="160"/>
      <c r="J104" s="160"/>
      <c r="K104" s="160">
        <v>5.0</v>
      </c>
      <c r="L104" s="160">
        <v>6.0</v>
      </c>
      <c r="M104" s="160">
        <v>3.0</v>
      </c>
      <c r="N104" s="160"/>
      <c r="O104" s="160"/>
      <c r="P104" s="160"/>
      <c r="Q104" s="160"/>
      <c r="R104" s="160">
        <v>22.0</v>
      </c>
      <c r="S104" s="160">
        <v>24.0</v>
      </c>
      <c r="T104" s="160">
        <v>22.0</v>
      </c>
      <c r="U104" s="160">
        <v>24.0</v>
      </c>
      <c r="V104" s="160"/>
      <c r="W104" s="160"/>
      <c r="X104" s="160"/>
      <c r="Y104" s="160"/>
      <c r="Z104" s="160"/>
      <c r="AA104" s="160">
        <v>30.0</v>
      </c>
      <c r="AB104" s="160">
        <v>18.0</v>
      </c>
      <c r="AC104" s="160"/>
      <c r="AD104" s="54" t="s">
        <v>47</v>
      </c>
      <c r="AE104" s="162">
        <f t="shared" si="1"/>
        <v>70</v>
      </c>
      <c r="AF104" s="163">
        <f>100*(E104+J104+O104+T104+Y104)/'S1'!$I$14</f>
        <v>54.71698113</v>
      </c>
      <c r="AG104" s="163">
        <f>100*(F104+K104+P104+U104+Z104)/'S1'!$I$15</f>
        <v>56.92307692</v>
      </c>
      <c r="AH104" s="163">
        <f>100*(G104+L104+Q104+V104+AA104)/'S1'!$I$16</f>
        <v>67.9245283</v>
      </c>
      <c r="AI104" s="163">
        <f>100*(H104+M104+R104+W104+AB104)/'S1'!$I$17</f>
        <v>81.13207547</v>
      </c>
      <c r="AJ104" s="163">
        <f>100*(I104+N104+S104+X104+AC104)/'S1'!$I$18</f>
        <v>92.30769231</v>
      </c>
    </row>
    <row r="105" ht="15.75" customHeight="1">
      <c r="A105" s="137">
        <v>93.0</v>
      </c>
      <c r="B105" s="158">
        <v>9.21320104094E11</v>
      </c>
      <c r="C105" s="158" t="s">
        <v>13</v>
      </c>
      <c r="D105" s="158" t="s">
        <v>401</v>
      </c>
      <c r="E105" s="160">
        <v>12.0</v>
      </c>
      <c r="F105" s="160">
        <v>13.0</v>
      </c>
      <c r="G105" s="160"/>
      <c r="H105" s="160"/>
      <c r="I105" s="160"/>
      <c r="J105" s="160"/>
      <c r="K105" s="160">
        <v>7.0</v>
      </c>
      <c r="L105" s="160">
        <v>9.0</v>
      </c>
      <c r="M105" s="160">
        <v>3.0</v>
      </c>
      <c r="N105" s="160"/>
      <c r="O105" s="160"/>
      <c r="P105" s="160"/>
      <c r="Q105" s="160"/>
      <c r="R105" s="160">
        <v>18.0</v>
      </c>
      <c r="S105" s="160">
        <v>20.0</v>
      </c>
      <c r="T105" s="160">
        <v>24.0</v>
      </c>
      <c r="U105" s="160">
        <v>23.0</v>
      </c>
      <c r="V105" s="160"/>
      <c r="W105" s="160"/>
      <c r="X105" s="160"/>
      <c r="Y105" s="160"/>
      <c r="Z105" s="160"/>
      <c r="AA105" s="160">
        <v>30.0</v>
      </c>
      <c r="AB105" s="160">
        <v>20.0</v>
      </c>
      <c r="AC105" s="160"/>
      <c r="AD105" s="54" t="s">
        <v>47</v>
      </c>
      <c r="AE105" s="162">
        <f t="shared" si="1"/>
        <v>70</v>
      </c>
      <c r="AF105" s="163">
        <f>100*(E105+J105+O105+T105+Y105)/'S1'!$I$14</f>
        <v>67.9245283</v>
      </c>
      <c r="AG105" s="163">
        <f>100*(F105+K105+P105+U105+Z105)/'S1'!$I$15</f>
        <v>66.15384615</v>
      </c>
      <c r="AH105" s="163">
        <f>100*(G105+L105+Q105+V105+AA105)/'S1'!$I$16</f>
        <v>73.58490566</v>
      </c>
      <c r="AI105" s="163">
        <f>100*(H105+M105+R105+W105+AB105)/'S1'!$I$17</f>
        <v>77.35849057</v>
      </c>
      <c r="AJ105" s="163">
        <f>100*(I105+N105+S105+X105+AC105)/'S1'!$I$18</f>
        <v>76.92307692</v>
      </c>
    </row>
    <row r="106" ht="15.75" customHeight="1">
      <c r="A106" s="137">
        <v>94.0</v>
      </c>
      <c r="B106" s="158">
        <v>9.21320104095E11</v>
      </c>
      <c r="C106" s="158" t="s">
        <v>13</v>
      </c>
      <c r="D106" s="158" t="s">
        <v>402</v>
      </c>
      <c r="E106" s="160">
        <v>25.0</v>
      </c>
      <c r="F106" s="160">
        <v>20.0</v>
      </c>
      <c r="G106" s="160"/>
      <c r="H106" s="160"/>
      <c r="I106" s="160"/>
      <c r="J106" s="160"/>
      <c r="K106" s="160">
        <v>13.0</v>
      </c>
      <c r="L106" s="160">
        <v>16.0</v>
      </c>
      <c r="M106" s="160">
        <v>6.0</v>
      </c>
      <c r="N106" s="160"/>
      <c r="O106" s="160"/>
      <c r="P106" s="160"/>
      <c r="Q106" s="160"/>
      <c r="R106" s="160">
        <v>20.0</v>
      </c>
      <c r="S106" s="160">
        <v>21.0</v>
      </c>
      <c r="T106" s="160">
        <v>22.0</v>
      </c>
      <c r="U106" s="160">
        <v>23.0</v>
      </c>
      <c r="V106" s="160"/>
      <c r="W106" s="160"/>
      <c r="X106" s="160"/>
      <c r="Y106" s="160"/>
      <c r="Z106" s="160"/>
      <c r="AA106" s="160">
        <v>28.0</v>
      </c>
      <c r="AB106" s="160">
        <v>20.0</v>
      </c>
      <c r="AC106" s="160"/>
      <c r="AD106" s="54" t="s">
        <v>312</v>
      </c>
      <c r="AE106" s="162">
        <f t="shared" si="1"/>
        <v>90</v>
      </c>
      <c r="AF106" s="163">
        <f>100*(E106+J106+O106+T106+Y106)/'S1'!$I$14</f>
        <v>88.67924528</v>
      </c>
      <c r="AG106" s="163">
        <f>100*(F106+K106+P106+U106+Z106)/'S1'!$I$15</f>
        <v>86.15384615</v>
      </c>
      <c r="AH106" s="163">
        <f>100*(G106+L106+Q106+V106+AA106)/'S1'!$I$16</f>
        <v>83.01886792</v>
      </c>
      <c r="AI106" s="163">
        <f>100*(H106+M106+R106+W106+AB106)/'S1'!$I$17</f>
        <v>86.79245283</v>
      </c>
      <c r="AJ106" s="163">
        <f>100*(I106+N106+S106+X106+AC106)/'S1'!$I$18</f>
        <v>80.76923077</v>
      </c>
    </row>
    <row r="107" ht="15.75" customHeight="1">
      <c r="A107" s="137">
        <v>95.0</v>
      </c>
      <c r="B107" s="158">
        <v>9.21320104096E11</v>
      </c>
      <c r="C107" s="158" t="s">
        <v>13</v>
      </c>
      <c r="D107" s="158" t="s">
        <v>403</v>
      </c>
      <c r="E107" s="160">
        <v>11.0</v>
      </c>
      <c r="F107" s="160">
        <v>20.0</v>
      </c>
      <c r="G107" s="160"/>
      <c r="H107" s="160"/>
      <c r="I107" s="160"/>
      <c r="J107" s="160"/>
      <c r="K107" s="160">
        <v>9.0</v>
      </c>
      <c r="L107" s="160">
        <v>12.0</v>
      </c>
      <c r="M107" s="160">
        <v>5.0</v>
      </c>
      <c r="N107" s="160"/>
      <c r="O107" s="160"/>
      <c r="P107" s="160"/>
      <c r="Q107" s="160"/>
      <c r="R107" s="160">
        <v>12.0</v>
      </c>
      <c r="S107" s="160">
        <v>13.0</v>
      </c>
      <c r="T107" s="160">
        <v>24.0</v>
      </c>
      <c r="U107" s="160">
        <v>21.0</v>
      </c>
      <c r="V107" s="160"/>
      <c r="W107" s="160"/>
      <c r="X107" s="160"/>
      <c r="Y107" s="160"/>
      <c r="Z107" s="160"/>
      <c r="AA107" s="160">
        <v>30.0</v>
      </c>
      <c r="AB107" s="160">
        <v>20.0</v>
      </c>
      <c r="AC107" s="160"/>
      <c r="AD107" s="54" t="s">
        <v>47</v>
      </c>
      <c r="AE107" s="162">
        <f t="shared" si="1"/>
        <v>70</v>
      </c>
      <c r="AF107" s="163">
        <f>100*(E107+J107+O107+T107+Y107)/'S1'!$I$14</f>
        <v>66.03773585</v>
      </c>
      <c r="AG107" s="163">
        <f>100*(F107+K107+P107+U107+Z107)/'S1'!$I$15</f>
        <v>76.92307692</v>
      </c>
      <c r="AH107" s="163">
        <f>100*(G107+L107+Q107+V107+AA107)/'S1'!$I$16</f>
        <v>79.24528302</v>
      </c>
      <c r="AI107" s="163">
        <f>100*(H107+M107+R107+W107+AB107)/'S1'!$I$17</f>
        <v>69.81132075</v>
      </c>
      <c r="AJ107" s="163">
        <f>100*(I107+N107+S107+X107+AC107)/'S1'!$I$18</f>
        <v>50</v>
      </c>
    </row>
    <row r="108" ht="15.75" customHeight="1">
      <c r="A108" s="137">
        <v>96.0</v>
      </c>
      <c r="B108" s="158">
        <v>9.21320104097E11</v>
      </c>
      <c r="C108" s="158" t="s">
        <v>13</v>
      </c>
      <c r="D108" s="158" t="s">
        <v>404</v>
      </c>
      <c r="E108" s="160">
        <v>12.0</v>
      </c>
      <c r="F108" s="160">
        <v>16.0</v>
      </c>
      <c r="G108" s="160"/>
      <c r="H108" s="160"/>
      <c r="I108" s="160"/>
      <c r="J108" s="160"/>
      <c r="K108" s="160">
        <v>9.0</v>
      </c>
      <c r="L108" s="160">
        <v>12.0</v>
      </c>
      <c r="M108" s="160">
        <v>5.0</v>
      </c>
      <c r="N108" s="160"/>
      <c r="O108" s="160"/>
      <c r="P108" s="160"/>
      <c r="Q108" s="160"/>
      <c r="R108" s="160">
        <v>21.0</v>
      </c>
      <c r="S108" s="160">
        <v>23.0</v>
      </c>
      <c r="T108" s="160">
        <v>25.0</v>
      </c>
      <c r="U108" s="160">
        <v>22.0</v>
      </c>
      <c r="V108" s="160"/>
      <c r="W108" s="160"/>
      <c r="X108" s="160"/>
      <c r="Y108" s="160"/>
      <c r="Z108" s="160"/>
      <c r="AA108" s="160">
        <v>30.0</v>
      </c>
      <c r="AB108" s="160">
        <v>20.0</v>
      </c>
      <c r="AC108" s="160"/>
      <c r="AD108" s="54" t="s">
        <v>11</v>
      </c>
      <c r="AE108" s="162">
        <f t="shared" si="1"/>
        <v>80</v>
      </c>
      <c r="AF108" s="163">
        <f>100*(E108+J108+O108+T108+Y108)/'S1'!$I$14</f>
        <v>69.81132075</v>
      </c>
      <c r="AG108" s="163">
        <f>100*(F108+K108+P108+U108+Z108)/'S1'!$I$15</f>
        <v>72.30769231</v>
      </c>
      <c r="AH108" s="163">
        <f>100*(G108+L108+Q108+V108+AA108)/'S1'!$I$16</f>
        <v>79.24528302</v>
      </c>
      <c r="AI108" s="163">
        <f>100*(H108+M108+R108+W108+AB108)/'S1'!$I$17</f>
        <v>86.79245283</v>
      </c>
      <c r="AJ108" s="163">
        <f>100*(I108+N108+S108+X108+AC108)/'S1'!$I$18</f>
        <v>88.46153846</v>
      </c>
    </row>
    <row r="109" ht="15.75" customHeight="1">
      <c r="A109" s="137">
        <v>97.0</v>
      </c>
      <c r="B109" s="158">
        <v>9.21320104098E11</v>
      </c>
      <c r="C109" s="158" t="s">
        <v>13</v>
      </c>
      <c r="D109" s="158" t="s">
        <v>405</v>
      </c>
      <c r="E109" s="160">
        <v>24.0</v>
      </c>
      <c r="F109" s="160">
        <v>20.0</v>
      </c>
      <c r="G109" s="160"/>
      <c r="H109" s="160"/>
      <c r="I109" s="160"/>
      <c r="J109" s="160"/>
      <c r="K109" s="160">
        <v>13.0</v>
      </c>
      <c r="L109" s="160">
        <v>16.0</v>
      </c>
      <c r="M109" s="160">
        <v>6.0</v>
      </c>
      <c r="N109" s="160"/>
      <c r="O109" s="160"/>
      <c r="P109" s="160"/>
      <c r="Q109" s="160"/>
      <c r="R109" s="160">
        <v>20.0</v>
      </c>
      <c r="S109" s="160">
        <v>22.0</v>
      </c>
      <c r="T109" s="160">
        <v>21.0</v>
      </c>
      <c r="U109" s="160">
        <v>23.0</v>
      </c>
      <c r="V109" s="160"/>
      <c r="W109" s="160"/>
      <c r="X109" s="160"/>
      <c r="Y109" s="160"/>
      <c r="Z109" s="160"/>
      <c r="AA109" s="160">
        <v>28.0</v>
      </c>
      <c r="AB109" s="160">
        <v>20.0</v>
      </c>
      <c r="AC109" s="160"/>
      <c r="AD109" s="54" t="s">
        <v>11</v>
      </c>
      <c r="AE109" s="162">
        <f t="shared" si="1"/>
        <v>80</v>
      </c>
      <c r="AF109" s="163">
        <f>100*(E109+J109+O109+T109+Y109)/'S1'!$I$14</f>
        <v>84.90566038</v>
      </c>
      <c r="AG109" s="163">
        <f>100*(F109+K109+P109+U109+Z109)/'S1'!$I$15</f>
        <v>86.15384615</v>
      </c>
      <c r="AH109" s="163">
        <f>100*(G109+L109+Q109+V109+AA109)/'S1'!$I$16</f>
        <v>83.01886792</v>
      </c>
      <c r="AI109" s="163">
        <f>100*(H109+M109+R109+W109+AB109)/'S1'!$I$17</f>
        <v>86.79245283</v>
      </c>
      <c r="AJ109" s="163">
        <f>100*(I109+N109+S109+X109+AC109)/'S1'!$I$18</f>
        <v>84.61538462</v>
      </c>
    </row>
    <row r="110" ht="15.75" customHeight="1">
      <c r="A110" s="137">
        <v>98.0</v>
      </c>
      <c r="B110" s="158">
        <v>9.21320104099E11</v>
      </c>
      <c r="C110" s="158" t="s">
        <v>13</v>
      </c>
      <c r="D110" s="158" t="s">
        <v>406</v>
      </c>
      <c r="E110" s="160">
        <v>26.0</v>
      </c>
      <c r="F110" s="160">
        <v>19.0</v>
      </c>
      <c r="G110" s="160"/>
      <c r="H110" s="160"/>
      <c r="I110" s="160"/>
      <c r="J110" s="160"/>
      <c r="K110" s="160">
        <v>11.0</v>
      </c>
      <c r="L110" s="160">
        <v>14.0</v>
      </c>
      <c r="M110" s="160">
        <v>5.0</v>
      </c>
      <c r="N110" s="160"/>
      <c r="O110" s="160"/>
      <c r="P110" s="160"/>
      <c r="Q110" s="160"/>
      <c r="R110" s="160">
        <v>19.0</v>
      </c>
      <c r="S110" s="160">
        <v>20.0</v>
      </c>
      <c r="T110" s="160">
        <v>22.0</v>
      </c>
      <c r="U110" s="160">
        <v>24.0</v>
      </c>
      <c r="V110" s="160"/>
      <c r="W110" s="160"/>
      <c r="X110" s="160"/>
      <c r="Y110" s="160"/>
      <c r="Z110" s="160"/>
      <c r="AA110" s="160">
        <v>30.0</v>
      </c>
      <c r="AB110" s="160">
        <v>18.0</v>
      </c>
      <c r="AC110" s="160"/>
      <c r="AD110" s="54" t="s">
        <v>11</v>
      </c>
      <c r="AE110" s="162">
        <f t="shared" si="1"/>
        <v>80</v>
      </c>
      <c r="AF110" s="163">
        <f>100*(E110+J110+O110+T110+Y110)/'S1'!$I$14</f>
        <v>90.56603774</v>
      </c>
      <c r="AG110" s="163">
        <f>100*(F110+K110+P110+U110+Z110)/'S1'!$I$15</f>
        <v>83.07692308</v>
      </c>
      <c r="AH110" s="163">
        <f>100*(G110+L110+Q110+V110+AA110)/'S1'!$I$16</f>
        <v>83.01886792</v>
      </c>
      <c r="AI110" s="163">
        <f>100*(H110+M110+R110+W110+AB110)/'S1'!$I$17</f>
        <v>79.24528302</v>
      </c>
      <c r="AJ110" s="163">
        <f>100*(I110+N110+S110+X110+AC110)/'S1'!$I$18</f>
        <v>76.92307692</v>
      </c>
    </row>
    <row r="111" ht="15.75" customHeight="1">
      <c r="A111" s="137">
        <v>99.0</v>
      </c>
      <c r="B111" s="158">
        <v>9.213201041E11</v>
      </c>
      <c r="C111" s="158" t="s">
        <v>13</v>
      </c>
      <c r="D111" s="158" t="s">
        <v>406</v>
      </c>
      <c r="E111" s="160">
        <v>8.0</v>
      </c>
      <c r="F111" s="160">
        <v>9.0</v>
      </c>
      <c r="G111" s="160"/>
      <c r="H111" s="160"/>
      <c r="I111" s="160"/>
      <c r="J111" s="160"/>
      <c r="K111" s="160">
        <v>10.0</v>
      </c>
      <c r="L111" s="160">
        <v>13.0</v>
      </c>
      <c r="M111" s="160">
        <v>5.0</v>
      </c>
      <c r="N111" s="160"/>
      <c r="O111" s="160"/>
      <c r="P111" s="160"/>
      <c r="Q111" s="160"/>
      <c r="R111" s="160">
        <v>15.0</v>
      </c>
      <c r="S111" s="160">
        <v>17.0</v>
      </c>
      <c r="T111" s="160">
        <v>24.0</v>
      </c>
      <c r="U111" s="160">
        <v>22.0</v>
      </c>
      <c r="V111" s="160"/>
      <c r="W111" s="160"/>
      <c r="X111" s="160"/>
      <c r="Y111" s="160"/>
      <c r="Z111" s="160"/>
      <c r="AA111" s="160">
        <v>30.0</v>
      </c>
      <c r="AB111" s="160">
        <v>20.0</v>
      </c>
      <c r="AC111" s="160"/>
      <c r="AD111" s="54" t="s">
        <v>47</v>
      </c>
      <c r="AE111" s="162">
        <f t="shared" si="1"/>
        <v>70</v>
      </c>
      <c r="AF111" s="163">
        <f>100*(E111+J111+O111+T111+Y111)/'S1'!$I$14</f>
        <v>60.37735849</v>
      </c>
      <c r="AG111" s="163">
        <f>100*(F111+K111+P111+U111+Z111)/'S1'!$I$15</f>
        <v>63.07692308</v>
      </c>
      <c r="AH111" s="163">
        <f>100*(G111+L111+Q111+V111+AA111)/'S1'!$I$16</f>
        <v>81.13207547</v>
      </c>
      <c r="AI111" s="163">
        <f>100*(H111+M111+R111+W111+AB111)/'S1'!$I$17</f>
        <v>75.47169811</v>
      </c>
      <c r="AJ111" s="163">
        <f>100*(I111+N111+S111+X111+AC111)/'S1'!$I$18</f>
        <v>65.38461538</v>
      </c>
      <c r="AK111" s="164"/>
    </row>
    <row r="112" ht="15.75" customHeight="1">
      <c r="A112" s="137">
        <v>100.0</v>
      </c>
      <c r="B112" s="158">
        <v>9.21320104101E11</v>
      </c>
      <c r="C112" s="158" t="s">
        <v>13</v>
      </c>
      <c r="D112" s="158" t="s">
        <v>407</v>
      </c>
      <c r="E112" s="160">
        <v>19.0</v>
      </c>
      <c r="F112" s="160">
        <v>21.0</v>
      </c>
      <c r="G112" s="160"/>
      <c r="H112" s="160"/>
      <c r="I112" s="160"/>
      <c r="J112" s="160"/>
      <c r="K112" s="160">
        <v>12.0</v>
      </c>
      <c r="L112" s="160">
        <v>15.0</v>
      </c>
      <c r="M112" s="160">
        <v>6.0</v>
      </c>
      <c r="N112" s="160"/>
      <c r="O112" s="160"/>
      <c r="P112" s="160"/>
      <c r="Q112" s="160"/>
      <c r="R112" s="160">
        <v>16.0</v>
      </c>
      <c r="S112" s="160">
        <v>17.0</v>
      </c>
      <c r="T112" s="160">
        <v>24.0</v>
      </c>
      <c r="U112" s="160">
        <v>24.0</v>
      </c>
      <c r="V112" s="160"/>
      <c r="W112" s="160"/>
      <c r="X112" s="160"/>
      <c r="Y112" s="160"/>
      <c r="Z112" s="160"/>
      <c r="AA112" s="160">
        <v>30.0</v>
      </c>
      <c r="AB112" s="160">
        <v>20.0</v>
      </c>
      <c r="AC112" s="160"/>
      <c r="AD112" s="54" t="s">
        <v>11</v>
      </c>
      <c r="AE112" s="162">
        <f t="shared" si="1"/>
        <v>80</v>
      </c>
      <c r="AF112" s="163">
        <f>100*(E112+J112+O112+T112+Y112)/'S1'!$I$14</f>
        <v>81.13207547</v>
      </c>
      <c r="AG112" s="163">
        <f>100*(F112+K112+P112+U112+Z112)/'S1'!$I$15</f>
        <v>87.69230769</v>
      </c>
      <c r="AH112" s="163">
        <f>100*(G112+L112+Q112+V112+AA112)/'S1'!$I$16</f>
        <v>84.90566038</v>
      </c>
      <c r="AI112" s="163">
        <f>100*(H112+M112+R112+W112+AB112)/'S1'!$I$17</f>
        <v>79.24528302</v>
      </c>
      <c r="AJ112" s="163">
        <f>100*(I112+N112+S112+X112+AC112)/'S1'!$I$18</f>
        <v>65.38461538</v>
      </c>
      <c r="AK112" s="164"/>
    </row>
    <row r="113" ht="15.75" customHeight="1">
      <c r="A113" s="137">
        <v>101.0</v>
      </c>
      <c r="B113" s="158">
        <v>9.21320104102E11</v>
      </c>
      <c r="C113" s="158" t="s">
        <v>13</v>
      </c>
      <c r="D113" s="158" t="s">
        <v>408</v>
      </c>
      <c r="E113" s="160">
        <v>22.0</v>
      </c>
      <c r="F113" s="160">
        <v>22.0</v>
      </c>
      <c r="G113" s="160"/>
      <c r="H113" s="160"/>
      <c r="I113" s="160"/>
      <c r="J113" s="160"/>
      <c r="K113" s="160">
        <v>12.0</v>
      </c>
      <c r="L113" s="160">
        <v>16.0</v>
      </c>
      <c r="M113" s="160">
        <v>6.0</v>
      </c>
      <c r="N113" s="160"/>
      <c r="O113" s="160"/>
      <c r="P113" s="160"/>
      <c r="Q113" s="160"/>
      <c r="R113" s="160">
        <v>21.0</v>
      </c>
      <c r="S113" s="160">
        <v>22.0</v>
      </c>
      <c r="T113" s="160">
        <v>23.0</v>
      </c>
      <c r="U113" s="160">
        <v>22.0</v>
      </c>
      <c r="V113" s="160"/>
      <c r="W113" s="160"/>
      <c r="X113" s="160"/>
      <c r="Y113" s="160"/>
      <c r="Z113" s="160"/>
      <c r="AA113" s="160">
        <v>28.0</v>
      </c>
      <c r="AB113" s="160">
        <v>20.0</v>
      </c>
      <c r="AC113" s="160"/>
      <c r="AD113" s="54" t="s">
        <v>312</v>
      </c>
      <c r="AE113" s="162">
        <f t="shared" si="1"/>
        <v>90</v>
      </c>
      <c r="AF113" s="163">
        <f>100*(E113+J113+O113+T113+Y113)/'S1'!$I$14</f>
        <v>84.90566038</v>
      </c>
      <c r="AG113" s="163">
        <f>100*(F113+K113+P113+U113+Z113)/'S1'!$I$15</f>
        <v>86.15384615</v>
      </c>
      <c r="AH113" s="163">
        <f>100*(G113+L113+Q113+V113+AA113)/'S1'!$I$16</f>
        <v>83.01886792</v>
      </c>
      <c r="AI113" s="163">
        <f>100*(H113+M113+R113+W113+AB113)/'S1'!$I$17</f>
        <v>88.67924528</v>
      </c>
      <c r="AJ113" s="163">
        <f>100*(I113+N113+S113+X113+AC113)/'S1'!$I$18</f>
        <v>84.61538462</v>
      </c>
      <c r="AK113" s="164"/>
    </row>
    <row r="114" ht="15.75" customHeight="1">
      <c r="A114" s="137">
        <v>102.0</v>
      </c>
      <c r="B114" s="158">
        <v>9.21320104103E11</v>
      </c>
      <c r="C114" s="158" t="s">
        <v>13</v>
      </c>
      <c r="D114" s="158" t="s">
        <v>409</v>
      </c>
      <c r="E114" s="160">
        <v>10.0</v>
      </c>
      <c r="F114" s="160">
        <v>8.0</v>
      </c>
      <c r="G114" s="160"/>
      <c r="H114" s="160"/>
      <c r="I114" s="160"/>
      <c r="J114" s="160"/>
      <c r="K114" s="160">
        <v>7.0</v>
      </c>
      <c r="L114" s="160">
        <v>9.0</v>
      </c>
      <c r="M114" s="160">
        <v>4.0</v>
      </c>
      <c r="N114" s="160"/>
      <c r="O114" s="160"/>
      <c r="P114" s="160"/>
      <c r="Q114" s="160"/>
      <c r="R114" s="160">
        <v>21.0</v>
      </c>
      <c r="S114" s="160">
        <v>23.0</v>
      </c>
      <c r="T114" s="160">
        <v>23.0</v>
      </c>
      <c r="U114" s="160">
        <v>24.0</v>
      </c>
      <c r="V114" s="160"/>
      <c r="W114" s="160"/>
      <c r="X114" s="160"/>
      <c r="Y114" s="160"/>
      <c r="Z114" s="160"/>
      <c r="AA114" s="160">
        <v>30.0</v>
      </c>
      <c r="AB114" s="160">
        <v>20.0</v>
      </c>
      <c r="AC114" s="160"/>
      <c r="AD114" s="54" t="s">
        <v>312</v>
      </c>
      <c r="AE114" s="162">
        <f t="shared" si="1"/>
        <v>90</v>
      </c>
      <c r="AF114" s="163">
        <f>100*(E114+J114+O114+T114+Y114)/'S1'!$I$14</f>
        <v>62.26415094</v>
      </c>
      <c r="AG114" s="163">
        <f>100*(F114+K114+P114+U114+Z114)/'S1'!$I$15</f>
        <v>60</v>
      </c>
      <c r="AH114" s="163">
        <f>100*(G114+L114+Q114+V114+AA114)/'S1'!$I$16</f>
        <v>73.58490566</v>
      </c>
      <c r="AI114" s="163">
        <f>100*(H114+M114+R114+W114+AB114)/'S1'!$I$17</f>
        <v>84.90566038</v>
      </c>
      <c r="AJ114" s="163">
        <f>100*(I114+N114+S114+X114+AC114)/'S1'!$I$18</f>
        <v>88.46153846</v>
      </c>
      <c r="AK114" s="164"/>
    </row>
    <row r="115" ht="15.75" customHeight="1">
      <c r="A115" s="137">
        <v>103.0</v>
      </c>
      <c r="B115" s="158">
        <v>9.21320104104E11</v>
      </c>
      <c r="C115" s="158" t="s">
        <v>13</v>
      </c>
      <c r="D115" s="158" t="s">
        <v>410</v>
      </c>
      <c r="E115" s="160">
        <v>18.0</v>
      </c>
      <c r="F115" s="160">
        <v>11.0</v>
      </c>
      <c r="G115" s="160"/>
      <c r="H115" s="160"/>
      <c r="I115" s="160"/>
      <c r="J115" s="160"/>
      <c r="K115" s="160">
        <v>9.0</v>
      </c>
      <c r="L115" s="160">
        <v>12.0</v>
      </c>
      <c r="M115" s="160">
        <v>5.0</v>
      </c>
      <c r="N115" s="160"/>
      <c r="O115" s="160"/>
      <c r="P115" s="160"/>
      <c r="Q115" s="160"/>
      <c r="R115" s="160">
        <v>14.0</v>
      </c>
      <c r="S115" s="160">
        <v>16.0</v>
      </c>
      <c r="T115" s="160">
        <v>23.0</v>
      </c>
      <c r="U115" s="160">
        <v>25.0</v>
      </c>
      <c r="V115" s="160"/>
      <c r="W115" s="160"/>
      <c r="X115" s="160"/>
      <c r="Y115" s="160"/>
      <c r="Z115" s="160"/>
      <c r="AA115" s="160">
        <v>30.0</v>
      </c>
      <c r="AB115" s="160">
        <v>20.0</v>
      </c>
      <c r="AC115" s="160"/>
      <c r="AD115" s="54" t="s">
        <v>312</v>
      </c>
      <c r="AE115" s="162">
        <f t="shared" si="1"/>
        <v>90</v>
      </c>
      <c r="AF115" s="163">
        <f>100*(E115+J115+O115+T115+Y115)/'S1'!$I$14</f>
        <v>77.35849057</v>
      </c>
      <c r="AG115" s="163">
        <f>100*(F115+K115+P115+U115+Z115)/'S1'!$I$15</f>
        <v>69.23076923</v>
      </c>
      <c r="AH115" s="163">
        <f>100*(G115+L115+Q115+V115+AA115)/'S1'!$I$16</f>
        <v>79.24528302</v>
      </c>
      <c r="AI115" s="163">
        <f>100*(H115+M115+R115+W115+AB115)/'S1'!$I$17</f>
        <v>73.58490566</v>
      </c>
      <c r="AJ115" s="163">
        <f>100*(I115+N115+S115+X115+AC115)/'S1'!$I$18</f>
        <v>61.53846154</v>
      </c>
      <c r="AK115" s="164"/>
    </row>
    <row r="116" ht="15.75" customHeight="1">
      <c r="A116" s="137">
        <v>104.0</v>
      </c>
      <c r="B116" s="158">
        <v>9.21320104105E11</v>
      </c>
      <c r="C116" s="158" t="s">
        <v>13</v>
      </c>
      <c r="D116" s="158" t="s">
        <v>411</v>
      </c>
      <c r="E116" s="160">
        <v>26.0</v>
      </c>
      <c r="F116" s="160">
        <v>20.0</v>
      </c>
      <c r="G116" s="160"/>
      <c r="H116" s="160"/>
      <c r="I116" s="160"/>
      <c r="J116" s="160"/>
      <c r="K116" s="160">
        <v>13.0</v>
      </c>
      <c r="L116" s="160">
        <v>16.0</v>
      </c>
      <c r="M116" s="160">
        <v>6.0</v>
      </c>
      <c r="N116" s="160"/>
      <c r="O116" s="160"/>
      <c r="P116" s="160"/>
      <c r="Q116" s="160"/>
      <c r="R116" s="160">
        <v>20.0</v>
      </c>
      <c r="S116" s="160">
        <v>22.0</v>
      </c>
      <c r="T116" s="160">
        <v>23.0</v>
      </c>
      <c r="U116" s="160">
        <v>21.0</v>
      </c>
      <c r="V116" s="160"/>
      <c r="W116" s="160"/>
      <c r="X116" s="160"/>
      <c r="Y116" s="160"/>
      <c r="Z116" s="160"/>
      <c r="AA116" s="160">
        <v>30.0</v>
      </c>
      <c r="AB116" s="160">
        <v>18.0</v>
      </c>
      <c r="AC116" s="160"/>
      <c r="AD116" s="54" t="s">
        <v>319</v>
      </c>
      <c r="AE116" s="162">
        <f t="shared" si="1"/>
        <v>100</v>
      </c>
      <c r="AF116" s="163">
        <f>100*(E116+J116+O116+T116+Y116)/'S1'!$I$14</f>
        <v>92.45283019</v>
      </c>
      <c r="AG116" s="163">
        <f>100*(F116+K116+P116+U116+Z116)/'S1'!$I$15</f>
        <v>83.07692308</v>
      </c>
      <c r="AH116" s="163">
        <f>100*(G116+L116+Q116+V116+AA116)/'S1'!$I$16</f>
        <v>86.79245283</v>
      </c>
      <c r="AI116" s="163">
        <f>100*(H116+M116+R116+W116+AB116)/'S1'!$I$17</f>
        <v>83.01886792</v>
      </c>
      <c r="AJ116" s="163">
        <f>100*(I116+N116+S116+X116+AC116)/'S1'!$I$18</f>
        <v>84.61538462</v>
      </c>
      <c r="AK116" s="164"/>
    </row>
    <row r="117" ht="15.75" customHeight="1">
      <c r="A117" s="137">
        <v>105.0</v>
      </c>
      <c r="B117" s="158">
        <v>9.21320104106E11</v>
      </c>
      <c r="C117" s="158" t="s">
        <v>13</v>
      </c>
      <c r="D117" s="158" t="s">
        <v>412</v>
      </c>
      <c r="E117" s="160">
        <v>24.0</v>
      </c>
      <c r="F117" s="160">
        <v>22.0</v>
      </c>
      <c r="G117" s="160"/>
      <c r="H117" s="160"/>
      <c r="I117" s="160"/>
      <c r="J117" s="160"/>
      <c r="K117" s="160">
        <v>16.0</v>
      </c>
      <c r="L117" s="160">
        <v>21.0</v>
      </c>
      <c r="M117" s="160">
        <v>8.0</v>
      </c>
      <c r="N117" s="160"/>
      <c r="O117" s="160"/>
      <c r="P117" s="160"/>
      <c r="Q117" s="160"/>
      <c r="R117" s="160">
        <v>21.0</v>
      </c>
      <c r="S117" s="160">
        <v>22.0</v>
      </c>
      <c r="T117" s="160">
        <v>22.0</v>
      </c>
      <c r="U117" s="160">
        <v>22.0</v>
      </c>
      <c r="V117" s="160"/>
      <c r="W117" s="160"/>
      <c r="X117" s="160"/>
      <c r="Y117" s="160"/>
      <c r="Z117" s="160"/>
      <c r="AA117" s="160">
        <v>28.0</v>
      </c>
      <c r="AB117" s="160">
        <v>20.0</v>
      </c>
      <c r="AC117" s="160"/>
      <c r="AD117" s="54" t="s">
        <v>312</v>
      </c>
      <c r="AE117" s="162">
        <f t="shared" si="1"/>
        <v>90</v>
      </c>
      <c r="AF117" s="163">
        <f>100*(E117+J117+O117+T117+Y117)/'S1'!$I$14</f>
        <v>86.79245283</v>
      </c>
      <c r="AG117" s="163">
        <f>100*(F117+K117+P117+U117+Z117)/'S1'!$I$15</f>
        <v>92.30769231</v>
      </c>
      <c r="AH117" s="163">
        <f>100*(G117+L117+Q117+V117+AA117)/'S1'!$I$16</f>
        <v>92.45283019</v>
      </c>
      <c r="AI117" s="163">
        <f>100*(H117+M117+R117+W117+AB117)/'S1'!$I$17</f>
        <v>92.45283019</v>
      </c>
      <c r="AJ117" s="163">
        <f>100*(I117+N117+S117+X117+AC117)/'S1'!$I$18</f>
        <v>84.61538462</v>
      </c>
      <c r="AK117" s="164"/>
    </row>
    <row r="118" ht="15.75" customHeight="1">
      <c r="A118" s="137">
        <v>106.0</v>
      </c>
      <c r="B118" s="158">
        <v>9.21320104107E11</v>
      </c>
      <c r="C118" s="158" t="s">
        <v>13</v>
      </c>
      <c r="D118" s="158" t="s">
        <v>413</v>
      </c>
      <c r="E118" s="160">
        <v>0.0</v>
      </c>
      <c r="F118" s="160">
        <v>9.0</v>
      </c>
      <c r="G118" s="160"/>
      <c r="H118" s="160"/>
      <c r="I118" s="160"/>
      <c r="J118" s="160"/>
      <c r="K118" s="160">
        <v>13.0</v>
      </c>
      <c r="L118" s="160">
        <v>16.0</v>
      </c>
      <c r="M118" s="160">
        <v>6.0</v>
      </c>
      <c r="N118" s="160"/>
      <c r="O118" s="160"/>
      <c r="P118" s="160"/>
      <c r="Q118" s="160"/>
      <c r="R118" s="160">
        <v>16.0</v>
      </c>
      <c r="S118" s="160">
        <v>17.0</v>
      </c>
      <c r="T118" s="160">
        <v>23.0</v>
      </c>
      <c r="U118" s="160">
        <v>24.0</v>
      </c>
      <c r="V118" s="160"/>
      <c r="W118" s="160"/>
      <c r="X118" s="160"/>
      <c r="Y118" s="160"/>
      <c r="Z118" s="160"/>
      <c r="AA118" s="160">
        <v>30.0</v>
      </c>
      <c r="AB118" s="160">
        <v>18.0</v>
      </c>
      <c r="AC118" s="160"/>
      <c r="AD118" s="54" t="s">
        <v>312</v>
      </c>
      <c r="AE118" s="162">
        <f t="shared" si="1"/>
        <v>90</v>
      </c>
      <c r="AF118" s="163">
        <f>100*(E118+J118+O118+T118+Y118)/'S1'!$I$14</f>
        <v>43.39622642</v>
      </c>
      <c r="AG118" s="163">
        <f>100*(F118+K118+P118+U118+Z118)/'S1'!$I$15</f>
        <v>70.76923077</v>
      </c>
      <c r="AH118" s="163">
        <f>100*(G118+L118+Q118+V118+AA118)/'S1'!$I$16</f>
        <v>86.79245283</v>
      </c>
      <c r="AI118" s="163">
        <f>100*(H118+M118+R118+W118+AB118)/'S1'!$I$17</f>
        <v>75.47169811</v>
      </c>
      <c r="AJ118" s="163">
        <f>100*(I118+N118+S118+X118+AC118)/'S1'!$I$18</f>
        <v>65.38461538</v>
      </c>
      <c r="AK118" s="164"/>
    </row>
    <row r="119" ht="15.75" customHeight="1">
      <c r="A119" s="137">
        <v>107.0</v>
      </c>
      <c r="B119" s="158">
        <v>9.21320104109E11</v>
      </c>
      <c r="C119" s="158" t="s">
        <v>13</v>
      </c>
      <c r="D119" s="158" t="s">
        <v>414</v>
      </c>
      <c r="E119" s="160">
        <v>13.0</v>
      </c>
      <c r="F119" s="160">
        <v>12.0</v>
      </c>
      <c r="G119" s="160"/>
      <c r="H119" s="160"/>
      <c r="I119" s="160"/>
      <c r="J119" s="160"/>
      <c r="K119" s="160">
        <v>1.0</v>
      </c>
      <c r="L119" s="160">
        <v>2.0</v>
      </c>
      <c r="M119" s="160">
        <v>1.0</v>
      </c>
      <c r="N119" s="160"/>
      <c r="O119" s="160"/>
      <c r="P119" s="160"/>
      <c r="Q119" s="160"/>
      <c r="R119" s="160">
        <v>20.0</v>
      </c>
      <c r="S119" s="160">
        <v>21.0</v>
      </c>
      <c r="T119" s="160">
        <v>24.0</v>
      </c>
      <c r="U119" s="160">
        <v>24.0</v>
      </c>
      <c r="V119" s="160"/>
      <c r="W119" s="160"/>
      <c r="X119" s="160"/>
      <c r="Y119" s="160"/>
      <c r="Z119" s="160"/>
      <c r="AA119" s="160">
        <v>30.0</v>
      </c>
      <c r="AB119" s="160">
        <v>20.0</v>
      </c>
      <c r="AC119" s="160"/>
      <c r="AD119" s="54" t="s">
        <v>267</v>
      </c>
      <c r="AE119" s="162">
        <f t="shared" si="1"/>
        <v>0</v>
      </c>
      <c r="AF119" s="163">
        <f>100*(E119+J119+O119+T119+Y119)/'S1'!$I$14</f>
        <v>69.81132075</v>
      </c>
      <c r="AG119" s="163">
        <f>100*(F119+K119+P119+U119+Z119)/'S1'!$I$15</f>
        <v>56.92307692</v>
      </c>
      <c r="AH119" s="163">
        <f>100*(G119+L119+Q119+V119+AA119)/'S1'!$I$16</f>
        <v>60.37735849</v>
      </c>
      <c r="AI119" s="163">
        <f>100*(H119+M119+R119+W119+AB119)/'S1'!$I$17</f>
        <v>77.35849057</v>
      </c>
      <c r="AJ119" s="163">
        <f>100*(I119+N119+S119+X119+AC119)/'S1'!$I$18</f>
        <v>80.76923077</v>
      </c>
      <c r="AK119" s="164"/>
    </row>
    <row r="120" ht="15.75" customHeight="1">
      <c r="A120" s="137">
        <v>108.0</v>
      </c>
      <c r="B120" s="158">
        <v>9.2132010411E11</v>
      </c>
      <c r="C120" s="158" t="s">
        <v>13</v>
      </c>
      <c r="D120" s="158" t="s">
        <v>415</v>
      </c>
      <c r="E120" s="160">
        <v>16.0</v>
      </c>
      <c r="F120" s="160">
        <v>22.0</v>
      </c>
      <c r="G120" s="160"/>
      <c r="H120" s="160"/>
      <c r="I120" s="160"/>
      <c r="J120" s="160"/>
      <c r="K120" s="160">
        <v>9.0</v>
      </c>
      <c r="L120" s="160">
        <v>12.0</v>
      </c>
      <c r="M120" s="160">
        <v>5.0</v>
      </c>
      <c r="N120" s="160"/>
      <c r="O120" s="160"/>
      <c r="P120" s="160"/>
      <c r="Q120" s="160"/>
      <c r="R120" s="160">
        <v>21.0</v>
      </c>
      <c r="S120" s="160">
        <v>22.0</v>
      </c>
      <c r="T120" s="160">
        <v>22.0</v>
      </c>
      <c r="U120" s="160">
        <v>25.0</v>
      </c>
      <c r="V120" s="160"/>
      <c r="W120" s="160"/>
      <c r="X120" s="160"/>
      <c r="Y120" s="160"/>
      <c r="Z120" s="160"/>
      <c r="AA120" s="160">
        <v>28.0</v>
      </c>
      <c r="AB120" s="160">
        <v>18.0</v>
      </c>
      <c r="AC120" s="160"/>
      <c r="AD120" s="54" t="s">
        <v>312</v>
      </c>
      <c r="AE120" s="162">
        <f t="shared" si="1"/>
        <v>90</v>
      </c>
      <c r="AF120" s="163">
        <f>100*(E120+J120+O120+T120+Y120)/'S1'!$I$14</f>
        <v>71.69811321</v>
      </c>
      <c r="AG120" s="163">
        <f>100*(F120+K120+P120+U120+Z120)/'S1'!$I$15</f>
        <v>86.15384615</v>
      </c>
      <c r="AH120" s="163">
        <f>100*(G120+L120+Q120+V120+AA120)/'S1'!$I$16</f>
        <v>75.47169811</v>
      </c>
      <c r="AI120" s="163">
        <f>100*(H120+M120+R120+W120+AB120)/'S1'!$I$17</f>
        <v>83.01886792</v>
      </c>
      <c r="AJ120" s="163">
        <f>100*(I120+N120+S120+X120+AC120)/'S1'!$I$18</f>
        <v>84.61538462</v>
      </c>
      <c r="AK120" s="164"/>
    </row>
    <row r="121" ht="15.75" customHeight="1">
      <c r="A121" s="137">
        <v>109.0</v>
      </c>
      <c r="B121" s="158">
        <v>9.21320104111E11</v>
      </c>
      <c r="C121" s="158" t="s">
        <v>13</v>
      </c>
      <c r="D121" s="158" t="s">
        <v>416</v>
      </c>
      <c r="E121" s="160">
        <v>0.0</v>
      </c>
      <c r="F121" s="160">
        <v>0.0</v>
      </c>
      <c r="G121" s="160"/>
      <c r="H121" s="160"/>
      <c r="I121" s="160"/>
      <c r="J121" s="160"/>
      <c r="K121" s="160">
        <v>2.0</v>
      </c>
      <c r="L121" s="160">
        <v>3.0</v>
      </c>
      <c r="M121" s="160">
        <v>1.0</v>
      </c>
      <c r="N121" s="160"/>
      <c r="O121" s="160"/>
      <c r="P121" s="160"/>
      <c r="Q121" s="160"/>
      <c r="R121" s="160">
        <v>17.0</v>
      </c>
      <c r="S121" s="160">
        <v>18.0</v>
      </c>
      <c r="T121" s="160">
        <v>21.0</v>
      </c>
      <c r="U121" s="160">
        <v>24.0</v>
      </c>
      <c r="V121" s="160"/>
      <c r="W121" s="160"/>
      <c r="X121" s="160"/>
      <c r="Y121" s="160"/>
      <c r="Z121" s="160"/>
      <c r="AA121" s="160">
        <v>30.0</v>
      </c>
      <c r="AB121" s="160">
        <v>20.0</v>
      </c>
      <c r="AC121" s="160"/>
      <c r="AD121" s="54" t="s">
        <v>11</v>
      </c>
      <c r="AE121" s="162">
        <f t="shared" si="1"/>
        <v>80</v>
      </c>
      <c r="AF121" s="163">
        <f>100*(E121+J121+O121+T121+Y121)/'S1'!$I$14</f>
        <v>39.62264151</v>
      </c>
      <c r="AG121" s="163">
        <f>100*(F121+K121+P121+U121+Z121)/'S1'!$I$15</f>
        <v>40</v>
      </c>
      <c r="AH121" s="163">
        <f>100*(G121+L121+Q121+V121+AA121)/'S1'!$I$16</f>
        <v>62.26415094</v>
      </c>
      <c r="AI121" s="163">
        <f>100*(H121+M121+R121+W121+AB121)/'S1'!$I$17</f>
        <v>71.69811321</v>
      </c>
      <c r="AJ121" s="163">
        <f>100*(I121+N121+S121+X121+AC121)/'S1'!$I$18</f>
        <v>69.23076923</v>
      </c>
      <c r="AK121" s="164"/>
    </row>
    <row r="122" ht="15.75" customHeight="1">
      <c r="A122" s="137">
        <v>110.0</v>
      </c>
      <c r="B122" s="158">
        <v>9.21320104112E11</v>
      </c>
      <c r="C122" s="158" t="s">
        <v>13</v>
      </c>
      <c r="D122" s="158" t="s">
        <v>417</v>
      </c>
      <c r="E122" s="160">
        <v>20.0</v>
      </c>
      <c r="F122" s="160">
        <v>15.0</v>
      </c>
      <c r="G122" s="160"/>
      <c r="H122" s="160"/>
      <c r="I122" s="160"/>
      <c r="J122" s="160"/>
      <c r="K122" s="160">
        <v>9.0</v>
      </c>
      <c r="L122" s="160">
        <v>12.0</v>
      </c>
      <c r="M122" s="160">
        <v>5.0</v>
      </c>
      <c r="N122" s="160"/>
      <c r="O122" s="160"/>
      <c r="P122" s="160"/>
      <c r="Q122" s="160"/>
      <c r="R122" s="160">
        <v>17.0</v>
      </c>
      <c r="S122" s="160">
        <v>18.0</v>
      </c>
      <c r="T122" s="160">
        <v>21.0</v>
      </c>
      <c r="U122" s="160">
        <v>21.0</v>
      </c>
      <c r="V122" s="160"/>
      <c r="W122" s="160"/>
      <c r="X122" s="160"/>
      <c r="Y122" s="160"/>
      <c r="Z122" s="160"/>
      <c r="AA122" s="160">
        <v>28.0</v>
      </c>
      <c r="AB122" s="160">
        <v>20.0</v>
      </c>
      <c r="AC122" s="160"/>
      <c r="AD122" s="54" t="s">
        <v>11</v>
      </c>
      <c r="AE122" s="162">
        <f t="shared" si="1"/>
        <v>80</v>
      </c>
      <c r="AF122" s="163">
        <f>100*(E122+J122+O122+T122+Y122)/'S1'!$I$14</f>
        <v>77.35849057</v>
      </c>
      <c r="AG122" s="163">
        <f>100*(F122+K122+P122+U122+Z122)/'S1'!$I$15</f>
        <v>69.23076923</v>
      </c>
      <c r="AH122" s="163">
        <f>100*(G122+L122+Q122+V122+AA122)/'S1'!$I$16</f>
        <v>75.47169811</v>
      </c>
      <c r="AI122" s="163">
        <f>100*(H122+M122+R122+W122+AB122)/'S1'!$I$17</f>
        <v>79.24528302</v>
      </c>
      <c r="AJ122" s="163">
        <f>100*(I122+N122+S122+X122+AC122)/'S1'!$I$18</f>
        <v>69.23076923</v>
      </c>
      <c r="AK122" s="164"/>
    </row>
    <row r="123" ht="15.75" customHeight="1">
      <c r="A123" s="137">
        <v>111.0</v>
      </c>
      <c r="B123" s="158">
        <v>9.21320104113E11</v>
      </c>
      <c r="C123" s="158" t="s">
        <v>13</v>
      </c>
      <c r="D123" s="158" t="s">
        <v>418</v>
      </c>
      <c r="E123" s="160">
        <v>13.0</v>
      </c>
      <c r="F123" s="160">
        <v>16.0</v>
      </c>
      <c r="G123" s="160"/>
      <c r="H123" s="160"/>
      <c r="I123" s="160"/>
      <c r="J123" s="160"/>
      <c r="K123" s="160">
        <v>8.0</v>
      </c>
      <c r="L123" s="160">
        <v>10.0</v>
      </c>
      <c r="M123" s="160">
        <v>4.0</v>
      </c>
      <c r="N123" s="160"/>
      <c r="O123" s="160"/>
      <c r="P123" s="160"/>
      <c r="Q123" s="160"/>
      <c r="R123" s="160">
        <v>17.0</v>
      </c>
      <c r="S123" s="160">
        <v>18.0</v>
      </c>
      <c r="T123" s="160">
        <v>22.0</v>
      </c>
      <c r="U123" s="160">
        <v>22.0</v>
      </c>
      <c r="V123" s="160"/>
      <c r="W123" s="160"/>
      <c r="X123" s="160"/>
      <c r="Y123" s="160"/>
      <c r="Z123" s="160"/>
      <c r="AA123" s="160">
        <v>30.0</v>
      </c>
      <c r="AB123" s="160">
        <v>20.0</v>
      </c>
      <c r="AC123" s="160"/>
      <c r="AD123" s="54" t="s">
        <v>47</v>
      </c>
      <c r="AE123" s="162">
        <f t="shared" si="1"/>
        <v>70</v>
      </c>
      <c r="AF123" s="163">
        <f>100*(E123+J123+O123+T123+Y123)/'S1'!$I$14</f>
        <v>66.03773585</v>
      </c>
      <c r="AG123" s="163">
        <f>100*(F123+K123+P123+U123+Z123)/'S1'!$I$15</f>
        <v>70.76923077</v>
      </c>
      <c r="AH123" s="163">
        <f>100*(G123+L123+Q123+V123+AA123)/'S1'!$I$16</f>
        <v>75.47169811</v>
      </c>
      <c r="AI123" s="163">
        <f>100*(H123+M123+R123+W123+AB123)/'S1'!$I$17</f>
        <v>77.35849057</v>
      </c>
      <c r="AJ123" s="163">
        <f>100*(I123+N123+S123+X123+AC123)/'S1'!$I$18</f>
        <v>69.23076923</v>
      </c>
      <c r="AK123" s="164"/>
    </row>
    <row r="124" ht="15.75" customHeight="1">
      <c r="A124" s="137">
        <v>112.0</v>
      </c>
      <c r="B124" s="158">
        <v>9.21320104114E11</v>
      </c>
      <c r="C124" s="158" t="s">
        <v>13</v>
      </c>
      <c r="D124" s="158" t="s">
        <v>419</v>
      </c>
      <c r="E124" s="160">
        <v>12.0</v>
      </c>
      <c r="F124" s="160">
        <v>13.0</v>
      </c>
      <c r="G124" s="160"/>
      <c r="H124" s="160"/>
      <c r="I124" s="160"/>
      <c r="J124" s="160"/>
      <c r="K124" s="160">
        <v>3.0</v>
      </c>
      <c r="L124" s="160">
        <v>4.0</v>
      </c>
      <c r="M124" s="160">
        <v>1.0</v>
      </c>
      <c r="N124" s="160"/>
      <c r="O124" s="160"/>
      <c r="P124" s="160"/>
      <c r="Q124" s="160"/>
      <c r="R124" s="160">
        <v>20.0</v>
      </c>
      <c r="S124" s="160">
        <v>22.0</v>
      </c>
      <c r="T124" s="160">
        <v>21.0</v>
      </c>
      <c r="U124" s="160">
        <v>22.0</v>
      </c>
      <c r="V124" s="160"/>
      <c r="W124" s="160"/>
      <c r="X124" s="160"/>
      <c r="Y124" s="160"/>
      <c r="Z124" s="160"/>
      <c r="AA124" s="160">
        <v>30.0</v>
      </c>
      <c r="AB124" s="160">
        <v>20.0</v>
      </c>
      <c r="AC124" s="160"/>
      <c r="AD124" s="54" t="s">
        <v>47</v>
      </c>
      <c r="AE124" s="162">
        <f t="shared" si="1"/>
        <v>70</v>
      </c>
      <c r="AF124" s="163">
        <f>100*(E124+J124+O124+T124+Y124)/'S1'!$I$14</f>
        <v>62.26415094</v>
      </c>
      <c r="AG124" s="163">
        <f>100*(F124+K124+P124+U124+Z124)/'S1'!$I$15</f>
        <v>58.46153846</v>
      </c>
      <c r="AH124" s="163">
        <f>100*(G124+L124+Q124+V124+AA124)/'S1'!$I$16</f>
        <v>64.1509434</v>
      </c>
      <c r="AI124" s="163">
        <f>100*(H124+M124+R124+W124+AB124)/'S1'!$I$17</f>
        <v>77.35849057</v>
      </c>
      <c r="AJ124" s="163">
        <f>100*(I124+N124+S124+X124+AC124)/'S1'!$I$18</f>
        <v>84.61538462</v>
      </c>
      <c r="AK124" s="164"/>
    </row>
    <row r="125" ht="12.75" customHeight="1">
      <c r="A125" s="137">
        <v>113.0</v>
      </c>
      <c r="B125" s="158">
        <v>9.21320104115E11</v>
      </c>
      <c r="C125" s="158" t="s">
        <v>13</v>
      </c>
      <c r="D125" s="158" t="s">
        <v>420</v>
      </c>
      <c r="E125" s="160">
        <v>0.0</v>
      </c>
      <c r="F125" s="160">
        <v>15.0</v>
      </c>
      <c r="G125" s="160"/>
      <c r="H125" s="160"/>
      <c r="I125" s="160"/>
      <c r="J125" s="160"/>
      <c r="K125" s="160">
        <v>3.0</v>
      </c>
      <c r="L125" s="160">
        <v>3.0</v>
      </c>
      <c r="M125" s="160">
        <v>1.0</v>
      </c>
      <c r="N125" s="160"/>
      <c r="O125" s="160"/>
      <c r="P125" s="160"/>
      <c r="Q125" s="160"/>
      <c r="R125" s="160">
        <v>21.0</v>
      </c>
      <c r="S125" s="160">
        <v>22.0</v>
      </c>
      <c r="T125" s="160">
        <v>23.0</v>
      </c>
      <c r="U125" s="160">
        <v>23.0</v>
      </c>
      <c r="V125" s="160"/>
      <c r="W125" s="160"/>
      <c r="X125" s="160"/>
      <c r="Y125" s="160"/>
      <c r="Z125" s="160"/>
      <c r="AA125" s="160">
        <v>28.0</v>
      </c>
      <c r="AB125" s="160">
        <v>18.0</v>
      </c>
      <c r="AC125" s="160"/>
      <c r="AD125" s="54" t="s">
        <v>47</v>
      </c>
      <c r="AE125" s="162">
        <f t="shared" si="1"/>
        <v>70</v>
      </c>
      <c r="AF125" s="163">
        <f>100*(E125+J125+O125+T125+Y125)/'S1'!$I$14</f>
        <v>43.39622642</v>
      </c>
      <c r="AG125" s="163">
        <f>100*(F125+K125+P125+U125+Z125)/'S1'!$I$15</f>
        <v>63.07692308</v>
      </c>
      <c r="AH125" s="163">
        <f>100*(G125+L125+Q125+V125+AA125)/'S1'!$I$16</f>
        <v>58.49056604</v>
      </c>
      <c r="AI125" s="163">
        <f>100*(H125+M125+R125+W125+AB125)/'S1'!$I$17</f>
        <v>75.47169811</v>
      </c>
      <c r="AJ125" s="163">
        <f>100*(I125+N125+S125+X125+AC125)/'S1'!$I$18</f>
        <v>84.61538462</v>
      </c>
      <c r="AK125" s="164"/>
    </row>
    <row r="126" ht="15.75" customHeight="1">
      <c r="A126" s="137">
        <v>114.0</v>
      </c>
      <c r="B126" s="158">
        <v>9.21320104116E11</v>
      </c>
      <c r="C126" s="158" t="s">
        <v>13</v>
      </c>
      <c r="D126" s="159" t="s">
        <v>421</v>
      </c>
      <c r="E126" s="160">
        <v>22.0</v>
      </c>
      <c r="F126" s="160">
        <v>17.0</v>
      </c>
      <c r="G126" s="160"/>
      <c r="H126" s="160"/>
      <c r="I126" s="160"/>
      <c r="J126" s="160"/>
      <c r="K126" s="160">
        <v>13.0</v>
      </c>
      <c r="L126" s="160">
        <v>16.0</v>
      </c>
      <c r="M126" s="160">
        <v>6.0</v>
      </c>
      <c r="N126" s="160"/>
      <c r="O126" s="160"/>
      <c r="P126" s="160"/>
      <c r="Q126" s="160"/>
      <c r="R126" s="160">
        <v>21.0</v>
      </c>
      <c r="S126" s="160">
        <v>22.0</v>
      </c>
      <c r="T126" s="160">
        <v>24.0</v>
      </c>
      <c r="U126" s="160">
        <v>22.0</v>
      </c>
      <c r="V126" s="160"/>
      <c r="W126" s="160"/>
      <c r="X126" s="160"/>
      <c r="Y126" s="160"/>
      <c r="Z126" s="160"/>
      <c r="AA126" s="160">
        <v>30.0</v>
      </c>
      <c r="AB126" s="160">
        <v>20.0</v>
      </c>
      <c r="AC126" s="160"/>
      <c r="AD126" s="54" t="s">
        <v>312</v>
      </c>
      <c r="AE126" s="162">
        <f t="shared" si="1"/>
        <v>90</v>
      </c>
      <c r="AF126" s="163">
        <f>100*(E126+J126+O126+T126+Y126)/'S1'!$I$14</f>
        <v>86.79245283</v>
      </c>
      <c r="AG126" s="163">
        <f>100*(F126+K126+P126+U126+Z126)/'S1'!$I$15</f>
        <v>80</v>
      </c>
      <c r="AH126" s="163">
        <f>100*(G126+L126+Q126+V126+AA126)/'S1'!$I$16</f>
        <v>86.79245283</v>
      </c>
      <c r="AI126" s="163">
        <f>100*(H126+M126+R126+W126+AB126)/'S1'!$I$17</f>
        <v>88.67924528</v>
      </c>
      <c r="AJ126" s="163">
        <f>100*(I126+N126+S126+X126+AC126)/'S1'!$I$18</f>
        <v>84.61538462</v>
      </c>
      <c r="AK126" s="164"/>
    </row>
    <row r="127" ht="15.75" customHeight="1">
      <c r="A127" s="137">
        <v>115.0</v>
      </c>
      <c r="B127" s="158">
        <v>9.21320104117E11</v>
      </c>
      <c r="C127" s="158" t="s">
        <v>13</v>
      </c>
      <c r="D127" s="159" t="s">
        <v>422</v>
      </c>
      <c r="E127" s="160">
        <v>13.0</v>
      </c>
      <c r="F127" s="160">
        <v>1.0</v>
      </c>
      <c r="G127" s="160"/>
      <c r="H127" s="160"/>
      <c r="I127" s="160"/>
      <c r="J127" s="160"/>
      <c r="K127" s="160">
        <v>13.0</v>
      </c>
      <c r="L127" s="160">
        <v>16.0</v>
      </c>
      <c r="M127" s="160">
        <v>6.0</v>
      </c>
      <c r="N127" s="160"/>
      <c r="O127" s="160"/>
      <c r="P127" s="160"/>
      <c r="Q127" s="160"/>
      <c r="R127" s="160">
        <v>18.0</v>
      </c>
      <c r="S127" s="160">
        <v>20.0</v>
      </c>
      <c r="T127" s="160">
        <v>22.0</v>
      </c>
      <c r="U127" s="160">
        <v>21.0</v>
      </c>
      <c r="V127" s="160"/>
      <c r="W127" s="160"/>
      <c r="X127" s="160"/>
      <c r="Y127" s="160"/>
      <c r="Z127" s="160"/>
      <c r="AA127" s="160">
        <v>29.0</v>
      </c>
      <c r="AB127" s="160">
        <v>20.0</v>
      </c>
      <c r="AC127" s="160"/>
      <c r="AD127" s="54" t="s">
        <v>11</v>
      </c>
      <c r="AE127" s="162">
        <f t="shared" si="1"/>
        <v>80</v>
      </c>
      <c r="AF127" s="163">
        <f>100*(E127+J127+O127+T127+Y127)/'S1'!$I$14</f>
        <v>66.03773585</v>
      </c>
      <c r="AG127" s="163">
        <f>100*(F127+K127+P127+U127+Z127)/'S1'!$I$15</f>
        <v>53.84615385</v>
      </c>
      <c r="AH127" s="163">
        <f>100*(G127+L127+Q127+V127+AA127)/'S1'!$I$16</f>
        <v>84.90566038</v>
      </c>
      <c r="AI127" s="163">
        <f>100*(H127+M127+R127+W127+AB127)/'S1'!$I$17</f>
        <v>83.01886792</v>
      </c>
      <c r="AJ127" s="163">
        <f>100*(I127+N127+S127+X127+AC127)/'S1'!$I$18</f>
        <v>76.92307692</v>
      </c>
      <c r="AK127" s="164"/>
    </row>
    <row r="128" ht="15.75" customHeight="1">
      <c r="A128" s="137">
        <v>116.0</v>
      </c>
      <c r="B128" s="158">
        <v>9.21320104118E11</v>
      </c>
      <c r="C128" s="158" t="s">
        <v>13</v>
      </c>
      <c r="D128" s="159" t="s">
        <v>423</v>
      </c>
      <c r="E128" s="160">
        <v>0.0</v>
      </c>
      <c r="F128" s="160">
        <v>3.0</v>
      </c>
      <c r="G128" s="160"/>
      <c r="H128" s="160"/>
      <c r="I128" s="160"/>
      <c r="J128" s="160"/>
      <c r="K128" s="160">
        <v>3.0</v>
      </c>
      <c r="L128" s="160">
        <v>4.0</v>
      </c>
      <c r="M128" s="160">
        <v>2.0</v>
      </c>
      <c r="N128" s="160"/>
      <c r="O128" s="160"/>
      <c r="P128" s="160"/>
      <c r="Q128" s="160"/>
      <c r="R128" s="160">
        <v>3.0</v>
      </c>
      <c r="S128" s="160">
        <v>3.0</v>
      </c>
      <c r="T128" s="160">
        <v>21.0</v>
      </c>
      <c r="U128" s="160">
        <v>20.0</v>
      </c>
      <c r="V128" s="160"/>
      <c r="W128" s="160"/>
      <c r="X128" s="160"/>
      <c r="Y128" s="160"/>
      <c r="Z128" s="160"/>
      <c r="AA128" s="160">
        <v>30.0</v>
      </c>
      <c r="AB128" s="160">
        <v>20.0</v>
      </c>
      <c r="AC128" s="160"/>
      <c r="AD128" s="54" t="s">
        <v>11</v>
      </c>
      <c r="AE128" s="162">
        <f t="shared" si="1"/>
        <v>80</v>
      </c>
      <c r="AF128" s="163">
        <f>100*(E128+J128+O128+T128+Y128)/'S1'!$I$14</f>
        <v>39.62264151</v>
      </c>
      <c r="AG128" s="163">
        <f>100*(F128+K128+P128+U128+Z128)/'S1'!$I$15</f>
        <v>40</v>
      </c>
      <c r="AH128" s="163">
        <f>100*(G128+L128+Q128+V128+AA128)/'S1'!$I$16</f>
        <v>64.1509434</v>
      </c>
      <c r="AI128" s="163">
        <f>100*(H128+M128+R128+W128+AB128)/'S1'!$I$17</f>
        <v>47.16981132</v>
      </c>
      <c r="AJ128" s="163">
        <f>100*(I128+N128+S128+X128+AC128)/'S1'!$I$18</f>
        <v>11.53846154</v>
      </c>
      <c r="AK128" s="164"/>
    </row>
    <row r="129" ht="15.75" customHeight="1">
      <c r="A129" s="137">
        <v>117.0</v>
      </c>
      <c r="B129" s="158">
        <v>9.21320104119E11</v>
      </c>
      <c r="C129" s="158" t="s">
        <v>13</v>
      </c>
      <c r="D129" s="159" t="s">
        <v>424</v>
      </c>
      <c r="E129" s="160">
        <v>10.0</v>
      </c>
      <c r="F129" s="160">
        <v>15.0</v>
      </c>
      <c r="G129" s="160"/>
      <c r="H129" s="160"/>
      <c r="I129" s="160"/>
      <c r="J129" s="160"/>
      <c r="K129" s="160">
        <v>9.0</v>
      </c>
      <c r="L129" s="160">
        <v>12.0</v>
      </c>
      <c r="M129" s="160">
        <v>5.0</v>
      </c>
      <c r="N129" s="160"/>
      <c r="O129" s="160"/>
      <c r="P129" s="160"/>
      <c r="Q129" s="160"/>
      <c r="R129" s="160">
        <v>22.0</v>
      </c>
      <c r="S129" s="160">
        <v>23.0</v>
      </c>
      <c r="T129" s="160">
        <v>24.0</v>
      </c>
      <c r="U129" s="160">
        <v>21.0</v>
      </c>
      <c r="V129" s="160"/>
      <c r="W129" s="160"/>
      <c r="X129" s="160"/>
      <c r="Y129" s="160"/>
      <c r="Z129" s="160"/>
      <c r="AA129" s="160">
        <v>30.0</v>
      </c>
      <c r="AB129" s="160">
        <v>20.0</v>
      </c>
      <c r="AC129" s="160"/>
      <c r="AD129" s="54" t="s">
        <v>11</v>
      </c>
      <c r="AE129" s="162">
        <f t="shared" si="1"/>
        <v>80</v>
      </c>
      <c r="AF129" s="163">
        <f>100*(E129+J129+O129+T129+Y129)/'S1'!$I$14</f>
        <v>64.1509434</v>
      </c>
      <c r="AG129" s="163">
        <f>100*(F129+K129+P129+U129+Z129)/'S1'!$I$15</f>
        <v>69.23076923</v>
      </c>
      <c r="AH129" s="163">
        <f>100*(G129+L129+Q129+V129+AA129)/'S1'!$I$16</f>
        <v>79.24528302</v>
      </c>
      <c r="AI129" s="163">
        <f>100*(H129+M129+R129+W129+AB129)/'S1'!$I$17</f>
        <v>88.67924528</v>
      </c>
      <c r="AJ129" s="163">
        <f>100*(I129+N129+S129+X129+AC129)/'S1'!$I$18</f>
        <v>88.46153846</v>
      </c>
      <c r="AK129" s="164"/>
    </row>
    <row r="130" ht="15.75" customHeight="1">
      <c r="A130" s="137">
        <v>118.0</v>
      </c>
      <c r="B130" s="158">
        <v>9.21320104302E11</v>
      </c>
      <c r="C130" s="158" t="s">
        <v>13</v>
      </c>
      <c r="D130" s="159" t="s">
        <v>425</v>
      </c>
      <c r="E130" s="160">
        <v>0.0</v>
      </c>
      <c r="F130" s="160">
        <v>8.0</v>
      </c>
      <c r="G130" s="160"/>
      <c r="H130" s="160"/>
      <c r="I130" s="160"/>
      <c r="J130" s="160"/>
      <c r="K130" s="160">
        <v>4.0</v>
      </c>
      <c r="L130" s="160">
        <v>5.0</v>
      </c>
      <c r="M130" s="160">
        <v>2.0</v>
      </c>
      <c r="N130" s="160"/>
      <c r="O130" s="160"/>
      <c r="P130" s="160"/>
      <c r="Q130" s="160"/>
      <c r="R130" s="160">
        <v>22.0</v>
      </c>
      <c r="S130" s="160">
        <v>24.0</v>
      </c>
      <c r="T130" s="160">
        <v>25.0</v>
      </c>
      <c r="U130" s="160">
        <v>20.0</v>
      </c>
      <c r="V130" s="160"/>
      <c r="W130" s="160"/>
      <c r="X130" s="160"/>
      <c r="Y130" s="160"/>
      <c r="Z130" s="160"/>
      <c r="AA130" s="160">
        <v>28.0</v>
      </c>
      <c r="AB130" s="160">
        <v>19.0</v>
      </c>
      <c r="AC130" s="160"/>
      <c r="AD130" s="54" t="s">
        <v>312</v>
      </c>
      <c r="AE130" s="162">
        <f t="shared" si="1"/>
        <v>90</v>
      </c>
      <c r="AF130" s="163">
        <f>100*(E130+J130+O130+T130+Y130)/'S1'!$I$14</f>
        <v>47.16981132</v>
      </c>
      <c r="AG130" s="163">
        <f>100*(F130+K130+P130+U130+Z130)/'S1'!$I$15</f>
        <v>49.23076923</v>
      </c>
      <c r="AH130" s="163">
        <f>100*(G130+L130+Q130+V130+AA130)/'S1'!$I$16</f>
        <v>62.26415094</v>
      </c>
      <c r="AI130" s="163">
        <f>100*(H130+M130+R130+W130+AB130)/'S1'!$I$17</f>
        <v>81.13207547</v>
      </c>
      <c r="AJ130" s="163">
        <f>100*(I130+N130+S130+X130+AC130)/'S1'!$I$18</f>
        <v>92.30769231</v>
      </c>
      <c r="AK130" s="164"/>
    </row>
    <row r="131" ht="15.75" customHeight="1">
      <c r="A131" s="137">
        <v>119.0</v>
      </c>
      <c r="B131" s="158">
        <v>9.21320104303E11</v>
      </c>
      <c r="C131" s="158" t="s">
        <v>13</v>
      </c>
      <c r="D131" s="159" t="s">
        <v>426</v>
      </c>
      <c r="E131" s="160">
        <v>12.0</v>
      </c>
      <c r="F131" s="160">
        <v>13.0</v>
      </c>
      <c r="G131" s="160"/>
      <c r="H131" s="160"/>
      <c r="I131" s="160"/>
      <c r="J131" s="160"/>
      <c r="K131" s="160">
        <v>10.0</v>
      </c>
      <c r="L131" s="160">
        <v>13.0</v>
      </c>
      <c r="M131" s="160">
        <v>5.0</v>
      </c>
      <c r="N131" s="160"/>
      <c r="O131" s="160"/>
      <c r="P131" s="160"/>
      <c r="Q131" s="160"/>
      <c r="R131" s="160">
        <v>12.0</v>
      </c>
      <c r="S131" s="160">
        <v>13.0</v>
      </c>
      <c r="T131" s="160">
        <v>23.0</v>
      </c>
      <c r="U131" s="160">
        <v>23.0</v>
      </c>
      <c r="V131" s="160"/>
      <c r="W131" s="160"/>
      <c r="X131" s="160"/>
      <c r="Y131" s="160"/>
      <c r="Z131" s="160"/>
      <c r="AA131" s="160">
        <v>30.0</v>
      </c>
      <c r="AB131" s="160">
        <v>20.0</v>
      </c>
      <c r="AC131" s="160"/>
      <c r="AD131" s="54" t="s">
        <v>312</v>
      </c>
      <c r="AE131" s="162">
        <f t="shared" si="1"/>
        <v>90</v>
      </c>
      <c r="AF131" s="163">
        <f>100*(E131+J131+O131+T131+Y131)/'S1'!$I$14</f>
        <v>66.03773585</v>
      </c>
      <c r="AG131" s="163">
        <f>100*(F131+K131+P131+U131+Z131)/'S1'!$I$15</f>
        <v>70.76923077</v>
      </c>
      <c r="AH131" s="163">
        <f>100*(G131+L131+Q131+V131+AA131)/'S1'!$I$16</f>
        <v>81.13207547</v>
      </c>
      <c r="AI131" s="163">
        <f>100*(H131+M131+R131+W131+AB131)/'S1'!$I$17</f>
        <v>69.81132075</v>
      </c>
      <c r="AJ131" s="163">
        <f>100*(I131+N131+S131+X131+AC131)/'S1'!$I$18</f>
        <v>50</v>
      </c>
      <c r="AK131" s="164"/>
    </row>
    <row r="132" ht="15.75" customHeight="1">
      <c r="A132" s="137">
        <v>120.0</v>
      </c>
      <c r="B132" s="158">
        <v>9.21320104308E11</v>
      </c>
      <c r="C132" s="158" t="s">
        <v>13</v>
      </c>
      <c r="D132" s="159" t="s">
        <v>427</v>
      </c>
      <c r="E132" s="160">
        <v>15.0</v>
      </c>
      <c r="F132" s="160">
        <v>10.0</v>
      </c>
      <c r="G132" s="160"/>
      <c r="H132" s="160"/>
      <c r="I132" s="160"/>
      <c r="J132" s="160"/>
      <c r="K132" s="160">
        <v>4.0</v>
      </c>
      <c r="L132" s="160">
        <v>5.0</v>
      </c>
      <c r="M132" s="160">
        <v>2.0</v>
      </c>
      <c r="N132" s="160"/>
      <c r="O132" s="160"/>
      <c r="P132" s="160"/>
      <c r="Q132" s="160"/>
      <c r="R132" s="160">
        <v>22.0</v>
      </c>
      <c r="S132" s="160">
        <v>23.0</v>
      </c>
      <c r="T132" s="160">
        <v>25.0</v>
      </c>
      <c r="U132" s="161">
        <v>25.0</v>
      </c>
      <c r="V132" s="160"/>
      <c r="W132" s="160"/>
      <c r="X132" s="160"/>
      <c r="Y132" s="160"/>
      <c r="Z132" s="160"/>
      <c r="AA132" s="160">
        <v>30.0</v>
      </c>
      <c r="AB132" s="161">
        <v>20.0</v>
      </c>
      <c r="AC132" s="161"/>
      <c r="AD132" s="160" t="s">
        <v>312</v>
      </c>
      <c r="AE132" s="162">
        <f t="shared" si="1"/>
        <v>90</v>
      </c>
      <c r="AF132" s="163">
        <f>100*(E132+J132+O132+T132+Y132)/'S1'!$I$14</f>
        <v>75.47169811</v>
      </c>
      <c r="AG132" s="163">
        <f>100*(F132+K132+P132+U132+Z132)/'S1'!$I$15</f>
        <v>60</v>
      </c>
      <c r="AH132" s="163">
        <f>100*(G132+L132+Q132+V132+AA132)/'S1'!$I$16</f>
        <v>66.03773585</v>
      </c>
      <c r="AI132" s="163">
        <f>100*(H132+M132+R132+W132+AB132)/'S1'!$I$17</f>
        <v>83.01886792</v>
      </c>
      <c r="AJ132" s="163">
        <f>100*(I132+N132+S132+X132+AC132)/'S1'!$I$18</f>
        <v>88.46153846</v>
      </c>
      <c r="AK132" s="164"/>
    </row>
    <row r="133" ht="15.75" customHeight="1">
      <c r="A133" s="137">
        <v>121.0</v>
      </c>
      <c r="B133" s="158">
        <v>9.2132010412E11</v>
      </c>
      <c r="C133" s="158" t="s">
        <v>15</v>
      </c>
      <c r="D133" s="159" t="s">
        <v>428</v>
      </c>
      <c r="E133" s="160">
        <v>23.0</v>
      </c>
      <c r="F133" s="160">
        <v>20.0</v>
      </c>
      <c r="G133" s="160"/>
      <c r="H133" s="160"/>
      <c r="I133" s="160"/>
      <c r="J133" s="160"/>
      <c r="K133" s="160">
        <v>17.0</v>
      </c>
      <c r="L133" s="160">
        <v>20.0</v>
      </c>
      <c r="M133" s="160">
        <v>7.0</v>
      </c>
      <c r="N133" s="160"/>
      <c r="O133" s="160"/>
      <c r="P133" s="160"/>
      <c r="Q133" s="160"/>
      <c r="R133" s="160">
        <v>20.0</v>
      </c>
      <c r="S133" s="160">
        <v>11.0</v>
      </c>
      <c r="T133" s="160">
        <v>25.0</v>
      </c>
      <c r="U133" s="161">
        <v>25.0</v>
      </c>
      <c r="V133" s="160"/>
      <c r="W133" s="160"/>
      <c r="X133" s="160"/>
      <c r="Y133" s="160"/>
      <c r="Z133" s="160"/>
      <c r="AA133" s="160">
        <v>30.0</v>
      </c>
      <c r="AB133" s="161">
        <v>20.0</v>
      </c>
      <c r="AC133" s="161"/>
      <c r="AD133" s="160" t="s">
        <v>11</v>
      </c>
      <c r="AE133" s="162">
        <f t="shared" si="1"/>
        <v>80</v>
      </c>
      <c r="AF133" s="163">
        <f>100*(E133+J133+O133+T133+Y133)/'S1'!$I$14</f>
        <v>90.56603774</v>
      </c>
      <c r="AG133" s="163">
        <f>100*(F133+K133+P133+U133+Z133)/'S1'!$I$15</f>
        <v>95.38461538</v>
      </c>
      <c r="AH133" s="163">
        <f>100*(G133+L133+Q133+V133+AA133)/'S1'!$I$16</f>
        <v>94.33962264</v>
      </c>
      <c r="AI133" s="163">
        <f>100*(H133+M133+R133+W133+AB133)/'S1'!$I$17</f>
        <v>88.67924528</v>
      </c>
      <c r="AJ133" s="163">
        <f>100*(I133+N133+S133+X133+AC133)/'S1'!$I$18</f>
        <v>42.30769231</v>
      </c>
      <c r="AK133" s="164"/>
    </row>
    <row r="134" ht="15.75" customHeight="1">
      <c r="A134" s="137">
        <v>122.0</v>
      </c>
      <c r="B134" s="158">
        <v>9.21320104121E11</v>
      </c>
      <c r="C134" s="158" t="s">
        <v>15</v>
      </c>
      <c r="D134" s="159" t="s">
        <v>429</v>
      </c>
      <c r="E134" s="160">
        <v>20.0</v>
      </c>
      <c r="F134" s="160">
        <v>20.0</v>
      </c>
      <c r="G134" s="160"/>
      <c r="H134" s="160"/>
      <c r="I134" s="160"/>
      <c r="J134" s="160"/>
      <c r="K134" s="160">
        <v>15.0</v>
      </c>
      <c r="L134" s="160">
        <v>15.0</v>
      </c>
      <c r="M134" s="160">
        <v>4.0</v>
      </c>
      <c r="N134" s="160"/>
      <c r="O134" s="160"/>
      <c r="P134" s="160"/>
      <c r="Q134" s="160"/>
      <c r="R134" s="160">
        <v>16.0</v>
      </c>
      <c r="S134" s="160">
        <v>20.0</v>
      </c>
      <c r="T134" s="160">
        <v>25.0</v>
      </c>
      <c r="U134" s="161">
        <v>25.0</v>
      </c>
      <c r="V134" s="160"/>
      <c r="W134" s="160"/>
      <c r="X134" s="160"/>
      <c r="Y134" s="160"/>
      <c r="Z134" s="160"/>
      <c r="AA134" s="160">
        <v>26.0</v>
      </c>
      <c r="AB134" s="161">
        <v>18.0</v>
      </c>
      <c r="AC134" s="161"/>
      <c r="AD134" s="160" t="s">
        <v>47</v>
      </c>
      <c r="AE134" s="162">
        <f t="shared" si="1"/>
        <v>70</v>
      </c>
      <c r="AF134" s="163">
        <f>100*(E134+J134+O134+T134+Y134)/'S1'!$I$14</f>
        <v>84.90566038</v>
      </c>
      <c r="AG134" s="163">
        <f>100*(F134+K134+P134+U134+Z134)/'S1'!$I$15</f>
        <v>92.30769231</v>
      </c>
      <c r="AH134" s="163">
        <f>100*(G134+L134+Q134+V134+AA134)/'S1'!$I$16</f>
        <v>77.35849057</v>
      </c>
      <c r="AI134" s="163">
        <f>100*(H134+M134+R134+W134+AB134)/'S1'!$I$17</f>
        <v>71.69811321</v>
      </c>
      <c r="AJ134" s="163">
        <f>100*(I134+N134+S134+X134+AC134)/'S1'!$I$18</f>
        <v>76.92307692</v>
      </c>
      <c r="AK134" s="164"/>
    </row>
    <row r="135" ht="15.75" customHeight="1">
      <c r="A135" s="137">
        <v>123.0</v>
      </c>
      <c r="B135" s="158">
        <v>9.21320104122E11</v>
      </c>
      <c r="C135" s="158" t="s">
        <v>15</v>
      </c>
      <c r="D135" s="159" t="s">
        <v>430</v>
      </c>
      <c r="E135" s="160">
        <v>20.0</v>
      </c>
      <c r="F135" s="160">
        <v>16.0</v>
      </c>
      <c r="G135" s="160"/>
      <c r="H135" s="160"/>
      <c r="I135" s="160"/>
      <c r="J135" s="160"/>
      <c r="K135" s="160">
        <v>12.0</v>
      </c>
      <c r="L135" s="160">
        <v>13.0</v>
      </c>
      <c r="M135" s="160">
        <v>6.0</v>
      </c>
      <c r="N135" s="160"/>
      <c r="O135" s="160"/>
      <c r="P135" s="160"/>
      <c r="Q135" s="160"/>
      <c r="R135" s="160">
        <v>17.0</v>
      </c>
      <c r="S135" s="160">
        <v>19.0</v>
      </c>
      <c r="T135" s="160">
        <v>25.0</v>
      </c>
      <c r="U135" s="161">
        <v>25.0</v>
      </c>
      <c r="V135" s="160"/>
      <c r="W135" s="160"/>
      <c r="X135" s="160"/>
      <c r="Y135" s="160"/>
      <c r="Z135" s="160"/>
      <c r="AA135" s="160">
        <v>30.0</v>
      </c>
      <c r="AB135" s="161">
        <v>20.0</v>
      </c>
      <c r="AC135" s="161"/>
      <c r="AD135" s="160" t="s">
        <v>312</v>
      </c>
      <c r="AE135" s="162">
        <f t="shared" si="1"/>
        <v>90</v>
      </c>
      <c r="AF135" s="163">
        <f>100*(E135+J135+O135+T135+Y135)/'S1'!$I$14</f>
        <v>84.90566038</v>
      </c>
      <c r="AG135" s="163">
        <f>100*(F135+K135+P135+U135+Z135)/'S1'!$I$15</f>
        <v>81.53846154</v>
      </c>
      <c r="AH135" s="163">
        <f>100*(G135+L135+Q135+V135+AA135)/'S1'!$I$16</f>
        <v>81.13207547</v>
      </c>
      <c r="AI135" s="163">
        <f>100*(H135+M135+R135+W135+AB135)/'S1'!$I$17</f>
        <v>81.13207547</v>
      </c>
      <c r="AJ135" s="163">
        <f>100*(I135+N135+S135+X135+AC135)/'S1'!$I$18</f>
        <v>73.07692308</v>
      </c>
      <c r="AK135" s="164"/>
    </row>
    <row r="136" ht="15.75" customHeight="1">
      <c r="A136" s="137">
        <v>124.0</v>
      </c>
      <c r="B136" s="158">
        <v>9.21320104123E11</v>
      </c>
      <c r="C136" s="158" t="s">
        <v>15</v>
      </c>
      <c r="D136" s="159" t="s">
        <v>431</v>
      </c>
      <c r="E136" s="160">
        <v>20.0</v>
      </c>
      <c r="F136" s="160">
        <v>18.0</v>
      </c>
      <c r="G136" s="160"/>
      <c r="H136" s="160"/>
      <c r="I136" s="160"/>
      <c r="J136" s="160"/>
      <c r="K136" s="160">
        <v>15.0</v>
      </c>
      <c r="L136" s="160">
        <v>13.0</v>
      </c>
      <c r="M136" s="160">
        <v>3.0</v>
      </c>
      <c r="N136" s="160"/>
      <c r="O136" s="160"/>
      <c r="P136" s="160"/>
      <c r="Q136" s="160"/>
      <c r="R136" s="160">
        <v>15.0</v>
      </c>
      <c r="S136" s="160">
        <v>16.0</v>
      </c>
      <c r="T136" s="160">
        <v>25.0</v>
      </c>
      <c r="U136" s="161">
        <v>25.0</v>
      </c>
      <c r="V136" s="160"/>
      <c r="W136" s="160"/>
      <c r="X136" s="160"/>
      <c r="Y136" s="160"/>
      <c r="Z136" s="160"/>
      <c r="AA136" s="160">
        <v>30.0</v>
      </c>
      <c r="AB136" s="161">
        <v>20.0</v>
      </c>
      <c r="AC136" s="161"/>
      <c r="AD136" s="160" t="s">
        <v>13</v>
      </c>
      <c r="AE136" s="162">
        <f t="shared" si="1"/>
        <v>60</v>
      </c>
      <c r="AF136" s="163">
        <f>100*(E136+J136+O136+T136+Y136)/'S1'!$I$14</f>
        <v>84.90566038</v>
      </c>
      <c r="AG136" s="163">
        <f>100*(F136+K136+P136+U136+Z136)/'S1'!$I$15</f>
        <v>89.23076923</v>
      </c>
      <c r="AH136" s="163">
        <f>100*(G136+L136+Q136+V136+AA136)/'S1'!$I$16</f>
        <v>81.13207547</v>
      </c>
      <c r="AI136" s="163">
        <f>100*(H136+M136+R136+W136+AB136)/'S1'!$I$17</f>
        <v>71.69811321</v>
      </c>
      <c r="AJ136" s="163">
        <f>100*(I136+N136+S136+X136+AC136)/'S1'!$I$18</f>
        <v>61.53846154</v>
      </c>
      <c r="AK136" s="164"/>
    </row>
    <row r="137" ht="15.75" customHeight="1">
      <c r="A137" s="137">
        <v>125.0</v>
      </c>
      <c r="B137" s="158">
        <v>9.21320104124E11</v>
      </c>
      <c r="C137" s="158" t="s">
        <v>15</v>
      </c>
      <c r="D137" s="159" t="s">
        <v>432</v>
      </c>
      <c r="E137" s="160">
        <v>25.0</v>
      </c>
      <c r="F137" s="160">
        <v>16.0</v>
      </c>
      <c r="G137" s="160"/>
      <c r="H137" s="160"/>
      <c r="I137" s="160"/>
      <c r="J137" s="160"/>
      <c r="K137" s="160">
        <v>15.0</v>
      </c>
      <c r="L137" s="160">
        <v>19.0</v>
      </c>
      <c r="M137" s="160">
        <v>6.0</v>
      </c>
      <c r="N137" s="160"/>
      <c r="O137" s="160"/>
      <c r="P137" s="160"/>
      <c r="Q137" s="160"/>
      <c r="R137" s="160">
        <v>22.0</v>
      </c>
      <c r="S137" s="160">
        <v>17.0</v>
      </c>
      <c r="T137" s="160">
        <v>25.0</v>
      </c>
      <c r="U137" s="161">
        <v>25.0</v>
      </c>
      <c r="V137" s="160"/>
      <c r="W137" s="160"/>
      <c r="X137" s="160"/>
      <c r="Y137" s="160"/>
      <c r="Z137" s="160"/>
      <c r="AA137" s="160">
        <v>30.0</v>
      </c>
      <c r="AB137" s="161">
        <v>20.0</v>
      </c>
      <c r="AC137" s="161"/>
      <c r="AD137" s="160" t="s">
        <v>11</v>
      </c>
      <c r="AE137" s="162">
        <f t="shared" si="1"/>
        <v>80</v>
      </c>
      <c r="AF137" s="163">
        <f>100*(E137+J137+O137+T137+Y137)/'S1'!$I$14</f>
        <v>94.33962264</v>
      </c>
      <c r="AG137" s="163">
        <f>100*(F137+K137+P137+U137+Z137)/'S1'!$I$15</f>
        <v>86.15384615</v>
      </c>
      <c r="AH137" s="163">
        <f>100*(G137+L137+Q137+V137+AA137)/'S1'!$I$16</f>
        <v>92.45283019</v>
      </c>
      <c r="AI137" s="163">
        <f>100*(H137+M137+R137+W137+AB137)/'S1'!$I$17</f>
        <v>90.56603774</v>
      </c>
      <c r="AJ137" s="163">
        <f>100*(I137+N137+S137+X137+AC137)/'S1'!$I$18</f>
        <v>65.38461538</v>
      </c>
      <c r="AK137" s="164"/>
    </row>
    <row r="138" ht="15.75" customHeight="1">
      <c r="A138" s="137">
        <v>126.0</v>
      </c>
      <c r="B138" s="158">
        <v>9.21320104125E11</v>
      </c>
      <c r="C138" s="158" t="s">
        <v>15</v>
      </c>
      <c r="D138" s="159" t="s">
        <v>433</v>
      </c>
      <c r="E138" s="160">
        <v>15.0</v>
      </c>
      <c r="F138" s="160">
        <v>16.0</v>
      </c>
      <c r="G138" s="160"/>
      <c r="H138" s="160"/>
      <c r="I138" s="160"/>
      <c r="J138" s="160"/>
      <c r="K138" s="160">
        <v>12.0</v>
      </c>
      <c r="L138" s="160">
        <v>15.0</v>
      </c>
      <c r="M138" s="160">
        <v>4.0</v>
      </c>
      <c r="N138" s="160"/>
      <c r="O138" s="160"/>
      <c r="P138" s="160"/>
      <c r="Q138" s="160"/>
      <c r="R138" s="160">
        <v>16.0</v>
      </c>
      <c r="S138" s="160">
        <v>15.0</v>
      </c>
      <c r="T138" s="160">
        <v>25.0</v>
      </c>
      <c r="U138" s="161">
        <v>25.0</v>
      </c>
      <c r="V138" s="160"/>
      <c r="W138" s="160"/>
      <c r="X138" s="160"/>
      <c r="Y138" s="160"/>
      <c r="Z138" s="160"/>
      <c r="AA138" s="160">
        <v>30.0</v>
      </c>
      <c r="AB138" s="161">
        <v>20.0</v>
      </c>
      <c r="AC138" s="161"/>
      <c r="AD138" s="160" t="s">
        <v>47</v>
      </c>
      <c r="AE138" s="162">
        <f t="shared" si="1"/>
        <v>70</v>
      </c>
      <c r="AF138" s="163">
        <f>100*(E138+J138+O138+T138+Y138)/'S1'!$I$14</f>
        <v>75.47169811</v>
      </c>
      <c r="AG138" s="163">
        <f>100*(F138+K138+P138+U138+Z138)/'S1'!$I$15</f>
        <v>81.53846154</v>
      </c>
      <c r="AH138" s="163">
        <f>100*(G138+L138+Q138+V138+AA138)/'S1'!$I$16</f>
        <v>84.90566038</v>
      </c>
      <c r="AI138" s="163">
        <f>100*(H138+M138+R138+W138+AB138)/'S1'!$I$17</f>
        <v>75.47169811</v>
      </c>
      <c r="AJ138" s="163">
        <f>100*(I138+N138+S138+X138+AC138)/'S1'!$I$18</f>
        <v>57.69230769</v>
      </c>
      <c r="AK138" s="164"/>
    </row>
    <row r="139" ht="15.75" customHeight="1">
      <c r="A139" s="137">
        <v>127.0</v>
      </c>
      <c r="B139" s="158">
        <v>9.21320104126E11</v>
      </c>
      <c r="C139" s="158" t="s">
        <v>15</v>
      </c>
      <c r="D139" s="159" t="s">
        <v>434</v>
      </c>
      <c r="E139" s="160">
        <v>22.0</v>
      </c>
      <c r="F139" s="160">
        <v>20.0</v>
      </c>
      <c r="G139" s="160"/>
      <c r="H139" s="160"/>
      <c r="I139" s="160"/>
      <c r="J139" s="160"/>
      <c r="K139" s="160">
        <v>18.0</v>
      </c>
      <c r="L139" s="160">
        <v>21.0</v>
      </c>
      <c r="M139" s="160">
        <v>8.0</v>
      </c>
      <c r="N139" s="160"/>
      <c r="O139" s="160"/>
      <c r="P139" s="160"/>
      <c r="Q139" s="160"/>
      <c r="R139" s="160">
        <v>20.0</v>
      </c>
      <c r="S139" s="160">
        <v>19.0</v>
      </c>
      <c r="T139" s="160">
        <v>25.0</v>
      </c>
      <c r="U139" s="161">
        <v>25.0</v>
      </c>
      <c r="V139" s="160"/>
      <c r="W139" s="160"/>
      <c r="X139" s="160"/>
      <c r="Y139" s="160"/>
      <c r="Z139" s="160"/>
      <c r="AA139" s="160">
        <v>30.0</v>
      </c>
      <c r="AB139" s="161">
        <v>20.0</v>
      </c>
      <c r="AC139" s="161"/>
      <c r="AD139" s="160" t="s">
        <v>11</v>
      </c>
      <c r="AE139" s="162">
        <f t="shared" si="1"/>
        <v>80</v>
      </c>
      <c r="AF139" s="163">
        <f>100*(E139+J139+O139+T139+Y139)/'S1'!$I$14</f>
        <v>88.67924528</v>
      </c>
      <c r="AG139" s="163">
        <f>100*(F139+K139+P139+U139+Z139)/'S1'!$I$15</f>
        <v>96.92307692</v>
      </c>
      <c r="AH139" s="163">
        <f>100*(G139+L139+Q139+V139+AA139)/'S1'!$I$16</f>
        <v>96.22641509</v>
      </c>
      <c r="AI139" s="163">
        <f>100*(H139+M139+R139+W139+AB139)/'S1'!$I$17</f>
        <v>90.56603774</v>
      </c>
      <c r="AJ139" s="163">
        <f>100*(I139+N139+S139+X139+AC139)/'S1'!$I$18</f>
        <v>73.07692308</v>
      </c>
      <c r="AK139" s="164"/>
    </row>
    <row r="140" ht="15.75" customHeight="1">
      <c r="A140" s="137">
        <v>128.0</v>
      </c>
      <c r="B140" s="158">
        <v>9.21320104127E11</v>
      </c>
      <c r="C140" s="158" t="s">
        <v>15</v>
      </c>
      <c r="D140" s="159" t="s">
        <v>435</v>
      </c>
      <c r="E140" s="160">
        <v>24.0</v>
      </c>
      <c r="F140" s="160">
        <v>20.0</v>
      </c>
      <c r="G140" s="160"/>
      <c r="H140" s="160"/>
      <c r="I140" s="160"/>
      <c r="J140" s="160"/>
      <c r="K140" s="160">
        <v>15.0</v>
      </c>
      <c r="L140" s="160">
        <v>15.0</v>
      </c>
      <c r="M140" s="160">
        <v>7.0</v>
      </c>
      <c r="N140" s="160"/>
      <c r="O140" s="160"/>
      <c r="P140" s="160"/>
      <c r="Q140" s="160"/>
      <c r="R140" s="160">
        <v>17.0</v>
      </c>
      <c r="S140" s="160">
        <v>20.0</v>
      </c>
      <c r="T140" s="160">
        <v>25.0</v>
      </c>
      <c r="U140" s="161">
        <v>25.0</v>
      </c>
      <c r="V140" s="160"/>
      <c r="W140" s="160"/>
      <c r="X140" s="160"/>
      <c r="Y140" s="160"/>
      <c r="Z140" s="160"/>
      <c r="AA140" s="160">
        <v>30.0</v>
      </c>
      <c r="AB140" s="161">
        <v>20.0</v>
      </c>
      <c r="AC140" s="161"/>
      <c r="AD140" s="160" t="s">
        <v>11</v>
      </c>
      <c r="AE140" s="162">
        <f t="shared" si="1"/>
        <v>80</v>
      </c>
      <c r="AF140" s="163">
        <f>100*(E140+J140+O140+T140+Y140)/'S1'!$I$14</f>
        <v>92.45283019</v>
      </c>
      <c r="AG140" s="163">
        <f>100*(F140+K140+P140+U140+Z140)/'S1'!$I$15</f>
        <v>92.30769231</v>
      </c>
      <c r="AH140" s="163">
        <f>100*(G140+L140+Q140+V140+AA140)/'S1'!$I$16</f>
        <v>84.90566038</v>
      </c>
      <c r="AI140" s="163">
        <f>100*(H140+M140+R140+W140+AB140)/'S1'!$I$17</f>
        <v>83.01886792</v>
      </c>
      <c r="AJ140" s="163">
        <f>100*(I140+N140+S140+X140+AC140)/'S1'!$I$18</f>
        <v>76.92307692</v>
      </c>
      <c r="AK140" s="164"/>
    </row>
    <row r="141" ht="15.75" customHeight="1">
      <c r="A141" s="137">
        <v>129.0</v>
      </c>
      <c r="B141" s="158">
        <v>9.21320104128E11</v>
      </c>
      <c r="C141" s="158" t="s">
        <v>15</v>
      </c>
      <c r="D141" s="159" t="s">
        <v>436</v>
      </c>
      <c r="E141" s="160">
        <v>15.0</v>
      </c>
      <c r="F141" s="160">
        <v>16.0</v>
      </c>
      <c r="G141" s="160"/>
      <c r="H141" s="160"/>
      <c r="I141" s="160"/>
      <c r="J141" s="160"/>
      <c r="K141" s="160">
        <v>16.0</v>
      </c>
      <c r="L141" s="160">
        <v>18.0</v>
      </c>
      <c r="M141" s="160">
        <v>3.0</v>
      </c>
      <c r="N141" s="160"/>
      <c r="O141" s="160"/>
      <c r="P141" s="160"/>
      <c r="Q141" s="160"/>
      <c r="R141" s="160">
        <v>15.0</v>
      </c>
      <c r="S141" s="160">
        <v>16.0</v>
      </c>
      <c r="T141" s="160">
        <v>25.0</v>
      </c>
      <c r="U141" s="161">
        <v>25.0</v>
      </c>
      <c r="V141" s="160"/>
      <c r="W141" s="160"/>
      <c r="X141" s="160"/>
      <c r="Y141" s="160"/>
      <c r="Z141" s="160"/>
      <c r="AA141" s="160">
        <v>30.0</v>
      </c>
      <c r="AB141" s="161">
        <v>20.0</v>
      </c>
      <c r="AC141" s="161"/>
      <c r="AD141" s="160" t="s">
        <v>47</v>
      </c>
      <c r="AE141" s="162">
        <f t="shared" si="1"/>
        <v>70</v>
      </c>
      <c r="AF141" s="163">
        <f>100*(E141+J141+O141+T141+Y141)/'S1'!$I$14</f>
        <v>75.47169811</v>
      </c>
      <c r="AG141" s="163">
        <f>100*(F141+K141+P141+U141+Z141)/'S1'!$I$15</f>
        <v>87.69230769</v>
      </c>
      <c r="AH141" s="163">
        <f>100*(G141+L141+Q141+V141+AA141)/'S1'!$I$16</f>
        <v>90.56603774</v>
      </c>
      <c r="AI141" s="163">
        <f>100*(H141+M141+R141+W141+AB141)/'S1'!$I$17</f>
        <v>71.69811321</v>
      </c>
      <c r="AJ141" s="163">
        <f>100*(I141+N141+S141+X141+AC141)/'S1'!$I$18</f>
        <v>61.53846154</v>
      </c>
      <c r="AK141" s="164"/>
    </row>
    <row r="142" ht="15.75" customHeight="1">
      <c r="A142" s="137">
        <v>130.0</v>
      </c>
      <c r="B142" s="158">
        <v>9.21320104129E11</v>
      </c>
      <c r="C142" s="158" t="s">
        <v>15</v>
      </c>
      <c r="D142" s="159" t="s">
        <v>437</v>
      </c>
      <c r="E142" s="160">
        <v>20.0</v>
      </c>
      <c r="F142" s="160">
        <v>11.0</v>
      </c>
      <c r="G142" s="160"/>
      <c r="H142" s="160"/>
      <c r="I142" s="160"/>
      <c r="J142" s="160"/>
      <c r="K142" s="160">
        <v>18.0</v>
      </c>
      <c r="L142" s="160">
        <v>20.0</v>
      </c>
      <c r="M142" s="160">
        <v>3.0</v>
      </c>
      <c r="N142" s="160"/>
      <c r="O142" s="160"/>
      <c r="P142" s="160"/>
      <c r="Q142" s="160"/>
      <c r="R142" s="160">
        <v>20.0</v>
      </c>
      <c r="S142" s="160">
        <v>11.0</v>
      </c>
      <c r="T142" s="160">
        <v>25.0</v>
      </c>
      <c r="U142" s="161">
        <v>25.0</v>
      </c>
      <c r="V142" s="160"/>
      <c r="W142" s="160"/>
      <c r="X142" s="160"/>
      <c r="Y142" s="160"/>
      <c r="Z142" s="160"/>
      <c r="AA142" s="160">
        <v>30.0</v>
      </c>
      <c r="AB142" s="161">
        <v>20.0</v>
      </c>
      <c r="AC142" s="161"/>
      <c r="AD142" s="160" t="s">
        <v>11</v>
      </c>
      <c r="AE142" s="162">
        <f t="shared" si="1"/>
        <v>80</v>
      </c>
      <c r="AF142" s="163">
        <f>100*(E142+J142+O142+T142+Y142)/'S1'!$I$14</f>
        <v>84.90566038</v>
      </c>
      <c r="AG142" s="163">
        <f>100*(F142+K142+P142+U142+Z142)/'S1'!$I$15</f>
        <v>83.07692308</v>
      </c>
      <c r="AH142" s="163">
        <f>100*(G142+L142+Q142+V142+AA142)/'S1'!$I$16</f>
        <v>94.33962264</v>
      </c>
      <c r="AI142" s="163">
        <f>100*(H142+M142+R142+W142+AB142)/'S1'!$I$17</f>
        <v>81.13207547</v>
      </c>
      <c r="AJ142" s="163">
        <f>100*(I142+N142+S142+X142+AC142)/'S1'!$I$18</f>
        <v>42.30769231</v>
      </c>
      <c r="AK142" s="164"/>
    </row>
    <row r="143" ht="15.75" customHeight="1">
      <c r="A143" s="137">
        <v>131.0</v>
      </c>
      <c r="B143" s="158">
        <v>9.2132010413E11</v>
      </c>
      <c r="C143" s="158" t="s">
        <v>15</v>
      </c>
      <c r="D143" s="159" t="s">
        <v>438</v>
      </c>
      <c r="E143" s="160">
        <v>15.0</v>
      </c>
      <c r="F143" s="160">
        <v>18.0</v>
      </c>
      <c r="G143" s="160"/>
      <c r="H143" s="160"/>
      <c r="I143" s="160"/>
      <c r="J143" s="160"/>
      <c r="K143" s="160">
        <v>16.0</v>
      </c>
      <c r="L143" s="160">
        <v>19.0</v>
      </c>
      <c r="M143" s="160">
        <v>5.0</v>
      </c>
      <c r="N143" s="160"/>
      <c r="O143" s="160"/>
      <c r="P143" s="160"/>
      <c r="Q143" s="160"/>
      <c r="R143" s="160">
        <v>18.0</v>
      </c>
      <c r="S143" s="160">
        <v>13.0</v>
      </c>
      <c r="T143" s="160">
        <v>25.0</v>
      </c>
      <c r="U143" s="161">
        <v>25.0</v>
      </c>
      <c r="V143" s="160"/>
      <c r="W143" s="160"/>
      <c r="X143" s="160"/>
      <c r="Y143" s="160"/>
      <c r="Z143" s="160"/>
      <c r="AA143" s="160">
        <v>30.0</v>
      </c>
      <c r="AB143" s="161">
        <v>20.0</v>
      </c>
      <c r="AC143" s="161"/>
      <c r="AD143" s="160" t="s">
        <v>11</v>
      </c>
      <c r="AE143" s="162">
        <f t="shared" si="1"/>
        <v>80</v>
      </c>
      <c r="AF143" s="163">
        <f>100*(E143+J143+O143+T143+Y143)/'S1'!$I$14</f>
        <v>75.47169811</v>
      </c>
      <c r="AG143" s="163">
        <f>100*(F143+K143+P143+U143+Z143)/'S1'!$I$15</f>
        <v>90.76923077</v>
      </c>
      <c r="AH143" s="163">
        <f>100*(G143+L143+Q143+V143+AA143)/'S1'!$I$16</f>
        <v>92.45283019</v>
      </c>
      <c r="AI143" s="163">
        <f>100*(H143+M143+R143+W143+AB143)/'S1'!$I$17</f>
        <v>81.13207547</v>
      </c>
      <c r="AJ143" s="163">
        <f>100*(I143+N143+S143+X143+AC143)/'S1'!$I$18</f>
        <v>50</v>
      </c>
      <c r="AK143" s="164"/>
    </row>
    <row r="144" ht="15.75" customHeight="1">
      <c r="A144" s="137">
        <v>132.0</v>
      </c>
      <c r="B144" s="158">
        <v>9.21320104131E11</v>
      </c>
      <c r="C144" s="158" t="s">
        <v>15</v>
      </c>
      <c r="D144" s="159" t="s">
        <v>439</v>
      </c>
      <c r="E144" s="160">
        <v>25.0</v>
      </c>
      <c r="F144" s="160">
        <v>16.0</v>
      </c>
      <c r="G144" s="160"/>
      <c r="H144" s="160"/>
      <c r="I144" s="160"/>
      <c r="J144" s="160"/>
      <c r="K144" s="160">
        <v>18.0</v>
      </c>
      <c r="L144" s="160">
        <v>18.0</v>
      </c>
      <c r="M144" s="160">
        <v>7.0</v>
      </c>
      <c r="N144" s="160"/>
      <c r="O144" s="160"/>
      <c r="P144" s="160"/>
      <c r="Q144" s="160"/>
      <c r="R144" s="160">
        <v>20.0</v>
      </c>
      <c r="S144" s="160">
        <v>22.0</v>
      </c>
      <c r="T144" s="160">
        <v>25.0</v>
      </c>
      <c r="U144" s="161">
        <v>25.0</v>
      </c>
      <c r="V144" s="160"/>
      <c r="W144" s="160"/>
      <c r="X144" s="160"/>
      <c r="Y144" s="160"/>
      <c r="Z144" s="160"/>
      <c r="AA144" s="160">
        <v>30.0</v>
      </c>
      <c r="AB144" s="161">
        <v>20.0</v>
      </c>
      <c r="AC144" s="161"/>
      <c r="AD144" s="160" t="s">
        <v>11</v>
      </c>
      <c r="AE144" s="162">
        <f t="shared" si="1"/>
        <v>80</v>
      </c>
      <c r="AF144" s="163">
        <f>100*(E144+J144+O144+T144+Y144)/'S1'!$I$14</f>
        <v>94.33962264</v>
      </c>
      <c r="AG144" s="163">
        <f>100*(F144+K144+P144+U144+Z144)/'S1'!$I$15</f>
        <v>90.76923077</v>
      </c>
      <c r="AH144" s="163">
        <f>100*(G144+L144+Q144+V144+AA144)/'S1'!$I$16</f>
        <v>90.56603774</v>
      </c>
      <c r="AI144" s="163">
        <f>100*(H144+M144+R144+W144+AB144)/'S1'!$I$17</f>
        <v>88.67924528</v>
      </c>
      <c r="AJ144" s="163">
        <f>100*(I144+N144+S144+X144+AC144)/'S1'!$I$18</f>
        <v>84.61538462</v>
      </c>
      <c r="AK144" s="164"/>
    </row>
    <row r="145" ht="15.75" customHeight="1">
      <c r="A145" s="137">
        <v>133.0</v>
      </c>
      <c r="B145" s="158">
        <v>9.21320104132E11</v>
      </c>
      <c r="C145" s="158" t="s">
        <v>15</v>
      </c>
      <c r="D145" s="159" t="s">
        <v>440</v>
      </c>
      <c r="E145" s="160">
        <v>20.0</v>
      </c>
      <c r="F145" s="160">
        <v>12.0</v>
      </c>
      <c r="G145" s="160"/>
      <c r="H145" s="160"/>
      <c r="I145" s="160"/>
      <c r="J145" s="160"/>
      <c r="K145" s="160">
        <v>16.0</v>
      </c>
      <c r="L145" s="160">
        <v>22.0</v>
      </c>
      <c r="M145" s="160">
        <v>4.0</v>
      </c>
      <c r="N145" s="160"/>
      <c r="O145" s="160"/>
      <c r="P145" s="160"/>
      <c r="Q145" s="160"/>
      <c r="R145" s="160">
        <v>20.0</v>
      </c>
      <c r="S145" s="160">
        <v>21.0</v>
      </c>
      <c r="T145" s="160">
        <v>25.0</v>
      </c>
      <c r="U145" s="161">
        <v>25.0</v>
      </c>
      <c r="V145" s="160"/>
      <c r="W145" s="160"/>
      <c r="X145" s="160"/>
      <c r="Y145" s="160"/>
      <c r="Z145" s="160"/>
      <c r="AA145" s="160">
        <v>30.0</v>
      </c>
      <c r="AB145" s="161">
        <v>20.0</v>
      </c>
      <c r="AC145" s="161"/>
      <c r="AD145" s="160" t="s">
        <v>312</v>
      </c>
      <c r="AE145" s="162">
        <f t="shared" si="1"/>
        <v>90</v>
      </c>
      <c r="AF145" s="163">
        <f>100*(E145+J145+O145+T145+Y145)/'S1'!$I$14</f>
        <v>84.90566038</v>
      </c>
      <c r="AG145" s="163">
        <f>100*(F145+K145+P145+U145+Z145)/'S1'!$I$15</f>
        <v>81.53846154</v>
      </c>
      <c r="AH145" s="163">
        <f>100*(G145+L145+Q145+V145+AA145)/'S1'!$I$16</f>
        <v>98.11320755</v>
      </c>
      <c r="AI145" s="163">
        <f>100*(H145+M145+R145+W145+AB145)/'S1'!$I$17</f>
        <v>83.01886792</v>
      </c>
      <c r="AJ145" s="163">
        <f>100*(I145+N145+S145+X145+AC145)/'S1'!$I$18</f>
        <v>80.76923077</v>
      </c>
      <c r="AK145" s="164"/>
    </row>
    <row r="146" ht="15.75" customHeight="1">
      <c r="A146" s="137">
        <v>134.0</v>
      </c>
      <c r="B146" s="158">
        <v>9.21320104133E11</v>
      </c>
      <c r="C146" s="158" t="s">
        <v>15</v>
      </c>
      <c r="D146" s="159" t="s">
        <v>441</v>
      </c>
      <c r="E146" s="160">
        <v>15.0</v>
      </c>
      <c r="F146" s="160">
        <v>16.0</v>
      </c>
      <c r="G146" s="160"/>
      <c r="H146" s="160"/>
      <c r="I146" s="160"/>
      <c r="J146" s="160"/>
      <c r="K146" s="160">
        <v>11.0</v>
      </c>
      <c r="L146" s="160">
        <v>15.0</v>
      </c>
      <c r="M146" s="160">
        <v>5.0</v>
      </c>
      <c r="N146" s="160"/>
      <c r="O146" s="160"/>
      <c r="P146" s="160"/>
      <c r="Q146" s="160"/>
      <c r="R146" s="160">
        <v>15.0</v>
      </c>
      <c r="S146" s="160">
        <v>16.0</v>
      </c>
      <c r="T146" s="160">
        <v>25.0</v>
      </c>
      <c r="U146" s="161">
        <v>25.0</v>
      </c>
      <c r="V146" s="160"/>
      <c r="W146" s="160"/>
      <c r="X146" s="160"/>
      <c r="Y146" s="160"/>
      <c r="Z146" s="160"/>
      <c r="AA146" s="160">
        <v>30.0</v>
      </c>
      <c r="AB146" s="161">
        <v>20.0</v>
      </c>
      <c r="AC146" s="161"/>
      <c r="AD146" s="160" t="s">
        <v>47</v>
      </c>
      <c r="AE146" s="162">
        <f t="shared" si="1"/>
        <v>70</v>
      </c>
      <c r="AF146" s="163">
        <f>100*(E146+J146+O146+T146+Y146)/'S1'!$I$14</f>
        <v>75.47169811</v>
      </c>
      <c r="AG146" s="163">
        <f>100*(F146+K146+P146+U146+Z146)/'S1'!$I$15</f>
        <v>80</v>
      </c>
      <c r="AH146" s="163">
        <f>100*(G146+L146+Q146+V146+AA146)/'S1'!$I$16</f>
        <v>84.90566038</v>
      </c>
      <c r="AI146" s="163">
        <f>100*(H146+M146+R146+W146+AB146)/'S1'!$I$17</f>
        <v>75.47169811</v>
      </c>
      <c r="AJ146" s="163">
        <f>100*(I146+N146+S146+X146+AC146)/'S1'!$I$18</f>
        <v>61.53846154</v>
      </c>
      <c r="AK146" s="164"/>
    </row>
    <row r="147" ht="15.75" customHeight="1">
      <c r="A147" s="137">
        <v>135.0</v>
      </c>
      <c r="B147" s="158">
        <v>9.21320104134E11</v>
      </c>
      <c r="C147" s="158" t="s">
        <v>15</v>
      </c>
      <c r="D147" s="159" t="s">
        <v>442</v>
      </c>
      <c r="E147" s="160">
        <v>18.0</v>
      </c>
      <c r="F147" s="160">
        <v>13.0</v>
      </c>
      <c r="G147" s="160"/>
      <c r="H147" s="160"/>
      <c r="I147" s="160"/>
      <c r="J147" s="160"/>
      <c r="K147" s="160">
        <v>10.0</v>
      </c>
      <c r="L147" s="160">
        <v>15.0</v>
      </c>
      <c r="M147" s="160">
        <v>6.0</v>
      </c>
      <c r="N147" s="160"/>
      <c r="O147" s="160"/>
      <c r="P147" s="160"/>
      <c r="Q147" s="160"/>
      <c r="R147" s="160">
        <v>18.0</v>
      </c>
      <c r="S147" s="160">
        <v>13.0</v>
      </c>
      <c r="T147" s="160">
        <v>25.0</v>
      </c>
      <c r="U147" s="161">
        <v>25.0</v>
      </c>
      <c r="V147" s="160"/>
      <c r="W147" s="160"/>
      <c r="X147" s="160"/>
      <c r="Y147" s="160"/>
      <c r="Z147" s="160"/>
      <c r="AA147" s="160">
        <v>30.0</v>
      </c>
      <c r="AB147" s="161">
        <v>20.0</v>
      </c>
      <c r="AC147" s="161"/>
      <c r="AD147" s="160" t="s">
        <v>47</v>
      </c>
      <c r="AE147" s="162">
        <f t="shared" si="1"/>
        <v>70</v>
      </c>
      <c r="AF147" s="163">
        <f>100*(E147+J147+O147+T147+Y147)/'S1'!$I$14</f>
        <v>81.13207547</v>
      </c>
      <c r="AG147" s="163">
        <f>100*(F147+K147+P147+U147+Z147)/'S1'!$I$15</f>
        <v>73.84615385</v>
      </c>
      <c r="AH147" s="163">
        <f>100*(G147+L147+Q147+V147+AA147)/'S1'!$I$16</f>
        <v>84.90566038</v>
      </c>
      <c r="AI147" s="163">
        <f>100*(H147+M147+R147+W147+AB147)/'S1'!$I$17</f>
        <v>83.01886792</v>
      </c>
      <c r="AJ147" s="163">
        <f>100*(I147+N147+S147+X147+AC147)/'S1'!$I$18</f>
        <v>50</v>
      </c>
      <c r="AK147" s="164"/>
    </row>
    <row r="148" ht="15.75" customHeight="1">
      <c r="A148" s="137">
        <v>136.0</v>
      </c>
      <c r="B148" s="158">
        <v>9.21320104135E11</v>
      </c>
      <c r="C148" s="158" t="s">
        <v>15</v>
      </c>
      <c r="D148" s="159" t="s">
        <v>443</v>
      </c>
      <c r="E148" s="160">
        <v>18.0</v>
      </c>
      <c r="F148" s="160">
        <v>18.0</v>
      </c>
      <c r="G148" s="160"/>
      <c r="H148" s="160"/>
      <c r="I148" s="160"/>
      <c r="J148" s="160"/>
      <c r="K148" s="160">
        <v>11.0</v>
      </c>
      <c r="L148" s="160">
        <v>21.0</v>
      </c>
      <c r="M148" s="160">
        <v>0.0</v>
      </c>
      <c r="N148" s="160"/>
      <c r="O148" s="160"/>
      <c r="P148" s="160"/>
      <c r="Q148" s="160"/>
      <c r="R148" s="160">
        <v>14.0</v>
      </c>
      <c r="S148" s="160">
        <v>17.0</v>
      </c>
      <c r="T148" s="160">
        <v>25.0</v>
      </c>
      <c r="U148" s="161">
        <v>25.0</v>
      </c>
      <c r="V148" s="160"/>
      <c r="W148" s="160"/>
      <c r="X148" s="160"/>
      <c r="Y148" s="160"/>
      <c r="Z148" s="160"/>
      <c r="AA148" s="160">
        <v>30.0</v>
      </c>
      <c r="AB148" s="161">
        <v>20.0</v>
      </c>
      <c r="AC148" s="161"/>
      <c r="AD148" s="160" t="s">
        <v>47</v>
      </c>
      <c r="AE148" s="162">
        <f t="shared" si="1"/>
        <v>70</v>
      </c>
      <c r="AF148" s="163">
        <f>100*(E148+J148+O148+T148+Y148)/'S1'!$I$14</f>
        <v>81.13207547</v>
      </c>
      <c r="AG148" s="163">
        <f>100*(F148+K148+P148+U148+Z148)/'S1'!$I$15</f>
        <v>83.07692308</v>
      </c>
      <c r="AH148" s="163">
        <f>100*(G148+L148+Q148+V148+AA148)/'S1'!$I$16</f>
        <v>96.22641509</v>
      </c>
      <c r="AI148" s="163">
        <f>100*(H148+M148+R148+W148+AB148)/'S1'!$I$17</f>
        <v>64.1509434</v>
      </c>
      <c r="AJ148" s="163">
        <f>100*(I148+N148+S148+X148+AC148)/'S1'!$I$18</f>
        <v>65.38461538</v>
      </c>
      <c r="AK148" s="164"/>
    </row>
    <row r="149" ht="15.75" customHeight="1">
      <c r="A149" s="137">
        <v>137.0</v>
      </c>
      <c r="B149" s="158">
        <v>9.21320104136E11</v>
      </c>
      <c r="C149" s="158" t="s">
        <v>15</v>
      </c>
      <c r="D149" s="159" t="s">
        <v>444</v>
      </c>
      <c r="E149" s="160">
        <v>16.0</v>
      </c>
      <c r="F149" s="160">
        <v>15.0</v>
      </c>
      <c r="G149" s="160"/>
      <c r="H149" s="160"/>
      <c r="I149" s="160"/>
      <c r="J149" s="160"/>
      <c r="K149" s="160">
        <v>15.0</v>
      </c>
      <c r="L149" s="160">
        <v>15.0</v>
      </c>
      <c r="M149" s="160">
        <v>1.0</v>
      </c>
      <c r="N149" s="160"/>
      <c r="O149" s="160"/>
      <c r="P149" s="160"/>
      <c r="Q149" s="160"/>
      <c r="R149" s="160">
        <v>20.0</v>
      </c>
      <c r="S149" s="160">
        <v>17.0</v>
      </c>
      <c r="T149" s="160">
        <v>25.0</v>
      </c>
      <c r="U149" s="161">
        <v>25.0</v>
      </c>
      <c r="V149" s="160"/>
      <c r="W149" s="160"/>
      <c r="X149" s="160"/>
      <c r="Y149" s="160"/>
      <c r="Z149" s="160"/>
      <c r="AA149" s="160">
        <v>30.0</v>
      </c>
      <c r="AB149" s="161">
        <v>20.0</v>
      </c>
      <c r="AC149" s="161"/>
      <c r="AD149" s="160" t="s">
        <v>47</v>
      </c>
      <c r="AE149" s="162">
        <f t="shared" si="1"/>
        <v>70</v>
      </c>
      <c r="AF149" s="163">
        <f>100*(E149+J149+O149+T149+Y149)/'S1'!$I$14</f>
        <v>77.35849057</v>
      </c>
      <c r="AG149" s="163">
        <f>100*(F149+K149+P149+U149+Z149)/'S1'!$I$15</f>
        <v>84.61538462</v>
      </c>
      <c r="AH149" s="163">
        <f>100*(G149+L149+Q149+V149+AA149)/'S1'!$I$16</f>
        <v>84.90566038</v>
      </c>
      <c r="AI149" s="163">
        <f>100*(H149+M149+R149+W149+AB149)/'S1'!$I$17</f>
        <v>77.35849057</v>
      </c>
      <c r="AJ149" s="163">
        <f>100*(I149+N149+S149+X149+AC149)/'S1'!$I$18</f>
        <v>65.38461538</v>
      </c>
      <c r="AK149" s="164"/>
    </row>
    <row r="150" ht="15.75" customHeight="1">
      <c r="A150" s="137">
        <v>138.0</v>
      </c>
      <c r="B150" s="158">
        <v>9.21320104137E11</v>
      </c>
      <c r="C150" s="158" t="s">
        <v>15</v>
      </c>
      <c r="D150" s="159" t="s">
        <v>445</v>
      </c>
      <c r="E150" s="160">
        <v>12.0</v>
      </c>
      <c r="F150" s="160">
        <v>19.0</v>
      </c>
      <c r="G150" s="160"/>
      <c r="H150" s="160"/>
      <c r="I150" s="160"/>
      <c r="J150" s="160"/>
      <c r="K150" s="160">
        <v>17.0</v>
      </c>
      <c r="L150" s="160">
        <v>20.0</v>
      </c>
      <c r="M150" s="160">
        <v>6.0</v>
      </c>
      <c r="N150" s="160"/>
      <c r="O150" s="160"/>
      <c r="P150" s="160"/>
      <c r="Q150" s="160"/>
      <c r="R150" s="160">
        <v>17.0</v>
      </c>
      <c r="S150" s="160">
        <v>14.0</v>
      </c>
      <c r="T150" s="160">
        <v>25.0</v>
      </c>
      <c r="U150" s="161">
        <v>25.0</v>
      </c>
      <c r="V150" s="160"/>
      <c r="W150" s="160"/>
      <c r="X150" s="160"/>
      <c r="Y150" s="160"/>
      <c r="Z150" s="160"/>
      <c r="AA150" s="160">
        <v>30.0</v>
      </c>
      <c r="AB150" s="161">
        <v>20.0</v>
      </c>
      <c r="AC150" s="161"/>
      <c r="AD150" s="160" t="s">
        <v>13</v>
      </c>
      <c r="AE150" s="162">
        <f t="shared" si="1"/>
        <v>60</v>
      </c>
      <c r="AF150" s="163">
        <f>100*(E150+J150+O150+T150+Y150)/'S1'!$I$14</f>
        <v>69.81132075</v>
      </c>
      <c r="AG150" s="163">
        <f>100*(F150+K150+P150+U150+Z150)/'S1'!$I$15</f>
        <v>93.84615385</v>
      </c>
      <c r="AH150" s="163">
        <f>100*(G150+L150+Q150+V150+AA150)/'S1'!$I$16</f>
        <v>94.33962264</v>
      </c>
      <c r="AI150" s="163">
        <f>100*(H150+M150+R150+W150+AB150)/'S1'!$I$17</f>
        <v>81.13207547</v>
      </c>
      <c r="AJ150" s="163">
        <f>100*(I150+N150+S150+X150+AC150)/'S1'!$I$18</f>
        <v>53.84615385</v>
      </c>
      <c r="AK150" s="164"/>
    </row>
    <row r="151" ht="15.75" customHeight="1">
      <c r="A151" s="137">
        <v>139.0</v>
      </c>
      <c r="B151" s="158">
        <v>9.21320104138E11</v>
      </c>
      <c r="C151" s="158" t="s">
        <v>15</v>
      </c>
      <c r="D151" s="159" t="s">
        <v>446</v>
      </c>
      <c r="E151" s="160">
        <v>18.0</v>
      </c>
      <c r="F151" s="160">
        <v>22.0</v>
      </c>
      <c r="G151" s="160"/>
      <c r="H151" s="160"/>
      <c r="I151" s="160"/>
      <c r="J151" s="160"/>
      <c r="K151" s="160">
        <v>16.0</v>
      </c>
      <c r="L151" s="160">
        <v>14.0</v>
      </c>
      <c r="M151" s="160">
        <v>2.0</v>
      </c>
      <c r="N151" s="160"/>
      <c r="O151" s="160"/>
      <c r="P151" s="160"/>
      <c r="Q151" s="160"/>
      <c r="R151" s="160">
        <v>18.0</v>
      </c>
      <c r="S151" s="160">
        <v>15.0</v>
      </c>
      <c r="T151" s="160">
        <v>25.0</v>
      </c>
      <c r="U151" s="161">
        <v>25.0</v>
      </c>
      <c r="V151" s="160"/>
      <c r="W151" s="160"/>
      <c r="X151" s="160"/>
      <c r="Y151" s="160"/>
      <c r="Z151" s="160"/>
      <c r="AA151" s="160">
        <v>30.0</v>
      </c>
      <c r="AB151" s="161">
        <v>20.0</v>
      </c>
      <c r="AC151" s="161"/>
      <c r="AD151" s="160" t="s">
        <v>11</v>
      </c>
      <c r="AE151" s="162">
        <f t="shared" si="1"/>
        <v>80</v>
      </c>
      <c r="AF151" s="163">
        <f>100*(E151+J151+O151+T151+Y151)/'S1'!$I$14</f>
        <v>81.13207547</v>
      </c>
      <c r="AG151" s="163">
        <f>100*(F151+K151+P151+U151+Z151)/'S1'!$I$15</f>
        <v>96.92307692</v>
      </c>
      <c r="AH151" s="163">
        <f>100*(G151+L151+Q151+V151+AA151)/'S1'!$I$16</f>
        <v>83.01886792</v>
      </c>
      <c r="AI151" s="163">
        <f>100*(H151+M151+R151+W151+AB151)/'S1'!$I$17</f>
        <v>75.47169811</v>
      </c>
      <c r="AJ151" s="163">
        <f>100*(I151+N151+S151+X151+AC151)/'S1'!$I$18</f>
        <v>57.69230769</v>
      </c>
      <c r="AK151" s="164"/>
    </row>
    <row r="152" ht="15.75" customHeight="1">
      <c r="A152" s="137">
        <v>140.0</v>
      </c>
      <c r="B152" s="158">
        <v>9.21320104139E11</v>
      </c>
      <c r="C152" s="158" t="s">
        <v>15</v>
      </c>
      <c r="D152" s="159" t="s">
        <v>447</v>
      </c>
      <c r="E152" s="160">
        <v>16.0</v>
      </c>
      <c r="F152" s="160">
        <v>18.0</v>
      </c>
      <c r="G152" s="160"/>
      <c r="H152" s="160"/>
      <c r="I152" s="160"/>
      <c r="J152" s="160"/>
      <c r="K152" s="160">
        <v>10.0</v>
      </c>
      <c r="L152" s="160">
        <v>16.0</v>
      </c>
      <c r="M152" s="160">
        <v>5.0</v>
      </c>
      <c r="N152" s="160"/>
      <c r="O152" s="160"/>
      <c r="P152" s="160"/>
      <c r="Q152" s="160"/>
      <c r="R152" s="160">
        <v>16.0</v>
      </c>
      <c r="S152" s="160">
        <v>15.0</v>
      </c>
      <c r="T152" s="160">
        <v>25.0</v>
      </c>
      <c r="U152" s="161">
        <v>25.0</v>
      </c>
      <c r="V152" s="160"/>
      <c r="W152" s="160"/>
      <c r="X152" s="160"/>
      <c r="Y152" s="160"/>
      <c r="Z152" s="160"/>
      <c r="AA152" s="160">
        <v>30.0</v>
      </c>
      <c r="AB152" s="161">
        <v>20.0</v>
      </c>
      <c r="AC152" s="161"/>
      <c r="AD152" s="160" t="s">
        <v>13</v>
      </c>
      <c r="AE152" s="162">
        <f t="shared" si="1"/>
        <v>60</v>
      </c>
      <c r="AF152" s="163">
        <f>100*(E152+J152+O152+T152+Y152)/'S1'!$I$14</f>
        <v>77.35849057</v>
      </c>
      <c r="AG152" s="163">
        <f>100*(F152+K152+P152+U152+Z152)/'S1'!$I$15</f>
        <v>81.53846154</v>
      </c>
      <c r="AH152" s="163">
        <f>100*(G152+L152+Q152+V152+AA152)/'S1'!$I$16</f>
        <v>86.79245283</v>
      </c>
      <c r="AI152" s="163">
        <f>100*(H152+M152+R152+W152+AB152)/'S1'!$I$17</f>
        <v>77.35849057</v>
      </c>
      <c r="AJ152" s="163">
        <f>100*(I152+N152+S152+X152+AC152)/'S1'!$I$18</f>
        <v>57.69230769</v>
      </c>
      <c r="AK152" s="164"/>
    </row>
    <row r="153" ht="15.75" customHeight="1">
      <c r="A153" s="137">
        <v>141.0</v>
      </c>
      <c r="B153" s="158">
        <v>9.2132010414E11</v>
      </c>
      <c r="C153" s="158" t="s">
        <v>15</v>
      </c>
      <c r="D153" s="159" t="s">
        <v>448</v>
      </c>
      <c r="E153" s="160">
        <v>17.0</v>
      </c>
      <c r="F153" s="160">
        <v>14.0</v>
      </c>
      <c r="G153" s="160"/>
      <c r="H153" s="160"/>
      <c r="I153" s="160"/>
      <c r="J153" s="160"/>
      <c r="K153" s="160">
        <v>11.0</v>
      </c>
      <c r="L153" s="160">
        <v>13.0</v>
      </c>
      <c r="M153" s="160">
        <v>7.0</v>
      </c>
      <c r="N153" s="160"/>
      <c r="O153" s="160"/>
      <c r="P153" s="160"/>
      <c r="Q153" s="160"/>
      <c r="R153" s="160">
        <v>11.0</v>
      </c>
      <c r="S153" s="160">
        <v>20.0</v>
      </c>
      <c r="T153" s="160">
        <v>25.0</v>
      </c>
      <c r="U153" s="161">
        <v>25.0</v>
      </c>
      <c r="V153" s="160"/>
      <c r="W153" s="160"/>
      <c r="X153" s="160"/>
      <c r="Y153" s="160"/>
      <c r="Z153" s="160"/>
      <c r="AA153" s="160">
        <v>30.0</v>
      </c>
      <c r="AB153" s="161">
        <v>20.0</v>
      </c>
      <c r="AC153" s="161"/>
      <c r="AD153" s="160" t="s">
        <v>11</v>
      </c>
      <c r="AE153" s="162">
        <f t="shared" si="1"/>
        <v>80</v>
      </c>
      <c r="AF153" s="163">
        <f>100*(E153+J153+O153+T153+Y153)/'S1'!$I$14</f>
        <v>79.24528302</v>
      </c>
      <c r="AG153" s="163">
        <f>100*(F153+K153+P153+U153+Z153)/'S1'!$I$15</f>
        <v>76.92307692</v>
      </c>
      <c r="AH153" s="163">
        <f>100*(G153+L153+Q153+V153+AA153)/'S1'!$I$16</f>
        <v>81.13207547</v>
      </c>
      <c r="AI153" s="163">
        <f>100*(H153+M153+R153+W153+AB153)/'S1'!$I$17</f>
        <v>71.69811321</v>
      </c>
      <c r="AJ153" s="163">
        <f>100*(I153+N153+S153+X153+AC153)/'S1'!$I$18</f>
        <v>76.92307692</v>
      </c>
      <c r="AK153" s="164"/>
    </row>
    <row r="154" ht="15.75" customHeight="1">
      <c r="A154" s="137">
        <v>142.0</v>
      </c>
      <c r="B154" s="158">
        <v>9.21320104141E11</v>
      </c>
      <c r="C154" s="158" t="s">
        <v>15</v>
      </c>
      <c r="D154" s="159" t="s">
        <v>449</v>
      </c>
      <c r="E154" s="160">
        <v>20.0</v>
      </c>
      <c r="F154" s="160">
        <v>11.0</v>
      </c>
      <c r="G154" s="160"/>
      <c r="H154" s="160"/>
      <c r="I154" s="160"/>
      <c r="J154" s="160"/>
      <c r="K154" s="160">
        <v>14.0</v>
      </c>
      <c r="L154" s="160">
        <v>12.0</v>
      </c>
      <c r="M154" s="160">
        <v>5.0</v>
      </c>
      <c r="N154" s="160"/>
      <c r="O154" s="160"/>
      <c r="P154" s="160"/>
      <c r="Q154" s="160"/>
      <c r="R154" s="160">
        <v>19.0</v>
      </c>
      <c r="S154" s="160">
        <v>12.0</v>
      </c>
      <c r="T154" s="160">
        <v>25.0</v>
      </c>
      <c r="U154" s="161">
        <v>25.0</v>
      </c>
      <c r="V154" s="160"/>
      <c r="W154" s="160"/>
      <c r="X154" s="160"/>
      <c r="Y154" s="160"/>
      <c r="Z154" s="160"/>
      <c r="AA154" s="160">
        <v>30.0</v>
      </c>
      <c r="AB154" s="161">
        <v>20.0</v>
      </c>
      <c r="AC154" s="161"/>
      <c r="AD154" s="160" t="s">
        <v>47</v>
      </c>
      <c r="AE154" s="162">
        <f t="shared" si="1"/>
        <v>70</v>
      </c>
      <c r="AF154" s="163">
        <f>100*(E154+J154+O154+T154+Y154)/'S1'!$I$14</f>
        <v>84.90566038</v>
      </c>
      <c r="AG154" s="163">
        <f>100*(F154+K154+P154+U154+Z154)/'S1'!$I$15</f>
        <v>76.92307692</v>
      </c>
      <c r="AH154" s="163">
        <f>100*(G154+L154+Q154+V154+AA154)/'S1'!$I$16</f>
        <v>79.24528302</v>
      </c>
      <c r="AI154" s="163">
        <f>100*(H154+M154+R154+W154+AB154)/'S1'!$I$17</f>
        <v>83.01886792</v>
      </c>
      <c r="AJ154" s="163">
        <f>100*(I154+N154+S154+X154+AC154)/'S1'!$I$18</f>
        <v>46.15384615</v>
      </c>
      <c r="AK154" s="164"/>
    </row>
    <row r="155" ht="15.75" customHeight="1">
      <c r="A155" s="137">
        <v>143.0</v>
      </c>
      <c r="B155" s="158">
        <v>9.21320104142E11</v>
      </c>
      <c r="C155" s="158" t="s">
        <v>15</v>
      </c>
      <c r="D155" s="159" t="s">
        <v>450</v>
      </c>
      <c r="E155" s="160">
        <v>15.0</v>
      </c>
      <c r="F155" s="160">
        <v>16.0</v>
      </c>
      <c r="G155" s="160"/>
      <c r="H155" s="160"/>
      <c r="I155" s="160"/>
      <c r="J155" s="160"/>
      <c r="K155" s="160">
        <v>16.0</v>
      </c>
      <c r="L155" s="160">
        <v>12.0</v>
      </c>
      <c r="M155" s="160">
        <v>3.0</v>
      </c>
      <c r="N155" s="160"/>
      <c r="O155" s="160"/>
      <c r="P155" s="160"/>
      <c r="Q155" s="160"/>
      <c r="R155" s="160">
        <v>15.0</v>
      </c>
      <c r="S155" s="160">
        <v>18.0</v>
      </c>
      <c r="T155" s="160">
        <v>25.0</v>
      </c>
      <c r="U155" s="161">
        <v>25.0</v>
      </c>
      <c r="V155" s="160"/>
      <c r="W155" s="160"/>
      <c r="X155" s="160"/>
      <c r="Y155" s="160"/>
      <c r="Z155" s="160"/>
      <c r="AA155" s="160">
        <v>30.0</v>
      </c>
      <c r="AB155" s="161">
        <v>20.0</v>
      </c>
      <c r="AC155" s="161"/>
      <c r="AD155" s="160" t="s">
        <v>47</v>
      </c>
      <c r="AE155" s="162">
        <f t="shared" si="1"/>
        <v>70</v>
      </c>
      <c r="AF155" s="163">
        <f>100*(E155+J155+O155+T155+Y155)/'S1'!$I$14</f>
        <v>75.47169811</v>
      </c>
      <c r="AG155" s="163">
        <f>100*(F155+K155+P155+U155+Z155)/'S1'!$I$15</f>
        <v>87.69230769</v>
      </c>
      <c r="AH155" s="163">
        <f>100*(G155+L155+Q155+V155+AA155)/'S1'!$I$16</f>
        <v>79.24528302</v>
      </c>
      <c r="AI155" s="163">
        <f>100*(H155+M155+R155+W155+AB155)/'S1'!$I$17</f>
        <v>71.69811321</v>
      </c>
      <c r="AJ155" s="163">
        <f>100*(I155+N155+S155+X155+AC155)/'S1'!$I$18</f>
        <v>69.23076923</v>
      </c>
      <c r="AK155" s="164"/>
    </row>
    <row r="156" ht="15.75" customHeight="1">
      <c r="A156" s="137">
        <v>144.0</v>
      </c>
      <c r="B156" s="158">
        <v>9.21320104143E11</v>
      </c>
      <c r="C156" s="158" t="s">
        <v>15</v>
      </c>
      <c r="D156" s="159" t="s">
        <v>451</v>
      </c>
      <c r="E156" s="160">
        <v>12.0</v>
      </c>
      <c r="F156" s="160">
        <v>21.0</v>
      </c>
      <c r="G156" s="160"/>
      <c r="H156" s="160"/>
      <c r="I156" s="160"/>
      <c r="J156" s="160"/>
      <c r="K156" s="160">
        <v>15.0</v>
      </c>
      <c r="L156" s="160">
        <v>14.0</v>
      </c>
      <c r="M156" s="160">
        <v>6.0</v>
      </c>
      <c r="N156" s="160"/>
      <c r="O156" s="160"/>
      <c r="P156" s="160"/>
      <c r="Q156" s="160"/>
      <c r="R156" s="160">
        <v>16.0</v>
      </c>
      <c r="S156" s="160">
        <v>18.0</v>
      </c>
      <c r="T156" s="160">
        <v>25.0</v>
      </c>
      <c r="U156" s="161">
        <v>25.0</v>
      </c>
      <c r="V156" s="160"/>
      <c r="W156" s="160"/>
      <c r="X156" s="160"/>
      <c r="Y156" s="160"/>
      <c r="Z156" s="160"/>
      <c r="AA156" s="160">
        <v>30.0</v>
      </c>
      <c r="AB156" s="161">
        <v>20.0</v>
      </c>
      <c r="AC156" s="161"/>
      <c r="AD156" s="160" t="s">
        <v>13</v>
      </c>
      <c r="AE156" s="162">
        <f t="shared" si="1"/>
        <v>60</v>
      </c>
      <c r="AF156" s="163">
        <f>100*(E156+J156+O156+T156+Y156)/'S1'!$I$14</f>
        <v>69.81132075</v>
      </c>
      <c r="AG156" s="163">
        <f>100*(F156+K156+P156+U156+Z156)/'S1'!$I$15</f>
        <v>93.84615385</v>
      </c>
      <c r="AH156" s="163">
        <f>100*(G156+L156+Q156+V156+AA156)/'S1'!$I$16</f>
        <v>83.01886792</v>
      </c>
      <c r="AI156" s="163">
        <f>100*(H156+M156+R156+W156+AB156)/'S1'!$I$17</f>
        <v>79.24528302</v>
      </c>
      <c r="AJ156" s="163">
        <f>100*(I156+N156+S156+X156+AC156)/'S1'!$I$18</f>
        <v>69.23076923</v>
      </c>
      <c r="AK156" s="164"/>
    </row>
    <row r="157" ht="15.75" customHeight="1">
      <c r="A157" s="137">
        <v>145.0</v>
      </c>
      <c r="B157" s="158">
        <v>9.21320104144E11</v>
      </c>
      <c r="C157" s="158" t="s">
        <v>15</v>
      </c>
      <c r="D157" s="159" t="s">
        <v>452</v>
      </c>
      <c r="E157" s="160">
        <v>25.0</v>
      </c>
      <c r="F157" s="160">
        <v>16.0</v>
      </c>
      <c r="G157" s="160"/>
      <c r="H157" s="160"/>
      <c r="I157" s="160"/>
      <c r="J157" s="160"/>
      <c r="K157" s="160">
        <v>18.0</v>
      </c>
      <c r="L157" s="160">
        <v>20.0</v>
      </c>
      <c r="M157" s="160">
        <v>7.0</v>
      </c>
      <c r="N157" s="160"/>
      <c r="O157" s="160"/>
      <c r="P157" s="160"/>
      <c r="Q157" s="160"/>
      <c r="R157" s="160">
        <v>20.0</v>
      </c>
      <c r="S157" s="160">
        <v>16.0</v>
      </c>
      <c r="T157" s="160">
        <v>25.0</v>
      </c>
      <c r="U157" s="161">
        <v>25.0</v>
      </c>
      <c r="V157" s="160"/>
      <c r="W157" s="160"/>
      <c r="X157" s="160"/>
      <c r="Y157" s="160"/>
      <c r="Z157" s="160"/>
      <c r="AA157" s="160">
        <v>30.0</v>
      </c>
      <c r="AB157" s="161">
        <v>20.0</v>
      </c>
      <c r="AC157" s="161"/>
      <c r="AD157" s="160" t="s">
        <v>312</v>
      </c>
      <c r="AE157" s="162">
        <f t="shared" si="1"/>
        <v>90</v>
      </c>
      <c r="AF157" s="163">
        <f>100*(E157+J157+O157+T157+Y157)/'S1'!$I$14</f>
        <v>94.33962264</v>
      </c>
      <c r="AG157" s="163">
        <f>100*(F157+K157+P157+U157+Z157)/'S1'!$I$15</f>
        <v>90.76923077</v>
      </c>
      <c r="AH157" s="163">
        <f>100*(G157+L157+Q157+V157+AA157)/'S1'!$I$16</f>
        <v>94.33962264</v>
      </c>
      <c r="AI157" s="163">
        <f>100*(H157+M157+R157+W157+AB157)/'S1'!$I$17</f>
        <v>88.67924528</v>
      </c>
      <c r="AJ157" s="163">
        <f>100*(I157+N157+S157+X157+AC157)/'S1'!$I$18</f>
        <v>61.53846154</v>
      </c>
      <c r="AK157" s="164"/>
    </row>
    <row r="158" ht="15.75" customHeight="1">
      <c r="A158" s="137">
        <v>146.0</v>
      </c>
      <c r="B158" s="158">
        <v>9.21320104145E11</v>
      </c>
      <c r="C158" s="158" t="s">
        <v>15</v>
      </c>
      <c r="D158" s="159" t="s">
        <v>453</v>
      </c>
      <c r="E158" s="160">
        <v>21.0</v>
      </c>
      <c r="F158" s="160">
        <v>10.0</v>
      </c>
      <c r="G158" s="160"/>
      <c r="H158" s="160"/>
      <c r="I158" s="160"/>
      <c r="J158" s="160"/>
      <c r="K158" s="160">
        <v>11.0</v>
      </c>
      <c r="L158" s="160">
        <v>15.0</v>
      </c>
      <c r="M158" s="160">
        <v>5.0</v>
      </c>
      <c r="N158" s="160"/>
      <c r="O158" s="160"/>
      <c r="P158" s="160"/>
      <c r="Q158" s="160"/>
      <c r="R158" s="160">
        <v>15.0</v>
      </c>
      <c r="S158" s="160">
        <v>16.0</v>
      </c>
      <c r="T158" s="160">
        <v>25.0</v>
      </c>
      <c r="U158" s="161">
        <v>25.0</v>
      </c>
      <c r="V158" s="160"/>
      <c r="W158" s="160"/>
      <c r="X158" s="160"/>
      <c r="Y158" s="160"/>
      <c r="Z158" s="160"/>
      <c r="AA158" s="160">
        <v>30.0</v>
      </c>
      <c r="AB158" s="161">
        <v>20.0</v>
      </c>
      <c r="AC158" s="161"/>
      <c r="AD158" s="160" t="s">
        <v>198</v>
      </c>
      <c r="AE158" s="162">
        <f t="shared" si="1"/>
        <v>0</v>
      </c>
      <c r="AF158" s="163">
        <f>100*(E158+J158+O158+T158+Y158)/'S1'!$I$14</f>
        <v>86.79245283</v>
      </c>
      <c r="AG158" s="163">
        <f>100*(F158+K158+P158+U158+Z158)/'S1'!$I$15</f>
        <v>70.76923077</v>
      </c>
      <c r="AH158" s="163">
        <f>100*(G158+L158+Q158+V158+AA158)/'S1'!$I$16</f>
        <v>84.90566038</v>
      </c>
      <c r="AI158" s="163">
        <f>100*(H158+M158+R158+W158+AB158)/'S1'!$I$17</f>
        <v>75.47169811</v>
      </c>
      <c r="AJ158" s="163">
        <f>100*(I158+N158+S158+X158+AC158)/'S1'!$I$18</f>
        <v>61.53846154</v>
      </c>
      <c r="AK158" s="164"/>
    </row>
    <row r="159" ht="15.75" customHeight="1">
      <c r="A159" s="137">
        <v>147.0</v>
      </c>
      <c r="B159" s="158">
        <v>9.21320104146E11</v>
      </c>
      <c r="C159" s="158" t="s">
        <v>15</v>
      </c>
      <c r="D159" s="159" t="s">
        <v>454</v>
      </c>
      <c r="E159" s="160">
        <v>20.0</v>
      </c>
      <c r="F159" s="160">
        <v>11.0</v>
      </c>
      <c r="G159" s="160"/>
      <c r="H159" s="160"/>
      <c r="I159" s="160"/>
      <c r="J159" s="160"/>
      <c r="K159" s="160">
        <v>10.0</v>
      </c>
      <c r="L159" s="160">
        <v>16.0</v>
      </c>
      <c r="M159" s="160">
        <v>5.0</v>
      </c>
      <c r="N159" s="160"/>
      <c r="O159" s="160"/>
      <c r="P159" s="160"/>
      <c r="Q159" s="160"/>
      <c r="R159" s="160">
        <v>17.0</v>
      </c>
      <c r="S159" s="160">
        <v>18.0</v>
      </c>
      <c r="T159" s="160">
        <v>25.0</v>
      </c>
      <c r="U159" s="161">
        <v>25.0</v>
      </c>
      <c r="V159" s="160"/>
      <c r="W159" s="160"/>
      <c r="X159" s="160"/>
      <c r="Y159" s="160"/>
      <c r="Z159" s="160"/>
      <c r="AA159" s="160">
        <v>30.0</v>
      </c>
      <c r="AB159" s="161">
        <v>20.0</v>
      </c>
      <c r="AC159" s="161"/>
      <c r="AD159" s="160" t="s">
        <v>47</v>
      </c>
      <c r="AE159" s="162">
        <f t="shared" si="1"/>
        <v>70</v>
      </c>
      <c r="AF159" s="163">
        <f>100*(E159+J159+O159+T159+Y159)/'S1'!$I$14</f>
        <v>84.90566038</v>
      </c>
      <c r="AG159" s="163">
        <f>100*(F159+K159+P159+U159+Z159)/'S1'!$I$15</f>
        <v>70.76923077</v>
      </c>
      <c r="AH159" s="163">
        <f>100*(G159+L159+Q159+V159+AA159)/'S1'!$I$16</f>
        <v>86.79245283</v>
      </c>
      <c r="AI159" s="163">
        <f>100*(H159+M159+R159+W159+AB159)/'S1'!$I$17</f>
        <v>79.24528302</v>
      </c>
      <c r="AJ159" s="163">
        <f>100*(I159+N159+S159+X159+AC159)/'S1'!$I$18</f>
        <v>69.23076923</v>
      </c>
      <c r="AK159" s="164"/>
    </row>
    <row r="160" ht="15.75" customHeight="1">
      <c r="A160" s="137">
        <v>148.0</v>
      </c>
      <c r="B160" s="158">
        <v>9.21320104147E11</v>
      </c>
      <c r="C160" s="158" t="s">
        <v>15</v>
      </c>
      <c r="D160" s="159" t="s">
        <v>455</v>
      </c>
      <c r="E160" s="160">
        <v>15.0</v>
      </c>
      <c r="F160" s="160">
        <v>16.0</v>
      </c>
      <c r="G160" s="160"/>
      <c r="H160" s="160"/>
      <c r="I160" s="160"/>
      <c r="J160" s="160"/>
      <c r="K160" s="160">
        <v>12.0</v>
      </c>
      <c r="L160" s="160">
        <v>16.0</v>
      </c>
      <c r="M160" s="160">
        <v>3.0</v>
      </c>
      <c r="N160" s="160"/>
      <c r="O160" s="160"/>
      <c r="P160" s="160"/>
      <c r="Q160" s="160"/>
      <c r="R160" s="160">
        <v>16.0</v>
      </c>
      <c r="S160" s="160">
        <v>15.0</v>
      </c>
      <c r="T160" s="160">
        <v>25.0</v>
      </c>
      <c r="U160" s="161">
        <v>25.0</v>
      </c>
      <c r="V160" s="160"/>
      <c r="W160" s="160"/>
      <c r="X160" s="160"/>
      <c r="Y160" s="160"/>
      <c r="Z160" s="160"/>
      <c r="AA160" s="160">
        <v>30.0</v>
      </c>
      <c r="AB160" s="161">
        <v>20.0</v>
      </c>
      <c r="AC160" s="161"/>
      <c r="AD160" s="160" t="s">
        <v>198</v>
      </c>
      <c r="AE160" s="162">
        <f t="shared" si="1"/>
        <v>0</v>
      </c>
      <c r="AF160" s="163">
        <f>100*(E160+J160+O160+T160+Y160)/'S1'!$I$14</f>
        <v>75.47169811</v>
      </c>
      <c r="AG160" s="163">
        <f>100*(F160+K160+P160+U160+Z160)/'S1'!$I$15</f>
        <v>81.53846154</v>
      </c>
      <c r="AH160" s="163">
        <f>100*(G160+L160+Q160+V160+AA160)/'S1'!$I$16</f>
        <v>86.79245283</v>
      </c>
      <c r="AI160" s="163">
        <f>100*(H160+M160+R160+W160+AB160)/'S1'!$I$17</f>
        <v>73.58490566</v>
      </c>
      <c r="AJ160" s="163">
        <f>100*(I160+N160+S160+X160+AC160)/'S1'!$I$18</f>
        <v>57.69230769</v>
      </c>
      <c r="AK160" s="164"/>
    </row>
    <row r="161" ht="15.75" customHeight="1">
      <c r="A161" s="137">
        <v>149.0</v>
      </c>
      <c r="B161" s="158">
        <v>9.21320104148E11</v>
      </c>
      <c r="C161" s="158" t="s">
        <v>15</v>
      </c>
      <c r="D161" s="159" t="s">
        <v>456</v>
      </c>
      <c r="E161" s="160">
        <v>26.0</v>
      </c>
      <c r="F161" s="160">
        <v>21.0</v>
      </c>
      <c r="G161" s="160"/>
      <c r="H161" s="160"/>
      <c r="I161" s="160"/>
      <c r="J161" s="160"/>
      <c r="K161" s="160">
        <v>16.0</v>
      </c>
      <c r="L161" s="160">
        <v>16.0</v>
      </c>
      <c r="M161" s="160">
        <v>5.0</v>
      </c>
      <c r="N161" s="160"/>
      <c r="O161" s="160"/>
      <c r="P161" s="160"/>
      <c r="Q161" s="160"/>
      <c r="R161" s="160">
        <v>18.0</v>
      </c>
      <c r="S161" s="160">
        <v>19.0</v>
      </c>
      <c r="T161" s="160">
        <v>25.0</v>
      </c>
      <c r="U161" s="161">
        <v>25.0</v>
      </c>
      <c r="V161" s="160"/>
      <c r="W161" s="160"/>
      <c r="X161" s="160"/>
      <c r="Y161" s="160"/>
      <c r="Z161" s="160"/>
      <c r="AA161" s="160">
        <v>30.0</v>
      </c>
      <c r="AB161" s="161">
        <v>20.0</v>
      </c>
      <c r="AC161" s="161"/>
      <c r="AD161" s="160" t="s">
        <v>312</v>
      </c>
      <c r="AE161" s="162">
        <f t="shared" si="1"/>
        <v>90</v>
      </c>
      <c r="AF161" s="163">
        <f>100*(E161+J161+O161+T161+Y161)/'S1'!$I$14</f>
        <v>96.22641509</v>
      </c>
      <c r="AG161" s="163">
        <f>100*(F161+K161+P161+U161+Z161)/'S1'!$I$15</f>
        <v>95.38461538</v>
      </c>
      <c r="AH161" s="163">
        <f>100*(G161+L161+Q161+V161+AA161)/'S1'!$I$16</f>
        <v>86.79245283</v>
      </c>
      <c r="AI161" s="163">
        <f>100*(H161+M161+R161+W161+AB161)/'S1'!$I$17</f>
        <v>81.13207547</v>
      </c>
      <c r="AJ161" s="163">
        <f>100*(I161+N161+S161+X161+AC161)/'S1'!$I$18</f>
        <v>73.07692308</v>
      </c>
      <c r="AK161" s="164"/>
    </row>
    <row r="162" ht="15.75" customHeight="1">
      <c r="A162" s="137">
        <v>150.0</v>
      </c>
      <c r="B162" s="158">
        <v>9.21320104149E11</v>
      </c>
      <c r="C162" s="158" t="s">
        <v>15</v>
      </c>
      <c r="D162" s="159" t="s">
        <v>457</v>
      </c>
      <c r="E162" s="160">
        <v>16.0</v>
      </c>
      <c r="F162" s="160">
        <v>15.0</v>
      </c>
      <c r="G162" s="160"/>
      <c r="H162" s="160"/>
      <c r="I162" s="160"/>
      <c r="J162" s="160"/>
      <c r="K162" s="160">
        <v>18.0</v>
      </c>
      <c r="L162" s="160">
        <v>14.0</v>
      </c>
      <c r="M162" s="160">
        <v>3.0</v>
      </c>
      <c r="N162" s="160"/>
      <c r="O162" s="160"/>
      <c r="P162" s="160"/>
      <c r="Q162" s="160"/>
      <c r="R162" s="160">
        <v>17.0</v>
      </c>
      <c r="S162" s="160">
        <v>14.0</v>
      </c>
      <c r="T162" s="160">
        <v>25.0</v>
      </c>
      <c r="U162" s="161">
        <v>25.0</v>
      </c>
      <c r="V162" s="160"/>
      <c r="W162" s="160"/>
      <c r="X162" s="160"/>
      <c r="Y162" s="160"/>
      <c r="Z162" s="160"/>
      <c r="AA162" s="160">
        <v>30.0</v>
      </c>
      <c r="AB162" s="161">
        <v>20.0</v>
      </c>
      <c r="AC162" s="161"/>
      <c r="AD162" s="160" t="s">
        <v>11</v>
      </c>
      <c r="AE162" s="162">
        <f t="shared" si="1"/>
        <v>80</v>
      </c>
      <c r="AF162" s="163">
        <f>100*(E162+J162+O162+T162+Y162)/'S1'!$I$14</f>
        <v>77.35849057</v>
      </c>
      <c r="AG162" s="163">
        <f>100*(F162+K162+P162+U162+Z162)/'S1'!$I$15</f>
        <v>89.23076923</v>
      </c>
      <c r="AH162" s="163">
        <f>100*(G162+L162+Q162+V162+AA162)/'S1'!$I$16</f>
        <v>83.01886792</v>
      </c>
      <c r="AI162" s="163">
        <f>100*(H162+M162+R162+W162+AB162)/'S1'!$I$17</f>
        <v>75.47169811</v>
      </c>
      <c r="AJ162" s="163">
        <f>100*(I162+N162+S162+X162+AC162)/'S1'!$I$18</f>
        <v>53.84615385</v>
      </c>
      <c r="AK162" s="164"/>
    </row>
    <row r="163" ht="15.75" customHeight="1">
      <c r="A163" s="137">
        <v>151.0</v>
      </c>
      <c r="B163" s="158">
        <v>9.2132010415E11</v>
      </c>
      <c r="C163" s="158" t="s">
        <v>15</v>
      </c>
      <c r="D163" s="159" t="s">
        <v>458</v>
      </c>
      <c r="E163" s="160">
        <v>15.0</v>
      </c>
      <c r="F163" s="160">
        <v>16.0</v>
      </c>
      <c r="G163" s="160"/>
      <c r="H163" s="160"/>
      <c r="I163" s="160"/>
      <c r="J163" s="160"/>
      <c r="K163" s="160">
        <v>11.0</v>
      </c>
      <c r="L163" s="160">
        <v>15.0</v>
      </c>
      <c r="M163" s="160">
        <v>5.0</v>
      </c>
      <c r="N163" s="160"/>
      <c r="O163" s="160"/>
      <c r="P163" s="160"/>
      <c r="Q163" s="160"/>
      <c r="R163" s="160">
        <v>15.0</v>
      </c>
      <c r="S163" s="160">
        <v>16.0</v>
      </c>
      <c r="T163" s="160">
        <v>25.0</v>
      </c>
      <c r="U163" s="161">
        <v>25.0</v>
      </c>
      <c r="V163" s="160"/>
      <c r="W163" s="160"/>
      <c r="X163" s="160"/>
      <c r="Y163" s="160"/>
      <c r="Z163" s="160"/>
      <c r="AA163" s="160">
        <v>30.0</v>
      </c>
      <c r="AB163" s="161">
        <v>20.0</v>
      </c>
      <c r="AC163" s="161"/>
      <c r="AD163" s="160" t="s">
        <v>13</v>
      </c>
      <c r="AE163" s="162">
        <f t="shared" si="1"/>
        <v>60</v>
      </c>
      <c r="AF163" s="163">
        <f>100*(E163+J163+O163+T163+Y163)/'S1'!$I$14</f>
        <v>75.47169811</v>
      </c>
      <c r="AG163" s="163">
        <f>100*(F163+K163+P163+U163+Z163)/'S1'!$I$15</f>
        <v>80</v>
      </c>
      <c r="AH163" s="163">
        <f>100*(G163+L163+Q163+V163+AA163)/'S1'!$I$16</f>
        <v>84.90566038</v>
      </c>
      <c r="AI163" s="163">
        <f>100*(H163+M163+R163+W163+AB163)/'S1'!$I$17</f>
        <v>75.47169811</v>
      </c>
      <c r="AJ163" s="163">
        <f>100*(I163+N163+S163+X163+AC163)/'S1'!$I$18</f>
        <v>61.53846154</v>
      </c>
      <c r="AK163" s="164"/>
    </row>
    <row r="164" ht="15.75" customHeight="1">
      <c r="A164" s="137">
        <v>152.0</v>
      </c>
      <c r="B164" s="158">
        <v>9.21320104151E11</v>
      </c>
      <c r="C164" s="158" t="s">
        <v>15</v>
      </c>
      <c r="D164" s="159" t="s">
        <v>459</v>
      </c>
      <c r="E164" s="160">
        <v>25.0</v>
      </c>
      <c r="F164" s="160">
        <v>17.0</v>
      </c>
      <c r="G164" s="160"/>
      <c r="H164" s="160"/>
      <c r="I164" s="160"/>
      <c r="J164" s="160"/>
      <c r="K164" s="160">
        <v>18.0</v>
      </c>
      <c r="L164" s="160">
        <v>22.0</v>
      </c>
      <c r="M164" s="160">
        <v>6.0</v>
      </c>
      <c r="N164" s="160"/>
      <c r="O164" s="160"/>
      <c r="P164" s="160"/>
      <c r="Q164" s="160"/>
      <c r="R164" s="160">
        <v>20.0</v>
      </c>
      <c r="S164" s="160">
        <v>11.0</v>
      </c>
      <c r="T164" s="160">
        <v>25.0</v>
      </c>
      <c r="U164" s="161">
        <v>25.0</v>
      </c>
      <c r="V164" s="160"/>
      <c r="W164" s="160"/>
      <c r="X164" s="160"/>
      <c r="Y164" s="160"/>
      <c r="Z164" s="160"/>
      <c r="AA164" s="160">
        <v>30.0</v>
      </c>
      <c r="AB164" s="161">
        <v>20.0</v>
      </c>
      <c r="AC164" s="161"/>
      <c r="AD164" s="160" t="s">
        <v>11</v>
      </c>
      <c r="AE164" s="162">
        <f t="shared" si="1"/>
        <v>80</v>
      </c>
      <c r="AF164" s="163">
        <f>100*(E164+J164+O164+T164+Y164)/'S1'!$I$14</f>
        <v>94.33962264</v>
      </c>
      <c r="AG164" s="163">
        <f>100*(F164+K164+P164+U164+Z164)/'S1'!$I$15</f>
        <v>92.30769231</v>
      </c>
      <c r="AH164" s="163">
        <f>100*(G164+L164+Q164+V164+AA164)/'S1'!$I$16</f>
        <v>98.11320755</v>
      </c>
      <c r="AI164" s="163">
        <f>100*(H164+M164+R164+W164+AB164)/'S1'!$I$17</f>
        <v>86.79245283</v>
      </c>
      <c r="AJ164" s="163">
        <f>100*(I164+N164+S164+X164+AC164)/'S1'!$I$18</f>
        <v>42.30769231</v>
      </c>
      <c r="AK164" s="164"/>
    </row>
    <row r="165" ht="15.75" customHeight="1">
      <c r="A165" s="137">
        <v>153.0</v>
      </c>
      <c r="B165" s="158">
        <v>9.21320104152E11</v>
      </c>
      <c r="C165" s="158" t="s">
        <v>15</v>
      </c>
      <c r="D165" s="159" t="s">
        <v>460</v>
      </c>
      <c r="E165" s="160">
        <v>19.0</v>
      </c>
      <c r="F165" s="160">
        <v>12.0</v>
      </c>
      <c r="G165" s="160"/>
      <c r="H165" s="160"/>
      <c r="I165" s="160"/>
      <c r="J165" s="160"/>
      <c r="K165" s="160">
        <v>18.0</v>
      </c>
      <c r="L165" s="160">
        <v>21.0</v>
      </c>
      <c r="M165" s="160">
        <v>6.0</v>
      </c>
      <c r="N165" s="160"/>
      <c r="O165" s="160"/>
      <c r="P165" s="160"/>
      <c r="Q165" s="160"/>
      <c r="R165" s="160">
        <v>22.0</v>
      </c>
      <c r="S165" s="160">
        <v>24.0</v>
      </c>
      <c r="T165" s="160">
        <v>25.0</v>
      </c>
      <c r="U165" s="161">
        <v>25.0</v>
      </c>
      <c r="V165" s="160"/>
      <c r="W165" s="160"/>
      <c r="X165" s="160"/>
      <c r="Y165" s="160"/>
      <c r="Z165" s="160"/>
      <c r="AA165" s="160">
        <v>30.0</v>
      </c>
      <c r="AB165" s="161">
        <v>20.0</v>
      </c>
      <c r="AC165" s="161"/>
      <c r="AD165" s="160" t="s">
        <v>11</v>
      </c>
      <c r="AE165" s="162">
        <f t="shared" si="1"/>
        <v>80</v>
      </c>
      <c r="AF165" s="163">
        <f>100*(E165+J165+O165+T165+Y165)/'S1'!$I$14</f>
        <v>83.01886792</v>
      </c>
      <c r="AG165" s="163">
        <f>100*(F165+K165+P165+U165+Z165)/'S1'!$I$15</f>
        <v>84.61538462</v>
      </c>
      <c r="AH165" s="163">
        <f>100*(G165+L165+Q165+V165+AA165)/'S1'!$I$16</f>
        <v>96.22641509</v>
      </c>
      <c r="AI165" s="163">
        <f>100*(H165+M165+R165+W165+AB165)/'S1'!$I$17</f>
        <v>90.56603774</v>
      </c>
      <c r="AJ165" s="163">
        <f>100*(I165+N165+S165+X165+AC165)/'S1'!$I$18</f>
        <v>92.30769231</v>
      </c>
      <c r="AK165" s="164"/>
    </row>
    <row r="166" ht="15.75" customHeight="1">
      <c r="A166" s="137">
        <v>154.0</v>
      </c>
      <c r="B166" s="158">
        <v>9.21320104153E11</v>
      </c>
      <c r="C166" s="158" t="s">
        <v>15</v>
      </c>
      <c r="D166" s="159" t="s">
        <v>461</v>
      </c>
      <c r="E166" s="160">
        <v>19.0</v>
      </c>
      <c r="F166" s="160">
        <v>12.0</v>
      </c>
      <c r="G166" s="160"/>
      <c r="H166" s="160"/>
      <c r="I166" s="160"/>
      <c r="J166" s="160"/>
      <c r="K166" s="160">
        <v>11.0</v>
      </c>
      <c r="L166" s="160">
        <v>15.0</v>
      </c>
      <c r="M166" s="160">
        <v>5.0</v>
      </c>
      <c r="N166" s="160"/>
      <c r="O166" s="160"/>
      <c r="P166" s="160"/>
      <c r="Q166" s="160"/>
      <c r="R166" s="160">
        <v>18.0</v>
      </c>
      <c r="S166" s="160">
        <v>13.0</v>
      </c>
      <c r="T166" s="160">
        <v>25.0</v>
      </c>
      <c r="U166" s="161">
        <v>25.0</v>
      </c>
      <c r="V166" s="160"/>
      <c r="W166" s="160"/>
      <c r="X166" s="160"/>
      <c r="Y166" s="160"/>
      <c r="Z166" s="160"/>
      <c r="AA166" s="160">
        <v>30.0</v>
      </c>
      <c r="AB166" s="161">
        <v>20.0</v>
      </c>
      <c r="AC166" s="161"/>
      <c r="AD166" s="160" t="s">
        <v>13</v>
      </c>
      <c r="AE166" s="162">
        <f t="shared" si="1"/>
        <v>60</v>
      </c>
      <c r="AF166" s="163">
        <f>100*(E166+J166+O166+T166+Y166)/'S1'!$I$14</f>
        <v>83.01886792</v>
      </c>
      <c r="AG166" s="163">
        <f>100*(F166+K166+P166+U166+Z166)/'S1'!$I$15</f>
        <v>73.84615385</v>
      </c>
      <c r="AH166" s="163">
        <f>100*(G166+L166+Q166+V166+AA166)/'S1'!$I$16</f>
        <v>84.90566038</v>
      </c>
      <c r="AI166" s="163">
        <f>100*(H166+M166+R166+W166+AB166)/'S1'!$I$17</f>
        <v>81.13207547</v>
      </c>
      <c r="AJ166" s="163">
        <f>100*(I166+N166+S166+X166+AC166)/'S1'!$I$18</f>
        <v>50</v>
      </c>
      <c r="AK166" s="164"/>
    </row>
    <row r="167" ht="15.75" customHeight="1">
      <c r="A167" s="137">
        <v>155.0</v>
      </c>
      <c r="B167" s="158">
        <v>9.21320104154E11</v>
      </c>
      <c r="C167" s="158" t="s">
        <v>15</v>
      </c>
      <c r="D167" s="159" t="s">
        <v>462</v>
      </c>
      <c r="E167" s="160">
        <v>20.0</v>
      </c>
      <c r="F167" s="160">
        <v>11.0</v>
      </c>
      <c r="G167" s="160"/>
      <c r="H167" s="160"/>
      <c r="I167" s="160"/>
      <c r="J167" s="160"/>
      <c r="K167" s="160">
        <v>12.0</v>
      </c>
      <c r="L167" s="160">
        <v>14.0</v>
      </c>
      <c r="M167" s="160">
        <v>5.0</v>
      </c>
      <c r="N167" s="160"/>
      <c r="O167" s="160"/>
      <c r="P167" s="160"/>
      <c r="Q167" s="160"/>
      <c r="R167" s="160">
        <v>16.0</v>
      </c>
      <c r="S167" s="160">
        <v>15.0</v>
      </c>
      <c r="T167" s="160">
        <v>25.0</v>
      </c>
      <c r="U167" s="161">
        <v>25.0</v>
      </c>
      <c r="V167" s="160"/>
      <c r="W167" s="160"/>
      <c r="X167" s="160"/>
      <c r="Y167" s="160"/>
      <c r="Z167" s="160"/>
      <c r="AA167" s="160">
        <v>30.0</v>
      </c>
      <c r="AB167" s="161">
        <v>20.0</v>
      </c>
      <c r="AC167" s="161"/>
      <c r="AD167" s="160" t="s">
        <v>47</v>
      </c>
      <c r="AE167" s="162">
        <f t="shared" si="1"/>
        <v>70</v>
      </c>
      <c r="AF167" s="163">
        <f>100*(E167+J167+O167+T167+Y167)/'S1'!$I$14</f>
        <v>84.90566038</v>
      </c>
      <c r="AG167" s="163">
        <f>100*(F167+K167+P167+U167+Z167)/'S1'!$I$15</f>
        <v>73.84615385</v>
      </c>
      <c r="AH167" s="163">
        <f>100*(G167+L167+Q167+V167+AA167)/'S1'!$I$16</f>
        <v>83.01886792</v>
      </c>
      <c r="AI167" s="163">
        <f>100*(H167+M167+R167+W167+AB167)/'S1'!$I$17</f>
        <v>77.35849057</v>
      </c>
      <c r="AJ167" s="163">
        <f>100*(I167+N167+S167+X167+AC167)/'S1'!$I$18</f>
        <v>57.69230769</v>
      </c>
      <c r="AK167" s="164"/>
    </row>
    <row r="168" ht="15.75" customHeight="1">
      <c r="A168" s="137">
        <v>156.0</v>
      </c>
      <c r="B168" s="158">
        <v>9.21320104155E11</v>
      </c>
      <c r="C168" s="158" t="s">
        <v>15</v>
      </c>
      <c r="D168" s="159" t="s">
        <v>463</v>
      </c>
      <c r="E168" s="160">
        <v>15.0</v>
      </c>
      <c r="F168" s="160">
        <v>16.0</v>
      </c>
      <c r="G168" s="160"/>
      <c r="H168" s="160"/>
      <c r="I168" s="160"/>
      <c r="J168" s="160"/>
      <c r="K168" s="160">
        <v>11.0</v>
      </c>
      <c r="L168" s="160">
        <v>17.0</v>
      </c>
      <c r="M168" s="160">
        <v>3.0</v>
      </c>
      <c r="N168" s="160"/>
      <c r="O168" s="160"/>
      <c r="P168" s="160"/>
      <c r="Q168" s="160"/>
      <c r="R168" s="160">
        <v>12.0</v>
      </c>
      <c r="S168" s="160">
        <v>19.0</v>
      </c>
      <c r="T168" s="160">
        <v>25.0</v>
      </c>
      <c r="U168" s="161">
        <v>25.0</v>
      </c>
      <c r="V168" s="160"/>
      <c r="W168" s="160"/>
      <c r="X168" s="160"/>
      <c r="Y168" s="160"/>
      <c r="Z168" s="160"/>
      <c r="AA168" s="160">
        <v>30.0</v>
      </c>
      <c r="AB168" s="161">
        <v>20.0</v>
      </c>
      <c r="AC168" s="161"/>
      <c r="AD168" s="160" t="s">
        <v>312</v>
      </c>
      <c r="AE168" s="162">
        <f t="shared" si="1"/>
        <v>90</v>
      </c>
      <c r="AF168" s="163">
        <f>100*(E168+J168+O168+T168+Y168)/'S1'!$I$14</f>
        <v>75.47169811</v>
      </c>
      <c r="AG168" s="163">
        <f>100*(F168+K168+P168+U168+Z168)/'S1'!$I$15</f>
        <v>80</v>
      </c>
      <c r="AH168" s="163">
        <f>100*(G168+L168+Q168+V168+AA168)/'S1'!$I$16</f>
        <v>88.67924528</v>
      </c>
      <c r="AI168" s="163">
        <f>100*(H168+M168+R168+W168+AB168)/'S1'!$I$17</f>
        <v>66.03773585</v>
      </c>
      <c r="AJ168" s="163">
        <f>100*(I168+N168+S168+X168+AC168)/'S1'!$I$18</f>
        <v>73.07692308</v>
      </c>
      <c r="AK168" s="164"/>
    </row>
    <row r="169" ht="15.75" customHeight="1">
      <c r="A169" s="137">
        <v>157.0</v>
      </c>
      <c r="B169" s="158">
        <v>9.21320104156E11</v>
      </c>
      <c r="C169" s="158" t="s">
        <v>15</v>
      </c>
      <c r="D169" s="159" t="s">
        <v>464</v>
      </c>
      <c r="E169" s="160">
        <v>17.0</v>
      </c>
      <c r="F169" s="160">
        <v>19.0</v>
      </c>
      <c r="G169" s="160"/>
      <c r="H169" s="160"/>
      <c r="I169" s="160"/>
      <c r="J169" s="160"/>
      <c r="K169" s="160">
        <v>16.0</v>
      </c>
      <c r="L169" s="160">
        <v>19.0</v>
      </c>
      <c r="M169" s="160">
        <v>9.0</v>
      </c>
      <c r="N169" s="160"/>
      <c r="O169" s="160"/>
      <c r="P169" s="160"/>
      <c r="Q169" s="160"/>
      <c r="R169" s="160">
        <v>15.0</v>
      </c>
      <c r="S169" s="160">
        <v>20.0</v>
      </c>
      <c r="T169" s="160">
        <v>25.0</v>
      </c>
      <c r="U169" s="161">
        <v>25.0</v>
      </c>
      <c r="V169" s="160"/>
      <c r="W169" s="160"/>
      <c r="X169" s="160"/>
      <c r="Y169" s="160"/>
      <c r="Z169" s="160"/>
      <c r="AA169" s="160">
        <v>30.0</v>
      </c>
      <c r="AB169" s="161">
        <v>20.0</v>
      </c>
      <c r="AC169" s="161"/>
      <c r="AD169" s="160" t="s">
        <v>312</v>
      </c>
      <c r="AE169" s="162">
        <f t="shared" si="1"/>
        <v>90</v>
      </c>
      <c r="AF169" s="163">
        <f>100*(E169+J169+O169+T169+Y169)/'S1'!$I$14</f>
        <v>79.24528302</v>
      </c>
      <c r="AG169" s="163">
        <f>100*(F169+K169+P169+U169+Z169)/'S1'!$I$15</f>
        <v>92.30769231</v>
      </c>
      <c r="AH169" s="163">
        <f>100*(G169+L169+Q169+V169+AA169)/'S1'!$I$16</f>
        <v>92.45283019</v>
      </c>
      <c r="AI169" s="163">
        <f>100*(H169+M169+R169+W169+AB169)/'S1'!$I$17</f>
        <v>83.01886792</v>
      </c>
      <c r="AJ169" s="163">
        <f>100*(I169+N169+S169+X169+AC169)/'S1'!$I$18</f>
        <v>76.92307692</v>
      </c>
      <c r="AK169" s="164"/>
    </row>
    <row r="170" ht="15.75" customHeight="1">
      <c r="A170" s="137">
        <v>158.0</v>
      </c>
      <c r="B170" s="158">
        <v>9.21320104157E11</v>
      </c>
      <c r="C170" s="158" t="s">
        <v>15</v>
      </c>
      <c r="D170" s="159" t="s">
        <v>465</v>
      </c>
      <c r="E170" s="160">
        <v>15.0</v>
      </c>
      <c r="F170" s="160">
        <v>17.0</v>
      </c>
      <c r="G170" s="160"/>
      <c r="H170" s="160"/>
      <c r="I170" s="160"/>
      <c r="J170" s="160"/>
      <c r="K170" s="160">
        <v>15.0</v>
      </c>
      <c r="L170" s="160">
        <v>15.0</v>
      </c>
      <c r="M170" s="160">
        <v>4.0</v>
      </c>
      <c r="N170" s="160"/>
      <c r="O170" s="160"/>
      <c r="P170" s="160"/>
      <c r="Q170" s="160"/>
      <c r="R170" s="160">
        <v>18.0</v>
      </c>
      <c r="S170" s="160">
        <v>13.0</v>
      </c>
      <c r="T170" s="160">
        <v>25.0</v>
      </c>
      <c r="U170" s="161">
        <v>25.0</v>
      </c>
      <c r="V170" s="160"/>
      <c r="W170" s="160"/>
      <c r="X170" s="160"/>
      <c r="Y170" s="160"/>
      <c r="Z170" s="160"/>
      <c r="AA170" s="160">
        <v>30.0</v>
      </c>
      <c r="AB170" s="161">
        <v>20.0</v>
      </c>
      <c r="AC170" s="161"/>
      <c r="AD170" s="160" t="s">
        <v>47</v>
      </c>
      <c r="AE170" s="162">
        <f t="shared" si="1"/>
        <v>70</v>
      </c>
      <c r="AF170" s="163">
        <f>100*(E170+J170+O170+T170+Y170)/'S1'!$I$14</f>
        <v>75.47169811</v>
      </c>
      <c r="AG170" s="163">
        <f>100*(F170+K170+P170+U170+Z170)/'S1'!$I$15</f>
        <v>87.69230769</v>
      </c>
      <c r="AH170" s="163">
        <f>100*(G170+L170+Q170+V170+AA170)/'S1'!$I$16</f>
        <v>84.90566038</v>
      </c>
      <c r="AI170" s="163">
        <f>100*(H170+M170+R170+W170+AB170)/'S1'!$I$17</f>
        <v>79.24528302</v>
      </c>
      <c r="AJ170" s="163">
        <f>100*(I170+N170+S170+X170+AC170)/'S1'!$I$18</f>
        <v>50</v>
      </c>
      <c r="AK170" s="164"/>
    </row>
    <row r="171" ht="15.75" customHeight="1">
      <c r="A171" s="137">
        <v>159.0</v>
      </c>
      <c r="B171" s="158">
        <v>9.21320104158E11</v>
      </c>
      <c r="C171" s="158" t="s">
        <v>15</v>
      </c>
      <c r="D171" s="159" t="s">
        <v>466</v>
      </c>
      <c r="E171" s="160">
        <v>20.0</v>
      </c>
      <c r="F171" s="160">
        <v>11.0</v>
      </c>
      <c r="G171" s="160"/>
      <c r="H171" s="160"/>
      <c r="I171" s="160"/>
      <c r="J171" s="160"/>
      <c r="K171" s="160">
        <v>11.0</v>
      </c>
      <c r="L171" s="160">
        <v>15.0</v>
      </c>
      <c r="M171" s="160">
        <v>5.0</v>
      </c>
      <c r="N171" s="160"/>
      <c r="O171" s="160"/>
      <c r="P171" s="160"/>
      <c r="Q171" s="160"/>
      <c r="R171" s="160">
        <v>16.0</v>
      </c>
      <c r="S171" s="160">
        <v>15.0</v>
      </c>
      <c r="T171" s="160">
        <v>25.0</v>
      </c>
      <c r="U171" s="161">
        <v>25.0</v>
      </c>
      <c r="V171" s="160"/>
      <c r="W171" s="160"/>
      <c r="X171" s="160"/>
      <c r="Y171" s="160"/>
      <c r="Z171" s="160"/>
      <c r="AA171" s="160">
        <v>30.0</v>
      </c>
      <c r="AB171" s="161">
        <v>20.0</v>
      </c>
      <c r="AC171" s="161"/>
      <c r="AD171" s="160" t="s">
        <v>13</v>
      </c>
      <c r="AE171" s="162">
        <f t="shared" si="1"/>
        <v>60</v>
      </c>
      <c r="AF171" s="163">
        <f>100*(E171+J171+O171+T171+Y171)/'S1'!$I$14</f>
        <v>84.90566038</v>
      </c>
      <c r="AG171" s="163">
        <f>100*(F171+K171+P171+U171+Z171)/'S1'!$I$15</f>
        <v>72.30769231</v>
      </c>
      <c r="AH171" s="163">
        <f>100*(G171+L171+Q171+V171+AA171)/'S1'!$I$16</f>
        <v>84.90566038</v>
      </c>
      <c r="AI171" s="163">
        <f>100*(H171+M171+R171+W171+AB171)/'S1'!$I$17</f>
        <v>77.35849057</v>
      </c>
      <c r="AJ171" s="163">
        <f>100*(I171+N171+S171+X171+AC171)/'S1'!$I$18</f>
        <v>57.69230769</v>
      </c>
      <c r="AK171" s="164"/>
    </row>
    <row r="172" ht="15.75" customHeight="1">
      <c r="A172" s="137">
        <v>160.0</v>
      </c>
      <c r="B172" s="158">
        <v>9.21320104159E11</v>
      </c>
      <c r="C172" s="158" t="s">
        <v>15</v>
      </c>
      <c r="D172" s="159" t="s">
        <v>467</v>
      </c>
      <c r="E172" s="160">
        <v>24.0</v>
      </c>
      <c r="F172" s="160">
        <v>18.0</v>
      </c>
      <c r="G172" s="160"/>
      <c r="H172" s="160"/>
      <c r="I172" s="160"/>
      <c r="J172" s="160"/>
      <c r="K172" s="160">
        <v>16.0</v>
      </c>
      <c r="L172" s="160">
        <v>9.0</v>
      </c>
      <c r="M172" s="160">
        <v>6.0</v>
      </c>
      <c r="N172" s="160"/>
      <c r="O172" s="160"/>
      <c r="P172" s="160"/>
      <c r="Q172" s="160"/>
      <c r="R172" s="160">
        <v>18.0</v>
      </c>
      <c r="S172" s="160">
        <v>13.0</v>
      </c>
      <c r="T172" s="160">
        <v>25.0</v>
      </c>
      <c r="U172" s="161">
        <v>25.0</v>
      </c>
      <c r="V172" s="160"/>
      <c r="W172" s="160"/>
      <c r="X172" s="160"/>
      <c r="Y172" s="160"/>
      <c r="Z172" s="160"/>
      <c r="AA172" s="160">
        <v>30.0</v>
      </c>
      <c r="AB172" s="161">
        <v>20.0</v>
      </c>
      <c r="AC172" s="161"/>
      <c r="AD172" s="160" t="s">
        <v>47</v>
      </c>
      <c r="AE172" s="162">
        <f t="shared" si="1"/>
        <v>70</v>
      </c>
      <c r="AF172" s="163">
        <f>100*(E172+J172+O172+T172+Y172)/'S1'!$I$14</f>
        <v>92.45283019</v>
      </c>
      <c r="AG172" s="163">
        <f>100*(F172+K172+P172+U172+Z172)/'S1'!$I$15</f>
        <v>90.76923077</v>
      </c>
      <c r="AH172" s="163">
        <f>100*(G172+L172+Q172+V172+AA172)/'S1'!$I$16</f>
        <v>73.58490566</v>
      </c>
      <c r="AI172" s="163">
        <f>100*(H172+M172+R172+W172+AB172)/'S1'!$I$17</f>
        <v>83.01886792</v>
      </c>
      <c r="AJ172" s="163">
        <f>100*(I172+N172+S172+X172+AC172)/'S1'!$I$18</f>
        <v>50</v>
      </c>
      <c r="AK172" s="164"/>
    </row>
    <row r="173" ht="15.75" customHeight="1">
      <c r="A173" s="137">
        <v>161.0</v>
      </c>
      <c r="B173" s="158">
        <v>9.2132010416E11</v>
      </c>
      <c r="C173" s="158" t="s">
        <v>15</v>
      </c>
      <c r="D173" s="159" t="s">
        <v>468</v>
      </c>
      <c r="E173" s="160">
        <v>21.0</v>
      </c>
      <c r="F173" s="160">
        <v>10.0</v>
      </c>
      <c r="G173" s="160"/>
      <c r="H173" s="160"/>
      <c r="I173" s="160"/>
      <c r="J173" s="160"/>
      <c r="K173" s="160">
        <v>11.0</v>
      </c>
      <c r="L173" s="160">
        <v>14.0</v>
      </c>
      <c r="M173" s="160">
        <v>6.0</v>
      </c>
      <c r="N173" s="160"/>
      <c r="O173" s="160"/>
      <c r="P173" s="160"/>
      <c r="Q173" s="160"/>
      <c r="R173" s="160">
        <v>16.0</v>
      </c>
      <c r="S173" s="160">
        <v>15.0</v>
      </c>
      <c r="T173" s="160">
        <v>25.0</v>
      </c>
      <c r="U173" s="161">
        <v>25.0</v>
      </c>
      <c r="V173" s="160"/>
      <c r="W173" s="160"/>
      <c r="X173" s="160"/>
      <c r="Y173" s="160"/>
      <c r="Z173" s="160"/>
      <c r="AA173" s="160">
        <v>30.0</v>
      </c>
      <c r="AB173" s="161">
        <v>20.0</v>
      </c>
      <c r="AC173" s="161"/>
      <c r="AD173" s="160" t="s">
        <v>47</v>
      </c>
      <c r="AE173" s="162">
        <f t="shared" si="1"/>
        <v>70</v>
      </c>
      <c r="AF173" s="163">
        <f>100*(E173+J173+O173+T173+Y173)/'S1'!$I$14</f>
        <v>86.79245283</v>
      </c>
      <c r="AG173" s="163">
        <f>100*(F173+K173+P173+U173+Z173)/'S1'!$I$15</f>
        <v>70.76923077</v>
      </c>
      <c r="AH173" s="163">
        <f>100*(G173+L173+Q173+V173+AA173)/'S1'!$I$16</f>
        <v>83.01886792</v>
      </c>
      <c r="AI173" s="163">
        <f>100*(H173+M173+R173+W173+AB173)/'S1'!$I$17</f>
        <v>79.24528302</v>
      </c>
      <c r="AJ173" s="163">
        <f>100*(I173+N173+S173+X173+AC173)/'S1'!$I$18</f>
        <v>57.69230769</v>
      </c>
      <c r="AK173" s="164"/>
    </row>
    <row r="174" ht="15.75" customHeight="1">
      <c r="A174" s="137">
        <v>162.0</v>
      </c>
      <c r="B174" s="158">
        <v>9.21320104161E11</v>
      </c>
      <c r="C174" s="158" t="s">
        <v>15</v>
      </c>
      <c r="D174" s="159" t="s">
        <v>469</v>
      </c>
      <c r="E174" s="160">
        <v>24.0</v>
      </c>
      <c r="F174" s="160">
        <v>17.0</v>
      </c>
      <c r="G174" s="160"/>
      <c r="H174" s="160"/>
      <c r="I174" s="160"/>
      <c r="J174" s="160"/>
      <c r="K174" s="160">
        <v>16.0</v>
      </c>
      <c r="L174" s="160">
        <v>21.0</v>
      </c>
      <c r="M174" s="160">
        <v>5.0</v>
      </c>
      <c r="N174" s="160"/>
      <c r="O174" s="160"/>
      <c r="P174" s="160"/>
      <c r="Q174" s="160"/>
      <c r="R174" s="160">
        <v>20.0</v>
      </c>
      <c r="S174" s="160">
        <v>15.0</v>
      </c>
      <c r="T174" s="160">
        <v>25.0</v>
      </c>
      <c r="U174" s="161">
        <v>25.0</v>
      </c>
      <c r="V174" s="160"/>
      <c r="W174" s="160"/>
      <c r="X174" s="160"/>
      <c r="Y174" s="160"/>
      <c r="Z174" s="160"/>
      <c r="AA174" s="160">
        <v>30.0</v>
      </c>
      <c r="AB174" s="161">
        <v>20.0</v>
      </c>
      <c r="AC174" s="161"/>
      <c r="AD174" s="160" t="s">
        <v>11</v>
      </c>
      <c r="AE174" s="162">
        <f t="shared" si="1"/>
        <v>80</v>
      </c>
      <c r="AF174" s="163">
        <f>100*(E174+J174+O174+T174+Y174)/'S1'!$I$14</f>
        <v>92.45283019</v>
      </c>
      <c r="AG174" s="163">
        <f>100*(F174+K174+P174+U174+Z174)/'S1'!$I$15</f>
        <v>89.23076923</v>
      </c>
      <c r="AH174" s="163">
        <f>100*(G174+L174+Q174+V174+AA174)/'S1'!$I$16</f>
        <v>96.22641509</v>
      </c>
      <c r="AI174" s="163">
        <f>100*(H174+M174+R174+W174+AB174)/'S1'!$I$17</f>
        <v>84.90566038</v>
      </c>
      <c r="AJ174" s="163">
        <f>100*(I174+N174+S174+X174+AC174)/'S1'!$I$18</f>
        <v>57.69230769</v>
      </c>
      <c r="AK174" s="164"/>
    </row>
    <row r="175" ht="15.75" customHeight="1">
      <c r="A175" s="137">
        <v>163.0</v>
      </c>
      <c r="B175" s="158">
        <v>9.21320104162E11</v>
      </c>
      <c r="C175" s="158" t="s">
        <v>15</v>
      </c>
      <c r="D175" s="159" t="s">
        <v>470</v>
      </c>
      <c r="E175" s="160">
        <v>20.0</v>
      </c>
      <c r="F175" s="160">
        <v>11.0</v>
      </c>
      <c r="G175" s="160"/>
      <c r="H175" s="160"/>
      <c r="I175" s="160"/>
      <c r="J175" s="160"/>
      <c r="K175" s="160">
        <v>11.0</v>
      </c>
      <c r="L175" s="160">
        <v>15.0</v>
      </c>
      <c r="M175" s="160">
        <v>5.0</v>
      </c>
      <c r="N175" s="160"/>
      <c r="O175" s="160"/>
      <c r="P175" s="160"/>
      <c r="Q175" s="160"/>
      <c r="R175" s="160">
        <v>11.0</v>
      </c>
      <c r="S175" s="160">
        <v>20.0</v>
      </c>
      <c r="T175" s="160">
        <v>25.0</v>
      </c>
      <c r="U175" s="161">
        <v>25.0</v>
      </c>
      <c r="V175" s="160"/>
      <c r="W175" s="160"/>
      <c r="X175" s="160"/>
      <c r="Y175" s="160"/>
      <c r="Z175" s="160"/>
      <c r="AA175" s="160">
        <v>30.0</v>
      </c>
      <c r="AB175" s="161">
        <v>20.0</v>
      </c>
      <c r="AC175" s="161"/>
      <c r="AD175" s="160" t="s">
        <v>11</v>
      </c>
      <c r="AE175" s="162">
        <f t="shared" si="1"/>
        <v>80</v>
      </c>
      <c r="AF175" s="163">
        <f>100*(E175+J175+O175+T175+Y175)/'S1'!$I$14</f>
        <v>84.90566038</v>
      </c>
      <c r="AG175" s="163">
        <f>100*(F175+K175+P175+U175+Z175)/'S1'!$I$15</f>
        <v>72.30769231</v>
      </c>
      <c r="AH175" s="163">
        <f>100*(G175+L175+Q175+V175+AA175)/'S1'!$I$16</f>
        <v>84.90566038</v>
      </c>
      <c r="AI175" s="163">
        <f>100*(H175+M175+R175+W175+AB175)/'S1'!$I$17</f>
        <v>67.9245283</v>
      </c>
      <c r="AJ175" s="163">
        <f>100*(I175+N175+S175+X175+AC175)/'S1'!$I$18</f>
        <v>76.92307692</v>
      </c>
      <c r="AK175" s="164"/>
    </row>
    <row r="176" ht="15.75" customHeight="1">
      <c r="A176" s="137">
        <v>164.0</v>
      </c>
      <c r="B176" s="158">
        <v>9.21320104164E11</v>
      </c>
      <c r="C176" s="158" t="s">
        <v>15</v>
      </c>
      <c r="D176" s="159" t="s">
        <v>471</v>
      </c>
      <c r="E176" s="160">
        <v>10.0</v>
      </c>
      <c r="F176" s="160">
        <v>21.0</v>
      </c>
      <c r="G176" s="160"/>
      <c r="H176" s="160"/>
      <c r="I176" s="160"/>
      <c r="J176" s="160"/>
      <c r="K176" s="160">
        <v>16.0</v>
      </c>
      <c r="L176" s="160">
        <v>21.0</v>
      </c>
      <c r="M176" s="160">
        <v>5.0</v>
      </c>
      <c r="N176" s="160"/>
      <c r="O176" s="160"/>
      <c r="P176" s="160"/>
      <c r="Q176" s="160"/>
      <c r="R176" s="160">
        <v>20.0</v>
      </c>
      <c r="S176" s="160">
        <v>25.0</v>
      </c>
      <c r="T176" s="160">
        <v>25.0</v>
      </c>
      <c r="U176" s="161">
        <v>25.0</v>
      </c>
      <c r="V176" s="160"/>
      <c r="W176" s="160"/>
      <c r="X176" s="160"/>
      <c r="Y176" s="160"/>
      <c r="Z176" s="160"/>
      <c r="AA176" s="160">
        <v>30.0</v>
      </c>
      <c r="AB176" s="161">
        <v>20.0</v>
      </c>
      <c r="AC176" s="161"/>
      <c r="AD176" s="160" t="s">
        <v>312</v>
      </c>
      <c r="AE176" s="162">
        <f t="shared" si="1"/>
        <v>90</v>
      </c>
      <c r="AF176" s="163">
        <f>100*(E176+J176+O176+T176+Y176)/'S1'!$I$14</f>
        <v>66.03773585</v>
      </c>
      <c r="AG176" s="163">
        <f>100*(F176+K176+P176+U176+Z176)/'S1'!$I$15</f>
        <v>95.38461538</v>
      </c>
      <c r="AH176" s="163">
        <f>100*(G176+L176+Q176+V176+AA176)/'S1'!$I$16</f>
        <v>96.22641509</v>
      </c>
      <c r="AI176" s="163">
        <f>100*(H176+M176+R176+W176+AB176)/'S1'!$I$17</f>
        <v>84.90566038</v>
      </c>
      <c r="AJ176" s="163">
        <f>100*(I176+N176+S176+X176+AC176)/'S1'!$I$18</f>
        <v>96.15384615</v>
      </c>
      <c r="AK176" s="164"/>
    </row>
    <row r="177" ht="15.75" customHeight="1">
      <c r="A177" s="137">
        <v>165.0</v>
      </c>
      <c r="B177" s="158">
        <v>9.21320104165E11</v>
      </c>
      <c r="C177" s="158" t="s">
        <v>15</v>
      </c>
      <c r="D177" s="159" t="s">
        <v>472</v>
      </c>
      <c r="E177" s="160">
        <v>27.0</v>
      </c>
      <c r="F177" s="160">
        <v>18.0</v>
      </c>
      <c r="G177" s="160"/>
      <c r="H177" s="160"/>
      <c r="I177" s="160"/>
      <c r="J177" s="160"/>
      <c r="K177" s="160">
        <v>18.0</v>
      </c>
      <c r="L177" s="160">
        <v>20.0</v>
      </c>
      <c r="M177" s="160">
        <v>6.0</v>
      </c>
      <c r="N177" s="160"/>
      <c r="O177" s="160"/>
      <c r="P177" s="160"/>
      <c r="Q177" s="160"/>
      <c r="R177" s="160">
        <v>22.0</v>
      </c>
      <c r="S177" s="160">
        <v>13.0</v>
      </c>
      <c r="T177" s="160">
        <v>25.0</v>
      </c>
      <c r="U177" s="161">
        <v>25.0</v>
      </c>
      <c r="V177" s="160"/>
      <c r="W177" s="160"/>
      <c r="X177" s="160"/>
      <c r="Y177" s="160"/>
      <c r="Z177" s="160"/>
      <c r="AA177" s="160">
        <v>30.0</v>
      </c>
      <c r="AB177" s="161">
        <v>20.0</v>
      </c>
      <c r="AC177" s="161"/>
      <c r="AD177" s="160" t="s">
        <v>312</v>
      </c>
      <c r="AE177" s="162">
        <f t="shared" si="1"/>
        <v>90</v>
      </c>
      <c r="AF177" s="163">
        <f>100*(E177+J177+O177+T177+Y177)/'S1'!$I$14</f>
        <v>98.11320755</v>
      </c>
      <c r="AG177" s="163">
        <f>100*(F177+K177+P177+U177+Z177)/'S1'!$I$15</f>
        <v>93.84615385</v>
      </c>
      <c r="AH177" s="163">
        <f>100*(G177+L177+Q177+V177+AA177)/'S1'!$I$16</f>
        <v>94.33962264</v>
      </c>
      <c r="AI177" s="163">
        <f>100*(H177+M177+R177+W177+AB177)/'S1'!$I$17</f>
        <v>90.56603774</v>
      </c>
      <c r="AJ177" s="163">
        <f>100*(I177+N177+S177+X177+AC177)/'S1'!$I$18</f>
        <v>50</v>
      </c>
      <c r="AK177" s="164"/>
    </row>
    <row r="178" ht="15.75" customHeight="1">
      <c r="A178" s="137">
        <v>166.0</v>
      </c>
      <c r="B178" s="158">
        <v>9.21320104166E11</v>
      </c>
      <c r="C178" s="158" t="s">
        <v>15</v>
      </c>
      <c r="D178" s="159" t="s">
        <v>473</v>
      </c>
      <c r="E178" s="160">
        <v>17.0</v>
      </c>
      <c r="F178" s="160">
        <v>14.0</v>
      </c>
      <c r="G178" s="160"/>
      <c r="H178" s="160"/>
      <c r="I178" s="160"/>
      <c r="J178" s="160"/>
      <c r="K178" s="160">
        <v>11.0</v>
      </c>
      <c r="L178" s="160">
        <v>15.0</v>
      </c>
      <c r="M178" s="160">
        <v>5.0</v>
      </c>
      <c r="N178" s="160"/>
      <c r="O178" s="160"/>
      <c r="P178" s="160"/>
      <c r="Q178" s="160"/>
      <c r="R178" s="160">
        <v>18.0</v>
      </c>
      <c r="S178" s="160">
        <v>13.0</v>
      </c>
      <c r="T178" s="160">
        <v>25.0</v>
      </c>
      <c r="U178" s="161">
        <v>25.0</v>
      </c>
      <c r="V178" s="160"/>
      <c r="W178" s="160"/>
      <c r="X178" s="160"/>
      <c r="Y178" s="160"/>
      <c r="Z178" s="160"/>
      <c r="AA178" s="160">
        <v>30.0</v>
      </c>
      <c r="AB178" s="161">
        <v>20.0</v>
      </c>
      <c r="AC178" s="161"/>
      <c r="AD178" s="160" t="s">
        <v>11</v>
      </c>
      <c r="AE178" s="162">
        <f t="shared" si="1"/>
        <v>80</v>
      </c>
      <c r="AF178" s="163">
        <f>100*(E178+J178+O178+T178+Y178)/'S1'!$I$14</f>
        <v>79.24528302</v>
      </c>
      <c r="AG178" s="163">
        <f>100*(F178+K178+P178+U178+Z178)/'S1'!$I$15</f>
        <v>76.92307692</v>
      </c>
      <c r="AH178" s="163">
        <f>100*(G178+L178+Q178+V178+AA178)/'S1'!$I$16</f>
        <v>84.90566038</v>
      </c>
      <c r="AI178" s="163">
        <f>100*(H178+M178+R178+W178+AB178)/'S1'!$I$17</f>
        <v>81.13207547</v>
      </c>
      <c r="AJ178" s="163">
        <f>100*(I178+N178+S178+X178+AC178)/'S1'!$I$18</f>
        <v>50</v>
      </c>
    </row>
    <row r="179" ht="15.75" customHeight="1">
      <c r="A179" s="137">
        <v>167.0</v>
      </c>
      <c r="B179" s="158">
        <v>9.21320104167E11</v>
      </c>
      <c r="C179" s="158" t="s">
        <v>15</v>
      </c>
      <c r="D179" s="159" t="s">
        <v>474</v>
      </c>
      <c r="E179" s="160">
        <v>20.0</v>
      </c>
      <c r="F179" s="160">
        <v>11.0</v>
      </c>
      <c r="G179" s="160"/>
      <c r="H179" s="160"/>
      <c r="I179" s="160"/>
      <c r="J179" s="160"/>
      <c r="K179" s="160">
        <v>16.0</v>
      </c>
      <c r="L179" s="160">
        <v>16.0</v>
      </c>
      <c r="M179" s="160">
        <v>8.0</v>
      </c>
      <c r="N179" s="160"/>
      <c r="O179" s="160"/>
      <c r="P179" s="160"/>
      <c r="Q179" s="160"/>
      <c r="R179" s="160">
        <v>16.0</v>
      </c>
      <c r="S179" s="160">
        <v>15.0</v>
      </c>
      <c r="T179" s="160">
        <v>25.0</v>
      </c>
      <c r="U179" s="161">
        <v>25.0</v>
      </c>
      <c r="V179" s="160"/>
      <c r="W179" s="160"/>
      <c r="X179" s="160"/>
      <c r="Y179" s="160"/>
      <c r="Z179" s="160"/>
      <c r="AA179" s="160">
        <v>30.0</v>
      </c>
      <c r="AB179" s="161">
        <v>20.0</v>
      </c>
      <c r="AC179" s="161"/>
      <c r="AD179" s="160" t="s">
        <v>11</v>
      </c>
      <c r="AE179" s="162">
        <f t="shared" si="1"/>
        <v>80</v>
      </c>
      <c r="AF179" s="163">
        <f>100*(E179+J179+O179+T179+Y179)/'S1'!$I$14</f>
        <v>84.90566038</v>
      </c>
      <c r="AG179" s="163">
        <f>100*(F179+K179+P179+U179+Z179)/'S1'!$I$15</f>
        <v>80</v>
      </c>
      <c r="AH179" s="163">
        <f>100*(G179+L179+Q179+V179+AA179)/'S1'!$I$16</f>
        <v>86.79245283</v>
      </c>
      <c r="AI179" s="163">
        <f>100*(H179+M179+R179+W179+AB179)/'S1'!$I$17</f>
        <v>83.01886792</v>
      </c>
      <c r="AJ179" s="163">
        <f>100*(I179+N179+S179+X179+AC179)/'S1'!$I$18</f>
        <v>57.69230769</v>
      </c>
    </row>
    <row r="180" ht="15.75" customHeight="1">
      <c r="A180" s="137">
        <v>168.0</v>
      </c>
      <c r="B180" s="158">
        <v>9.21320104168E11</v>
      </c>
      <c r="C180" s="158" t="s">
        <v>15</v>
      </c>
      <c r="D180" s="159" t="s">
        <v>475</v>
      </c>
      <c r="E180" s="160">
        <v>14.0</v>
      </c>
      <c r="F180" s="160">
        <v>17.0</v>
      </c>
      <c r="G180" s="160"/>
      <c r="H180" s="160"/>
      <c r="I180" s="160"/>
      <c r="J180" s="160"/>
      <c r="K180" s="160">
        <v>11.0</v>
      </c>
      <c r="L180" s="160">
        <v>15.0</v>
      </c>
      <c r="M180" s="160">
        <v>5.0</v>
      </c>
      <c r="N180" s="160"/>
      <c r="O180" s="160"/>
      <c r="P180" s="160"/>
      <c r="Q180" s="160"/>
      <c r="R180" s="160">
        <v>17.0</v>
      </c>
      <c r="S180" s="160">
        <v>14.0</v>
      </c>
      <c r="T180" s="160">
        <v>25.0</v>
      </c>
      <c r="U180" s="161">
        <v>25.0</v>
      </c>
      <c r="V180" s="160"/>
      <c r="W180" s="160"/>
      <c r="X180" s="160"/>
      <c r="Y180" s="160"/>
      <c r="Z180" s="160"/>
      <c r="AA180" s="160">
        <v>30.0</v>
      </c>
      <c r="AB180" s="161">
        <v>20.0</v>
      </c>
      <c r="AC180" s="161"/>
      <c r="AD180" s="160" t="s">
        <v>11</v>
      </c>
      <c r="AE180" s="162">
        <f t="shared" si="1"/>
        <v>80</v>
      </c>
      <c r="AF180" s="163">
        <f>100*(E180+J180+O180+T180+Y180)/'S1'!$I$14</f>
        <v>73.58490566</v>
      </c>
      <c r="AG180" s="163">
        <f>100*(F180+K180+P180+U180+Z180)/'S1'!$I$15</f>
        <v>81.53846154</v>
      </c>
      <c r="AH180" s="163">
        <f>100*(G180+L180+Q180+V180+AA180)/'S1'!$I$16</f>
        <v>84.90566038</v>
      </c>
      <c r="AI180" s="163">
        <f>100*(H180+M180+R180+W180+AB180)/'S1'!$I$17</f>
        <v>79.24528302</v>
      </c>
      <c r="AJ180" s="163">
        <f>100*(I180+N180+S180+X180+AC180)/'S1'!$I$18</f>
        <v>53.84615385</v>
      </c>
    </row>
    <row r="181" ht="15.75" customHeight="1">
      <c r="A181" s="137">
        <v>169.0</v>
      </c>
      <c r="B181" s="158">
        <v>9.21320104169E11</v>
      </c>
      <c r="C181" s="158" t="s">
        <v>15</v>
      </c>
      <c r="D181" s="159" t="s">
        <v>476</v>
      </c>
      <c r="E181" s="160">
        <v>16.0</v>
      </c>
      <c r="F181" s="160">
        <v>15.0</v>
      </c>
      <c r="G181" s="160"/>
      <c r="H181" s="160"/>
      <c r="I181" s="160"/>
      <c r="J181" s="160"/>
      <c r="K181" s="160">
        <v>15.0</v>
      </c>
      <c r="L181" s="160">
        <v>16.0</v>
      </c>
      <c r="M181" s="160">
        <v>2.0</v>
      </c>
      <c r="N181" s="160"/>
      <c r="O181" s="160"/>
      <c r="P181" s="160"/>
      <c r="Q181" s="160"/>
      <c r="R181" s="160">
        <v>19.0</v>
      </c>
      <c r="S181" s="160">
        <v>14.0</v>
      </c>
      <c r="T181" s="160">
        <v>25.0</v>
      </c>
      <c r="U181" s="161">
        <v>25.0</v>
      </c>
      <c r="V181" s="160"/>
      <c r="W181" s="160"/>
      <c r="X181" s="160"/>
      <c r="Y181" s="160"/>
      <c r="Z181" s="160"/>
      <c r="AA181" s="160">
        <v>30.0</v>
      </c>
      <c r="AB181" s="161">
        <v>20.0</v>
      </c>
      <c r="AC181" s="161"/>
      <c r="AD181" s="160" t="s">
        <v>312</v>
      </c>
      <c r="AE181" s="162">
        <f t="shared" si="1"/>
        <v>90</v>
      </c>
      <c r="AF181" s="163">
        <f>100*(E181+J181+O181+T181+Y181)/'S1'!$I$14</f>
        <v>77.35849057</v>
      </c>
      <c r="AG181" s="163">
        <f>100*(F181+K181+P181+U181+Z181)/'S1'!$I$15</f>
        <v>84.61538462</v>
      </c>
      <c r="AH181" s="163">
        <f>100*(G181+L181+Q181+V181+AA181)/'S1'!$I$16</f>
        <v>86.79245283</v>
      </c>
      <c r="AI181" s="163">
        <f>100*(H181+M181+R181+W181+AB181)/'S1'!$I$17</f>
        <v>77.35849057</v>
      </c>
      <c r="AJ181" s="163">
        <f>100*(I181+N181+S181+X181+AC181)/'S1'!$I$18</f>
        <v>53.84615385</v>
      </c>
    </row>
    <row r="182" ht="15.75" customHeight="1">
      <c r="A182" s="137">
        <v>170.0</v>
      </c>
      <c r="B182" s="158">
        <v>9.2132010417E11</v>
      </c>
      <c r="C182" s="158" t="s">
        <v>15</v>
      </c>
      <c r="D182" s="159" t="s">
        <v>477</v>
      </c>
      <c r="E182" s="160">
        <v>20.0</v>
      </c>
      <c r="F182" s="160">
        <v>11.0</v>
      </c>
      <c r="G182" s="160"/>
      <c r="H182" s="160"/>
      <c r="I182" s="160"/>
      <c r="J182" s="160"/>
      <c r="K182" s="160">
        <v>18.0</v>
      </c>
      <c r="L182" s="160">
        <v>22.0</v>
      </c>
      <c r="M182" s="160">
        <v>8.0</v>
      </c>
      <c r="N182" s="160"/>
      <c r="O182" s="160"/>
      <c r="P182" s="160"/>
      <c r="Q182" s="160"/>
      <c r="R182" s="160">
        <v>11.0</v>
      </c>
      <c r="S182" s="160">
        <v>20.0</v>
      </c>
      <c r="T182" s="160">
        <v>25.0</v>
      </c>
      <c r="U182" s="161">
        <v>25.0</v>
      </c>
      <c r="V182" s="160"/>
      <c r="W182" s="160"/>
      <c r="X182" s="160"/>
      <c r="Y182" s="160"/>
      <c r="Z182" s="160"/>
      <c r="AA182" s="160">
        <v>30.0</v>
      </c>
      <c r="AB182" s="161">
        <v>20.0</v>
      </c>
      <c r="AC182" s="161"/>
      <c r="AD182" s="160" t="s">
        <v>312</v>
      </c>
      <c r="AE182" s="162">
        <f t="shared" si="1"/>
        <v>90</v>
      </c>
      <c r="AF182" s="163">
        <f>100*(E182+J182+O182+T182+Y182)/'S1'!$I$14</f>
        <v>84.90566038</v>
      </c>
      <c r="AG182" s="163">
        <f>100*(F182+K182+P182+U182+Z182)/'S1'!$I$15</f>
        <v>83.07692308</v>
      </c>
      <c r="AH182" s="163">
        <f>100*(G182+L182+Q182+V182+AA182)/'S1'!$I$16</f>
        <v>98.11320755</v>
      </c>
      <c r="AI182" s="163">
        <f>100*(H182+M182+R182+W182+AB182)/'S1'!$I$17</f>
        <v>73.58490566</v>
      </c>
      <c r="AJ182" s="163">
        <f>100*(I182+N182+S182+X182+AC182)/'S1'!$I$18</f>
        <v>76.92307692</v>
      </c>
    </row>
    <row r="183" ht="15.75" customHeight="1">
      <c r="A183" s="137">
        <v>171.0</v>
      </c>
      <c r="B183" s="158">
        <v>9.21320104171E11</v>
      </c>
      <c r="C183" s="158" t="s">
        <v>15</v>
      </c>
      <c r="D183" s="159" t="s">
        <v>478</v>
      </c>
      <c r="E183" s="160">
        <v>19.0</v>
      </c>
      <c r="F183" s="160">
        <v>12.0</v>
      </c>
      <c r="G183" s="160"/>
      <c r="H183" s="160"/>
      <c r="I183" s="160"/>
      <c r="J183" s="160"/>
      <c r="K183" s="160">
        <v>11.0</v>
      </c>
      <c r="L183" s="160">
        <v>15.0</v>
      </c>
      <c r="M183" s="160">
        <v>5.0</v>
      </c>
      <c r="N183" s="160"/>
      <c r="O183" s="160"/>
      <c r="P183" s="160"/>
      <c r="Q183" s="160"/>
      <c r="R183" s="160">
        <v>18.0</v>
      </c>
      <c r="S183" s="160">
        <v>13.0</v>
      </c>
      <c r="T183" s="160">
        <v>25.0</v>
      </c>
      <c r="U183" s="161">
        <v>25.0</v>
      </c>
      <c r="V183" s="160"/>
      <c r="W183" s="160"/>
      <c r="X183" s="160"/>
      <c r="Y183" s="160"/>
      <c r="Z183" s="160"/>
      <c r="AA183" s="160">
        <v>30.0</v>
      </c>
      <c r="AB183" s="161">
        <v>20.0</v>
      </c>
      <c r="AC183" s="161"/>
      <c r="AD183" s="160" t="s">
        <v>11</v>
      </c>
      <c r="AE183" s="162">
        <f t="shared" si="1"/>
        <v>80</v>
      </c>
      <c r="AF183" s="163">
        <f>100*(E183+J183+O183+T183+Y183)/'S1'!$I$14</f>
        <v>83.01886792</v>
      </c>
      <c r="AG183" s="163">
        <f>100*(F183+K183+P183+U183+Z183)/'S1'!$I$15</f>
        <v>73.84615385</v>
      </c>
      <c r="AH183" s="163">
        <f>100*(G183+L183+Q183+V183+AA183)/'S1'!$I$16</f>
        <v>84.90566038</v>
      </c>
      <c r="AI183" s="163">
        <f>100*(H183+M183+R183+W183+AB183)/'S1'!$I$17</f>
        <v>81.13207547</v>
      </c>
      <c r="AJ183" s="163">
        <f>100*(I183+N183+S183+X183+AC183)/'S1'!$I$18</f>
        <v>50</v>
      </c>
    </row>
    <row r="184" ht="15.75" customHeight="1">
      <c r="A184" s="137">
        <v>172.0</v>
      </c>
      <c r="B184" s="158">
        <v>9.21320104172E11</v>
      </c>
      <c r="C184" s="158" t="s">
        <v>15</v>
      </c>
      <c r="D184" s="159" t="s">
        <v>479</v>
      </c>
      <c r="E184" s="160">
        <v>27.0</v>
      </c>
      <c r="F184" s="160">
        <v>20.0</v>
      </c>
      <c r="G184" s="160"/>
      <c r="H184" s="160"/>
      <c r="I184" s="160"/>
      <c r="J184" s="160"/>
      <c r="K184" s="160">
        <v>18.0</v>
      </c>
      <c r="L184" s="160">
        <v>22.0</v>
      </c>
      <c r="M184" s="160">
        <v>5.0</v>
      </c>
      <c r="N184" s="160"/>
      <c r="O184" s="160"/>
      <c r="P184" s="160"/>
      <c r="Q184" s="160"/>
      <c r="R184" s="160">
        <v>22.0</v>
      </c>
      <c r="S184" s="160">
        <v>25.0</v>
      </c>
      <c r="T184" s="160">
        <v>25.0</v>
      </c>
      <c r="U184" s="161">
        <v>25.0</v>
      </c>
      <c r="V184" s="160"/>
      <c r="W184" s="160"/>
      <c r="X184" s="160"/>
      <c r="Y184" s="160"/>
      <c r="Z184" s="160"/>
      <c r="AA184" s="160">
        <v>30.0</v>
      </c>
      <c r="AB184" s="161">
        <v>20.0</v>
      </c>
      <c r="AC184" s="161"/>
      <c r="AD184" s="160" t="s">
        <v>319</v>
      </c>
      <c r="AE184" s="162">
        <f t="shared" si="1"/>
        <v>100</v>
      </c>
      <c r="AF184" s="163">
        <f>100*(E184+J184+O184+T184+Y184)/'S1'!$I$14</f>
        <v>98.11320755</v>
      </c>
      <c r="AG184" s="163">
        <f>100*(F184+K184+P184+U184+Z184)/'S1'!$I$15</f>
        <v>96.92307692</v>
      </c>
      <c r="AH184" s="163">
        <f>100*(G184+L184+Q184+V184+AA184)/'S1'!$I$16</f>
        <v>98.11320755</v>
      </c>
      <c r="AI184" s="163">
        <f>100*(H184+M184+R184+W184+AB184)/'S1'!$I$17</f>
        <v>88.67924528</v>
      </c>
      <c r="AJ184" s="163">
        <f>100*(I184+N184+S184+X184+AC184)/'S1'!$I$18</f>
        <v>96.15384615</v>
      </c>
    </row>
    <row r="185" ht="15.75" customHeight="1">
      <c r="A185" s="137">
        <v>173.0</v>
      </c>
      <c r="B185" s="158">
        <v>9.21320104173E11</v>
      </c>
      <c r="C185" s="158" t="s">
        <v>15</v>
      </c>
      <c r="D185" s="159" t="s">
        <v>480</v>
      </c>
      <c r="E185" s="160">
        <v>16.0</v>
      </c>
      <c r="F185" s="160">
        <v>15.0</v>
      </c>
      <c r="G185" s="160"/>
      <c r="H185" s="160"/>
      <c r="I185" s="160"/>
      <c r="J185" s="160"/>
      <c r="K185" s="160">
        <v>16.0</v>
      </c>
      <c r="L185" s="160">
        <v>17.0</v>
      </c>
      <c r="M185" s="160">
        <v>7.0</v>
      </c>
      <c r="N185" s="160"/>
      <c r="O185" s="160"/>
      <c r="P185" s="160"/>
      <c r="Q185" s="160"/>
      <c r="R185" s="160">
        <v>19.0</v>
      </c>
      <c r="S185" s="160">
        <v>19.0</v>
      </c>
      <c r="T185" s="160">
        <v>25.0</v>
      </c>
      <c r="U185" s="161">
        <v>25.0</v>
      </c>
      <c r="V185" s="160"/>
      <c r="W185" s="160"/>
      <c r="X185" s="160"/>
      <c r="Y185" s="160"/>
      <c r="Z185" s="160"/>
      <c r="AA185" s="160">
        <v>30.0</v>
      </c>
      <c r="AB185" s="161">
        <v>20.0</v>
      </c>
      <c r="AC185" s="161"/>
      <c r="AD185" s="160" t="s">
        <v>11</v>
      </c>
      <c r="AE185" s="162">
        <f t="shared" si="1"/>
        <v>80</v>
      </c>
      <c r="AF185" s="163">
        <f>100*(E185+J185+O185+T185+Y185)/'S1'!$I$14</f>
        <v>77.35849057</v>
      </c>
      <c r="AG185" s="163">
        <f>100*(F185+K185+P185+U185+Z185)/'S1'!$I$15</f>
        <v>86.15384615</v>
      </c>
      <c r="AH185" s="163">
        <f>100*(G185+L185+Q185+V185+AA185)/'S1'!$I$16</f>
        <v>88.67924528</v>
      </c>
      <c r="AI185" s="163">
        <f>100*(H185+M185+R185+W185+AB185)/'S1'!$I$17</f>
        <v>86.79245283</v>
      </c>
      <c r="AJ185" s="163">
        <f>100*(I185+N185+S185+X185+AC185)/'S1'!$I$18</f>
        <v>73.07692308</v>
      </c>
    </row>
    <row r="186" ht="15.75" customHeight="1">
      <c r="A186" s="137">
        <v>174.0</v>
      </c>
      <c r="B186" s="158">
        <v>9.21320104174E11</v>
      </c>
      <c r="C186" s="158" t="s">
        <v>15</v>
      </c>
      <c r="D186" s="159" t="s">
        <v>481</v>
      </c>
      <c r="E186" s="160">
        <v>24.0</v>
      </c>
      <c r="F186" s="160">
        <v>17.0</v>
      </c>
      <c r="G186" s="160"/>
      <c r="H186" s="160"/>
      <c r="I186" s="160"/>
      <c r="J186" s="160"/>
      <c r="K186" s="160">
        <v>17.0</v>
      </c>
      <c r="L186" s="160">
        <v>16.0</v>
      </c>
      <c r="M186" s="160">
        <v>5.0</v>
      </c>
      <c r="N186" s="160"/>
      <c r="O186" s="160"/>
      <c r="P186" s="160"/>
      <c r="Q186" s="160"/>
      <c r="R186" s="160">
        <v>20.0</v>
      </c>
      <c r="S186" s="160">
        <v>24.0</v>
      </c>
      <c r="T186" s="160">
        <v>25.0</v>
      </c>
      <c r="U186" s="161">
        <v>25.0</v>
      </c>
      <c r="V186" s="160"/>
      <c r="W186" s="160"/>
      <c r="X186" s="160"/>
      <c r="Y186" s="160"/>
      <c r="Z186" s="160"/>
      <c r="AA186" s="160">
        <v>30.0</v>
      </c>
      <c r="AB186" s="161">
        <v>20.0</v>
      </c>
      <c r="AC186" s="161"/>
      <c r="AD186" s="160" t="s">
        <v>312</v>
      </c>
      <c r="AE186" s="162">
        <f t="shared" si="1"/>
        <v>90</v>
      </c>
      <c r="AF186" s="163">
        <f>100*(E186+J186+O186+T186+Y186)/'S1'!$I$14</f>
        <v>92.45283019</v>
      </c>
      <c r="AG186" s="163">
        <f>100*(F186+K186+P186+U186+Z186)/'S1'!$I$15</f>
        <v>90.76923077</v>
      </c>
      <c r="AH186" s="163">
        <f>100*(G186+L186+Q186+V186+AA186)/'S1'!$I$16</f>
        <v>86.79245283</v>
      </c>
      <c r="AI186" s="163">
        <f>100*(H186+M186+R186+W186+AB186)/'S1'!$I$17</f>
        <v>84.90566038</v>
      </c>
      <c r="AJ186" s="163">
        <f>100*(I186+N186+S186+X186+AC186)/'S1'!$I$18</f>
        <v>92.30769231</v>
      </c>
    </row>
    <row r="187" ht="15.75" customHeight="1">
      <c r="A187" s="137">
        <v>175.0</v>
      </c>
      <c r="B187" s="158">
        <v>9.21320104175E11</v>
      </c>
      <c r="C187" s="158" t="s">
        <v>15</v>
      </c>
      <c r="D187" s="159" t="s">
        <v>482</v>
      </c>
      <c r="E187" s="160">
        <v>20.0</v>
      </c>
      <c r="F187" s="160">
        <v>11.0</v>
      </c>
      <c r="G187" s="160"/>
      <c r="H187" s="160"/>
      <c r="I187" s="160"/>
      <c r="J187" s="160"/>
      <c r="K187" s="160">
        <v>18.0</v>
      </c>
      <c r="L187" s="160">
        <v>18.0</v>
      </c>
      <c r="M187" s="160">
        <v>7.0</v>
      </c>
      <c r="N187" s="160"/>
      <c r="O187" s="160"/>
      <c r="P187" s="160"/>
      <c r="Q187" s="160"/>
      <c r="R187" s="160">
        <v>13.0</v>
      </c>
      <c r="S187" s="160">
        <v>18.0</v>
      </c>
      <c r="T187" s="160">
        <v>25.0</v>
      </c>
      <c r="U187" s="161">
        <v>25.0</v>
      </c>
      <c r="V187" s="160"/>
      <c r="W187" s="160"/>
      <c r="X187" s="160"/>
      <c r="Y187" s="160"/>
      <c r="Z187" s="160"/>
      <c r="AA187" s="160">
        <v>30.0</v>
      </c>
      <c r="AB187" s="161">
        <v>20.0</v>
      </c>
      <c r="AC187" s="161"/>
      <c r="AD187" s="160" t="s">
        <v>13</v>
      </c>
      <c r="AE187" s="162">
        <f t="shared" si="1"/>
        <v>60</v>
      </c>
      <c r="AF187" s="163">
        <f>100*(E187+J187+O187+T187+Y187)/'S1'!$I$14</f>
        <v>84.90566038</v>
      </c>
      <c r="AG187" s="163">
        <f>100*(F187+K187+P187+U187+Z187)/'S1'!$I$15</f>
        <v>83.07692308</v>
      </c>
      <c r="AH187" s="163">
        <f>100*(G187+L187+Q187+V187+AA187)/'S1'!$I$16</f>
        <v>90.56603774</v>
      </c>
      <c r="AI187" s="163">
        <f>100*(H187+M187+R187+W187+AB187)/'S1'!$I$17</f>
        <v>75.47169811</v>
      </c>
      <c r="AJ187" s="163">
        <f>100*(I187+N187+S187+X187+AC187)/'S1'!$I$18</f>
        <v>69.23076923</v>
      </c>
    </row>
    <row r="188" ht="15.75" customHeight="1">
      <c r="A188" s="137">
        <v>176.0</v>
      </c>
      <c r="B188" s="158">
        <v>9.21320104176E11</v>
      </c>
      <c r="C188" s="158" t="s">
        <v>15</v>
      </c>
      <c r="D188" s="159" t="s">
        <v>483</v>
      </c>
      <c r="E188" s="160">
        <v>20.0</v>
      </c>
      <c r="F188" s="160">
        <v>11.0</v>
      </c>
      <c r="G188" s="160"/>
      <c r="H188" s="160"/>
      <c r="I188" s="160"/>
      <c r="J188" s="160"/>
      <c r="K188" s="160">
        <v>11.0</v>
      </c>
      <c r="L188" s="160">
        <v>15.0</v>
      </c>
      <c r="M188" s="160">
        <v>5.0</v>
      </c>
      <c r="N188" s="160"/>
      <c r="O188" s="160"/>
      <c r="P188" s="160"/>
      <c r="Q188" s="160"/>
      <c r="R188" s="160">
        <v>16.0</v>
      </c>
      <c r="S188" s="160">
        <v>15.0</v>
      </c>
      <c r="T188" s="160">
        <v>25.0</v>
      </c>
      <c r="U188" s="161">
        <v>25.0</v>
      </c>
      <c r="V188" s="160"/>
      <c r="W188" s="160"/>
      <c r="X188" s="160"/>
      <c r="Y188" s="160"/>
      <c r="Z188" s="160"/>
      <c r="AA188" s="160">
        <v>30.0</v>
      </c>
      <c r="AB188" s="161">
        <v>20.0</v>
      </c>
      <c r="AC188" s="161"/>
      <c r="AD188" s="160" t="s">
        <v>47</v>
      </c>
      <c r="AE188" s="162">
        <f t="shared" si="1"/>
        <v>70</v>
      </c>
      <c r="AF188" s="163">
        <f>100*(E188+J188+O188+T188+Y188)/'S1'!$I$14</f>
        <v>84.90566038</v>
      </c>
      <c r="AG188" s="163">
        <f>100*(F188+K188+P188+U188+Z188)/'S1'!$I$15</f>
        <v>72.30769231</v>
      </c>
      <c r="AH188" s="163">
        <f>100*(G188+L188+Q188+V188+AA188)/'S1'!$I$16</f>
        <v>84.90566038</v>
      </c>
      <c r="AI188" s="163">
        <f>100*(H188+M188+R188+W188+AB188)/'S1'!$I$17</f>
        <v>77.35849057</v>
      </c>
      <c r="AJ188" s="163">
        <f>100*(I188+N188+S188+X188+AC188)/'S1'!$I$18</f>
        <v>57.69230769</v>
      </c>
    </row>
    <row r="189" ht="15.75" customHeight="1">
      <c r="A189" s="165">
        <v>177.0</v>
      </c>
      <c r="B189" s="166"/>
      <c r="C189" s="166" t="s">
        <v>15</v>
      </c>
      <c r="D189" s="167" t="s">
        <v>484</v>
      </c>
      <c r="E189" s="168">
        <v>26.0</v>
      </c>
      <c r="F189" s="168">
        <v>20.0</v>
      </c>
      <c r="G189" s="168"/>
      <c r="H189" s="168"/>
      <c r="I189" s="168"/>
      <c r="J189" s="168"/>
      <c r="K189" s="168">
        <v>11.0</v>
      </c>
      <c r="L189" s="168">
        <v>15.0</v>
      </c>
      <c r="M189" s="168">
        <v>5.0</v>
      </c>
      <c r="N189" s="168"/>
      <c r="O189" s="168"/>
      <c r="P189" s="168"/>
      <c r="Q189" s="168"/>
      <c r="R189" s="168">
        <v>18.0</v>
      </c>
      <c r="S189" s="168">
        <v>20.0</v>
      </c>
      <c r="T189" s="168">
        <v>25.0</v>
      </c>
      <c r="U189" s="169">
        <v>25.0</v>
      </c>
      <c r="V189" s="168"/>
      <c r="W189" s="168"/>
      <c r="X189" s="168"/>
      <c r="Y189" s="168"/>
      <c r="Z189" s="168"/>
      <c r="AA189" s="168">
        <v>30.0</v>
      </c>
      <c r="AB189" s="169">
        <v>20.0</v>
      </c>
      <c r="AC189" s="170"/>
      <c r="AD189" s="169" t="s">
        <v>312</v>
      </c>
      <c r="AE189" s="162">
        <f t="shared" si="1"/>
        <v>90</v>
      </c>
      <c r="AF189" s="163">
        <f>100*(E189+J189+O189+T189+Y189)/'S1'!$I$14</f>
        <v>96.22641509</v>
      </c>
      <c r="AG189" s="163">
        <f>100*(F189+K189+P189+U189+Z189)/'S1'!$I$15</f>
        <v>86.15384615</v>
      </c>
      <c r="AH189" s="163">
        <f>100*(G189+L189+Q189+V189+AA189)/'S1'!$I$16</f>
        <v>84.90566038</v>
      </c>
      <c r="AI189" s="163">
        <f>100*(H189+M189+R189+W189+AB189)/'S1'!$I$17</f>
        <v>81.13207547</v>
      </c>
      <c r="AJ189" s="163">
        <f>100*(I189+N189+S189+X189+AC189)/'S1'!$I$18</f>
        <v>76.92307692</v>
      </c>
      <c r="AK189" s="170"/>
      <c r="AL189" s="170"/>
      <c r="AM189" s="170"/>
      <c r="AN189" s="170"/>
    </row>
    <row r="190" ht="15.75" customHeight="1">
      <c r="A190" s="171">
        <v>178.0</v>
      </c>
      <c r="B190" s="172">
        <v>9.21320104177E11</v>
      </c>
      <c r="C190" s="172" t="s">
        <v>15</v>
      </c>
      <c r="D190" s="173" t="s">
        <v>485</v>
      </c>
      <c r="E190" s="174">
        <v>0.0</v>
      </c>
      <c r="F190" s="174">
        <v>0.0</v>
      </c>
      <c r="G190" s="174"/>
      <c r="H190" s="174"/>
      <c r="I190" s="174"/>
      <c r="J190" s="174"/>
      <c r="K190" s="174">
        <v>0.0</v>
      </c>
      <c r="L190" s="174">
        <v>0.0</v>
      </c>
      <c r="M190" s="174">
        <v>0.0</v>
      </c>
      <c r="N190" s="174"/>
      <c r="O190" s="174"/>
      <c r="P190" s="174"/>
      <c r="Q190" s="174"/>
      <c r="R190" s="174">
        <v>0.0</v>
      </c>
      <c r="S190" s="174">
        <v>0.0</v>
      </c>
      <c r="T190" s="174">
        <v>0.0</v>
      </c>
      <c r="U190" s="175">
        <v>0.0</v>
      </c>
      <c r="V190" s="174"/>
      <c r="W190" s="174"/>
      <c r="X190" s="174"/>
      <c r="Y190" s="174"/>
      <c r="Z190" s="174"/>
      <c r="AA190" s="174">
        <v>0.0</v>
      </c>
      <c r="AB190" s="175">
        <v>0.0</v>
      </c>
      <c r="AD190" s="174" t="s">
        <v>267</v>
      </c>
      <c r="AE190" s="162">
        <f t="shared" si="1"/>
        <v>0</v>
      </c>
      <c r="AF190" s="163">
        <f>100*(E190+J190+O190+T190+Y190)/'S1'!$I$14</f>
        <v>0</v>
      </c>
      <c r="AG190" s="163">
        <f>100*(F190+K190+P190+U190+Z190)/'S1'!$I$15</f>
        <v>0</v>
      </c>
      <c r="AH190" s="163">
        <f>100*(G190+L190+Q190+V190+AA190)/'S1'!$I$16</f>
        <v>0</v>
      </c>
      <c r="AI190" s="163">
        <f>100*(H190+M190+R190+W190+AB190)/'S1'!$I$17</f>
        <v>0</v>
      </c>
      <c r="AJ190" s="163">
        <f>100*(I190+N190+S190+X190+AC190)/'S1'!$I$18</f>
        <v>0</v>
      </c>
      <c r="AK190" s="176"/>
      <c r="AL190" s="176"/>
      <c r="AM190" s="176"/>
      <c r="AN190" s="176"/>
    </row>
    <row r="191" ht="15.75" customHeight="1">
      <c r="A191" s="137">
        <v>179.0</v>
      </c>
      <c r="B191" s="158">
        <v>9.21320104304E11</v>
      </c>
      <c r="C191" s="158" t="s">
        <v>15</v>
      </c>
      <c r="D191" s="159" t="s">
        <v>486</v>
      </c>
      <c r="E191" s="160">
        <v>22.0</v>
      </c>
      <c r="F191" s="160">
        <v>9.0</v>
      </c>
      <c r="G191" s="160"/>
      <c r="H191" s="160"/>
      <c r="I191" s="160"/>
      <c r="J191" s="160"/>
      <c r="K191" s="160">
        <v>17.0</v>
      </c>
      <c r="L191" s="160">
        <v>20.0</v>
      </c>
      <c r="M191" s="160">
        <v>1.0</v>
      </c>
      <c r="N191" s="160"/>
      <c r="O191" s="160"/>
      <c r="P191" s="160"/>
      <c r="Q191" s="160"/>
      <c r="R191" s="160">
        <v>11.0</v>
      </c>
      <c r="S191" s="160">
        <v>20.0</v>
      </c>
      <c r="T191" s="160">
        <v>25.0</v>
      </c>
      <c r="U191" s="161">
        <v>25.0</v>
      </c>
      <c r="V191" s="160"/>
      <c r="W191" s="160"/>
      <c r="X191" s="160"/>
      <c r="Y191" s="160"/>
      <c r="Z191" s="160"/>
      <c r="AA191" s="160">
        <v>30.0</v>
      </c>
      <c r="AB191" s="161">
        <v>20.0</v>
      </c>
      <c r="AC191" s="161"/>
      <c r="AD191" s="160" t="s">
        <v>312</v>
      </c>
      <c r="AE191" s="162">
        <f t="shared" si="1"/>
        <v>90</v>
      </c>
      <c r="AF191" s="163">
        <f>100*(E191+J191+O191+T191+Y191)/'S1'!$I$14</f>
        <v>88.67924528</v>
      </c>
      <c r="AG191" s="163">
        <f>100*(F191+K191+P191+U191+Z191)/'S1'!$I$15</f>
        <v>78.46153846</v>
      </c>
      <c r="AH191" s="163">
        <f>100*(G191+L191+Q191+V191+AA191)/'S1'!$I$16</f>
        <v>94.33962264</v>
      </c>
      <c r="AI191" s="163">
        <f>100*(H191+M191+R191+W191+AB191)/'S1'!$I$17</f>
        <v>60.37735849</v>
      </c>
      <c r="AJ191" s="163">
        <f>100*(I191+N191+S191+X191+AC191)/'S1'!$I$18</f>
        <v>76.92307692</v>
      </c>
    </row>
    <row r="192" ht="15.75" customHeight="1">
      <c r="A192" s="137">
        <v>180.0</v>
      </c>
      <c r="B192" s="158">
        <v>9.21320104305E11</v>
      </c>
      <c r="C192" s="158" t="s">
        <v>15</v>
      </c>
      <c r="D192" s="159" t="s">
        <v>487</v>
      </c>
      <c r="E192" s="160">
        <v>20.0</v>
      </c>
      <c r="F192" s="160">
        <v>11.0</v>
      </c>
      <c r="G192" s="160"/>
      <c r="H192" s="160"/>
      <c r="I192" s="160"/>
      <c r="J192" s="160"/>
      <c r="K192" s="160">
        <v>11.0</v>
      </c>
      <c r="L192" s="160">
        <v>15.0</v>
      </c>
      <c r="M192" s="160">
        <v>5.0</v>
      </c>
      <c r="N192" s="160"/>
      <c r="O192" s="160"/>
      <c r="P192" s="160"/>
      <c r="Q192" s="160"/>
      <c r="R192" s="160">
        <v>18.0</v>
      </c>
      <c r="S192" s="160">
        <v>13.0</v>
      </c>
      <c r="T192" s="160">
        <v>25.0</v>
      </c>
      <c r="U192" s="161">
        <v>25.0</v>
      </c>
      <c r="V192" s="160"/>
      <c r="W192" s="160"/>
      <c r="X192" s="160"/>
      <c r="Y192" s="160"/>
      <c r="Z192" s="160"/>
      <c r="AA192" s="160">
        <v>30.0</v>
      </c>
      <c r="AB192" s="160">
        <v>20.0</v>
      </c>
      <c r="AC192" s="160"/>
      <c r="AD192" s="54" t="s">
        <v>47</v>
      </c>
      <c r="AE192" s="162">
        <f t="shared" si="1"/>
        <v>70</v>
      </c>
      <c r="AF192" s="163">
        <f>100*(E192+J192+O192+T192+Y192)/'S1'!$I$14</f>
        <v>84.90566038</v>
      </c>
      <c r="AG192" s="163">
        <f>100*(F192+K192+P192+U192+Z192)/'S1'!$I$15</f>
        <v>72.30769231</v>
      </c>
      <c r="AH192" s="163">
        <f>100*(G192+L192+Q192+V192+AA192)/'S1'!$I$16</f>
        <v>84.90566038</v>
      </c>
      <c r="AI192" s="163">
        <f>100*(H192+M192+R192+W192+AB192)/'S1'!$I$17</f>
        <v>81.13207547</v>
      </c>
      <c r="AJ192" s="163">
        <f>100*(I192+N192+S192+X192+AC192)/'S1'!$I$18</f>
        <v>50</v>
      </c>
    </row>
    <row r="193" ht="15.75" customHeight="1">
      <c r="A193" s="137">
        <v>181.0</v>
      </c>
      <c r="B193" s="158">
        <v>9.21320104311E11</v>
      </c>
      <c r="C193" s="158" t="s">
        <v>15</v>
      </c>
      <c r="D193" s="159" t="s">
        <v>488</v>
      </c>
      <c r="E193" s="160">
        <v>18.0</v>
      </c>
      <c r="F193" s="160">
        <v>13.0</v>
      </c>
      <c r="G193" s="160"/>
      <c r="H193" s="160"/>
      <c r="I193" s="160"/>
      <c r="J193" s="160"/>
      <c r="K193" s="160">
        <v>11.0</v>
      </c>
      <c r="L193" s="160">
        <v>15.0</v>
      </c>
      <c r="M193" s="160">
        <v>5.0</v>
      </c>
      <c r="N193" s="160"/>
      <c r="O193" s="160"/>
      <c r="P193" s="160"/>
      <c r="Q193" s="160"/>
      <c r="R193" s="160">
        <v>13.0</v>
      </c>
      <c r="S193" s="160">
        <v>18.0</v>
      </c>
      <c r="T193" s="160">
        <v>25.0</v>
      </c>
      <c r="U193" s="161">
        <v>25.0</v>
      </c>
      <c r="V193" s="160"/>
      <c r="W193" s="160"/>
      <c r="X193" s="160"/>
      <c r="Y193" s="160"/>
      <c r="Z193" s="160"/>
      <c r="AA193" s="160">
        <v>30.0</v>
      </c>
      <c r="AB193" s="160">
        <v>20.0</v>
      </c>
      <c r="AC193" s="160"/>
      <c r="AD193" s="54" t="s">
        <v>11</v>
      </c>
      <c r="AE193" s="162">
        <f t="shared" si="1"/>
        <v>80</v>
      </c>
      <c r="AF193" s="163">
        <f>100*(E193+J193+O193+T193+Y193)/'S1'!$I$14</f>
        <v>81.13207547</v>
      </c>
      <c r="AG193" s="163">
        <f>100*(F193+K193+P193+U193+Z193)/'S1'!$I$15</f>
        <v>75.38461538</v>
      </c>
      <c r="AH193" s="163">
        <f>100*(G193+L193+Q193+V193+AA193)/'S1'!$I$16</f>
        <v>84.90566038</v>
      </c>
      <c r="AI193" s="163">
        <f>100*(H193+M193+R193+W193+AB193)/'S1'!$I$17</f>
        <v>71.69811321</v>
      </c>
      <c r="AJ193" s="163">
        <f>100*(I193+N193+S193+X193+AC193)/'S1'!$I$18</f>
        <v>69.23076923</v>
      </c>
    </row>
    <row r="194" ht="15.75" customHeight="1">
      <c r="A194" s="137">
        <v>182.0</v>
      </c>
      <c r="B194" s="158">
        <v>9.21320104312E11</v>
      </c>
      <c r="C194" s="158" t="s">
        <v>15</v>
      </c>
      <c r="D194" s="159" t="s">
        <v>489</v>
      </c>
      <c r="E194" s="160">
        <v>15.0</v>
      </c>
      <c r="F194" s="160">
        <v>16.0</v>
      </c>
      <c r="G194" s="160"/>
      <c r="H194" s="160"/>
      <c r="I194" s="160"/>
      <c r="J194" s="160"/>
      <c r="K194" s="160">
        <v>11.0</v>
      </c>
      <c r="L194" s="160">
        <v>15.0</v>
      </c>
      <c r="M194" s="160">
        <v>5.0</v>
      </c>
      <c r="N194" s="160"/>
      <c r="O194" s="160"/>
      <c r="P194" s="160"/>
      <c r="Q194" s="160"/>
      <c r="R194" s="160">
        <v>16.0</v>
      </c>
      <c r="S194" s="160">
        <v>15.0</v>
      </c>
      <c r="T194" s="160">
        <v>25.0</v>
      </c>
      <c r="U194" s="160">
        <v>25.0</v>
      </c>
      <c r="V194" s="160"/>
      <c r="W194" s="160"/>
      <c r="X194" s="160"/>
      <c r="Y194" s="160"/>
      <c r="Z194" s="160"/>
      <c r="AA194" s="160">
        <v>30.0</v>
      </c>
      <c r="AB194" s="160">
        <v>20.0</v>
      </c>
      <c r="AC194" s="160"/>
      <c r="AD194" s="54" t="s">
        <v>11</v>
      </c>
      <c r="AE194" s="162">
        <f t="shared" si="1"/>
        <v>80</v>
      </c>
      <c r="AF194" s="163">
        <f>100*(E194+J194+O194+T194+Y194)/'S1'!$I$14</f>
        <v>75.47169811</v>
      </c>
      <c r="AG194" s="163">
        <f>100*(F194+K194+P194+U194+Z194)/'S1'!$I$15</f>
        <v>80</v>
      </c>
      <c r="AH194" s="163">
        <f>100*(G194+L194+Q194+V194+AA194)/'S1'!$I$16</f>
        <v>84.90566038</v>
      </c>
      <c r="AI194" s="163">
        <f>100*(H194+M194+R194+W194+AB194)/'S1'!$I$17</f>
        <v>77.35849057</v>
      </c>
      <c r="AJ194" s="163">
        <f>100*(I194+N194+S194+X194+AC194)/'S1'!$I$18</f>
        <v>57.69230769</v>
      </c>
    </row>
    <row r="195" ht="15.75" customHeight="1">
      <c r="A195" s="137">
        <v>183.0</v>
      </c>
      <c r="B195" s="158">
        <v>9.21320104178E11</v>
      </c>
      <c r="C195" s="159" t="s">
        <v>17</v>
      </c>
      <c r="D195" s="159" t="s">
        <v>368</v>
      </c>
      <c r="E195" s="160">
        <v>22.0</v>
      </c>
      <c r="F195" s="160">
        <v>21.0</v>
      </c>
      <c r="G195" s="160"/>
      <c r="H195" s="160"/>
      <c r="I195" s="160"/>
      <c r="J195" s="160"/>
      <c r="K195" s="160">
        <v>17.0</v>
      </c>
      <c r="L195" s="160">
        <v>18.0</v>
      </c>
      <c r="M195" s="160">
        <v>5.0</v>
      </c>
      <c r="N195" s="160"/>
      <c r="O195" s="160"/>
      <c r="P195" s="160"/>
      <c r="Q195" s="160"/>
      <c r="R195" s="160">
        <v>23.0</v>
      </c>
      <c r="S195" s="160">
        <v>24.0</v>
      </c>
      <c r="T195" s="160">
        <v>24.0</v>
      </c>
      <c r="U195" s="160">
        <v>21.0</v>
      </c>
      <c r="V195" s="160"/>
      <c r="W195" s="160"/>
      <c r="X195" s="160"/>
      <c r="Y195" s="160"/>
      <c r="Z195" s="160"/>
      <c r="AA195" s="160">
        <v>29.0</v>
      </c>
      <c r="AB195" s="160">
        <v>19.0</v>
      </c>
      <c r="AC195" s="160"/>
      <c r="AD195" s="54" t="s">
        <v>198</v>
      </c>
      <c r="AE195" s="162">
        <f t="shared" si="1"/>
        <v>0</v>
      </c>
      <c r="AF195" s="163">
        <f>100*(E195+J195+O195+T195+Y195)/'S1'!$I$14</f>
        <v>86.79245283</v>
      </c>
      <c r="AG195" s="163">
        <f>100*(F195+K195+P195+U195+Z195)/'S1'!$I$15</f>
        <v>90.76923077</v>
      </c>
      <c r="AH195" s="163">
        <f>100*(G195+L195+Q195+V195+AA195)/'S1'!$I$16</f>
        <v>88.67924528</v>
      </c>
      <c r="AI195" s="163">
        <f>100*(H195+M195+R195+W195+AB195)/'S1'!$I$17</f>
        <v>88.67924528</v>
      </c>
      <c r="AJ195" s="163">
        <f>100*(I195+N195+S195+X195+AC195)/'S1'!$I$18</f>
        <v>92.30769231</v>
      </c>
    </row>
    <row r="196" ht="15.75" customHeight="1">
      <c r="A196" s="137">
        <v>184.0</v>
      </c>
      <c r="B196" s="158">
        <v>9.21320104179E11</v>
      </c>
      <c r="C196" s="159" t="s">
        <v>17</v>
      </c>
      <c r="D196" s="159" t="s">
        <v>490</v>
      </c>
      <c r="E196" s="160">
        <v>26.0</v>
      </c>
      <c r="F196" s="160">
        <v>20.0</v>
      </c>
      <c r="G196" s="160"/>
      <c r="H196" s="160"/>
      <c r="I196" s="160"/>
      <c r="J196" s="160"/>
      <c r="K196" s="160">
        <v>15.0</v>
      </c>
      <c r="L196" s="160">
        <v>19.0</v>
      </c>
      <c r="M196" s="160">
        <v>6.0</v>
      </c>
      <c r="N196" s="160"/>
      <c r="O196" s="160"/>
      <c r="P196" s="160"/>
      <c r="Q196" s="160"/>
      <c r="R196" s="160">
        <v>22.0</v>
      </c>
      <c r="S196" s="160">
        <v>23.0</v>
      </c>
      <c r="T196" s="160">
        <v>23.0</v>
      </c>
      <c r="U196" s="160">
        <v>22.0</v>
      </c>
      <c r="V196" s="160"/>
      <c r="W196" s="160"/>
      <c r="X196" s="160"/>
      <c r="Y196" s="160"/>
      <c r="Z196" s="160"/>
      <c r="AA196" s="160">
        <v>28.0</v>
      </c>
      <c r="AB196" s="160">
        <v>18.0</v>
      </c>
      <c r="AC196" s="160"/>
      <c r="AD196" s="54" t="s">
        <v>198</v>
      </c>
      <c r="AE196" s="162">
        <f t="shared" si="1"/>
        <v>0</v>
      </c>
      <c r="AF196" s="163">
        <f>100*(E196+J196+O196+T196+Y196)/'S1'!$I$14</f>
        <v>92.45283019</v>
      </c>
      <c r="AG196" s="163">
        <f>100*(F196+K196+P196+U196+Z196)/'S1'!$I$15</f>
        <v>87.69230769</v>
      </c>
      <c r="AH196" s="163">
        <f>100*(G196+L196+Q196+V196+AA196)/'S1'!$I$16</f>
        <v>88.67924528</v>
      </c>
      <c r="AI196" s="163">
        <f>100*(H196+M196+R196+W196+AB196)/'S1'!$I$17</f>
        <v>86.79245283</v>
      </c>
      <c r="AJ196" s="163">
        <f>100*(I196+N196+S196+X196+AC196)/'S1'!$I$18</f>
        <v>88.46153846</v>
      </c>
    </row>
    <row r="197" ht="15.75" customHeight="1">
      <c r="A197" s="137">
        <v>185.0</v>
      </c>
      <c r="B197" s="158">
        <v>9.2132010418E11</v>
      </c>
      <c r="C197" s="159" t="s">
        <v>17</v>
      </c>
      <c r="D197" s="159" t="s">
        <v>491</v>
      </c>
      <c r="E197" s="160">
        <v>27.0</v>
      </c>
      <c r="F197" s="160">
        <v>9.0</v>
      </c>
      <c r="G197" s="160"/>
      <c r="H197" s="160"/>
      <c r="I197" s="160"/>
      <c r="J197" s="160"/>
      <c r="K197" s="160">
        <v>14.0</v>
      </c>
      <c r="L197" s="160">
        <v>22.0</v>
      </c>
      <c r="M197" s="160">
        <v>7.0</v>
      </c>
      <c r="N197" s="160"/>
      <c r="O197" s="160"/>
      <c r="P197" s="160"/>
      <c r="Q197" s="160"/>
      <c r="R197" s="160">
        <v>21.0</v>
      </c>
      <c r="S197" s="160">
        <v>22.0</v>
      </c>
      <c r="T197" s="160">
        <v>22.0</v>
      </c>
      <c r="U197" s="160">
        <v>22.0</v>
      </c>
      <c r="V197" s="160"/>
      <c r="W197" s="160"/>
      <c r="X197" s="160"/>
      <c r="Y197" s="160"/>
      <c r="Z197" s="160"/>
      <c r="AA197" s="160">
        <v>27.0</v>
      </c>
      <c r="AB197" s="160">
        <v>17.0</v>
      </c>
      <c r="AC197" s="160"/>
      <c r="AD197" s="54" t="s">
        <v>312</v>
      </c>
      <c r="AE197" s="162">
        <f t="shared" si="1"/>
        <v>90</v>
      </c>
      <c r="AF197" s="163">
        <f>100*(E197+J197+O197+T197+Y197)/'S1'!$I$14</f>
        <v>92.45283019</v>
      </c>
      <c r="AG197" s="163">
        <f>100*(F197+K197+P197+U197+Z197)/'S1'!$I$15</f>
        <v>69.23076923</v>
      </c>
      <c r="AH197" s="163">
        <f>100*(G197+L197+Q197+V197+AA197)/'S1'!$I$16</f>
        <v>92.45283019</v>
      </c>
      <c r="AI197" s="163">
        <f>100*(H197+M197+R197+W197+AB197)/'S1'!$I$17</f>
        <v>84.90566038</v>
      </c>
      <c r="AJ197" s="163">
        <f>100*(I197+N197+S197+X197+AC197)/'S1'!$I$18</f>
        <v>84.61538462</v>
      </c>
    </row>
    <row r="198" ht="15.75" customHeight="1">
      <c r="A198" s="137">
        <v>186.0</v>
      </c>
      <c r="B198" s="158">
        <v>9.21320104181E11</v>
      </c>
      <c r="C198" s="159" t="s">
        <v>17</v>
      </c>
      <c r="D198" s="159" t="s">
        <v>492</v>
      </c>
      <c r="E198" s="160">
        <v>20.0</v>
      </c>
      <c r="F198" s="160">
        <v>14.0</v>
      </c>
      <c r="G198" s="160"/>
      <c r="H198" s="160"/>
      <c r="I198" s="160"/>
      <c r="J198" s="160"/>
      <c r="K198" s="160">
        <v>13.0</v>
      </c>
      <c r="L198" s="160">
        <v>17.0</v>
      </c>
      <c r="M198" s="160">
        <v>8.0</v>
      </c>
      <c r="N198" s="160"/>
      <c r="O198" s="160"/>
      <c r="P198" s="160"/>
      <c r="Q198" s="160"/>
      <c r="R198" s="160">
        <v>20.0</v>
      </c>
      <c r="S198" s="160">
        <v>21.0</v>
      </c>
      <c r="T198" s="160">
        <v>21.0</v>
      </c>
      <c r="U198" s="160">
        <v>23.0</v>
      </c>
      <c r="V198" s="160"/>
      <c r="W198" s="160"/>
      <c r="X198" s="160"/>
      <c r="Y198" s="160"/>
      <c r="Z198" s="160"/>
      <c r="AA198" s="160">
        <v>26.0</v>
      </c>
      <c r="AB198" s="160">
        <v>16.0</v>
      </c>
      <c r="AC198" s="160"/>
      <c r="AD198" s="54" t="s">
        <v>11</v>
      </c>
      <c r="AE198" s="162">
        <f t="shared" si="1"/>
        <v>80</v>
      </c>
      <c r="AF198" s="163">
        <f>100*(E198+J198+O198+T198+Y198)/'S1'!$I$14</f>
        <v>77.35849057</v>
      </c>
      <c r="AG198" s="163">
        <f>100*(F198+K198+P198+U198+Z198)/'S1'!$I$15</f>
        <v>76.92307692</v>
      </c>
      <c r="AH198" s="163">
        <f>100*(G198+L198+Q198+V198+AA198)/'S1'!$I$16</f>
        <v>81.13207547</v>
      </c>
      <c r="AI198" s="163">
        <f>100*(H198+M198+R198+W198+AB198)/'S1'!$I$17</f>
        <v>83.01886792</v>
      </c>
      <c r="AJ198" s="163">
        <f>100*(I198+N198+S198+X198+AC198)/'S1'!$I$18</f>
        <v>80.76923077</v>
      </c>
    </row>
    <row r="199" ht="15.75" customHeight="1">
      <c r="A199" s="137">
        <v>187.0</v>
      </c>
      <c r="B199" s="158">
        <v>9.21320104182E11</v>
      </c>
      <c r="C199" s="159" t="s">
        <v>17</v>
      </c>
      <c r="D199" s="159" t="s">
        <v>493</v>
      </c>
      <c r="E199" s="160">
        <v>25.0</v>
      </c>
      <c r="F199" s="160">
        <v>15.0</v>
      </c>
      <c r="G199" s="160"/>
      <c r="H199" s="160"/>
      <c r="I199" s="160"/>
      <c r="J199" s="160"/>
      <c r="K199" s="160">
        <v>15.0</v>
      </c>
      <c r="L199" s="160">
        <v>16.0</v>
      </c>
      <c r="M199" s="160">
        <v>6.0</v>
      </c>
      <c r="N199" s="160"/>
      <c r="O199" s="160"/>
      <c r="P199" s="160"/>
      <c r="Q199" s="160"/>
      <c r="R199" s="160">
        <v>18.0</v>
      </c>
      <c r="S199" s="160">
        <v>20.0</v>
      </c>
      <c r="T199" s="160">
        <v>20.0</v>
      </c>
      <c r="U199" s="160">
        <v>22.0</v>
      </c>
      <c r="V199" s="160"/>
      <c r="W199" s="160"/>
      <c r="X199" s="160"/>
      <c r="Y199" s="160"/>
      <c r="Z199" s="160"/>
      <c r="AA199" s="160">
        <v>25.0</v>
      </c>
      <c r="AB199" s="160">
        <v>15.0</v>
      </c>
      <c r="AC199" s="160"/>
      <c r="AD199" s="54" t="s">
        <v>312</v>
      </c>
      <c r="AE199" s="162">
        <f t="shared" si="1"/>
        <v>90</v>
      </c>
      <c r="AF199" s="163">
        <f>100*(E199+J199+O199+T199+Y199)/'S1'!$I$14</f>
        <v>84.90566038</v>
      </c>
      <c r="AG199" s="163">
        <f>100*(F199+K199+P199+U199+Z199)/'S1'!$I$15</f>
        <v>80</v>
      </c>
      <c r="AH199" s="163">
        <f>100*(G199+L199+Q199+V199+AA199)/'S1'!$I$16</f>
        <v>77.35849057</v>
      </c>
      <c r="AI199" s="163">
        <f>100*(H199+M199+R199+W199+AB199)/'S1'!$I$17</f>
        <v>73.58490566</v>
      </c>
      <c r="AJ199" s="163">
        <f>100*(I199+N199+S199+X199+AC199)/'S1'!$I$18</f>
        <v>76.92307692</v>
      </c>
    </row>
    <row r="200" ht="15.75" customHeight="1">
      <c r="A200" s="137">
        <v>188.0</v>
      </c>
      <c r="B200" s="158">
        <v>9.21320104183E11</v>
      </c>
      <c r="C200" s="159" t="s">
        <v>17</v>
      </c>
      <c r="D200" s="159" t="s">
        <v>494</v>
      </c>
      <c r="E200" s="160">
        <v>21.0</v>
      </c>
      <c r="F200" s="160">
        <v>17.0</v>
      </c>
      <c r="G200" s="160"/>
      <c r="H200" s="160"/>
      <c r="I200" s="160"/>
      <c r="J200" s="160"/>
      <c r="K200" s="160">
        <v>16.0</v>
      </c>
      <c r="L200" s="160">
        <v>19.0</v>
      </c>
      <c r="M200" s="160">
        <v>7.0</v>
      </c>
      <c r="N200" s="160"/>
      <c r="O200" s="160"/>
      <c r="P200" s="160"/>
      <c r="Q200" s="160"/>
      <c r="R200" s="160">
        <v>19.0</v>
      </c>
      <c r="S200" s="160">
        <v>23.0</v>
      </c>
      <c r="T200" s="160">
        <v>22.0</v>
      </c>
      <c r="U200" s="160">
        <v>21.0</v>
      </c>
      <c r="V200" s="160"/>
      <c r="W200" s="160"/>
      <c r="X200" s="160"/>
      <c r="Y200" s="160"/>
      <c r="Z200" s="160"/>
      <c r="AA200" s="160">
        <v>24.0</v>
      </c>
      <c r="AB200" s="160">
        <v>17.0</v>
      </c>
      <c r="AC200" s="160"/>
      <c r="AD200" s="54" t="s">
        <v>312</v>
      </c>
      <c r="AE200" s="162">
        <f t="shared" si="1"/>
        <v>90</v>
      </c>
      <c r="AF200" s="163">
        <f>100*(E200+J200+O200+T200+Y200)/'S1'!$I$14</f>
        <v>81.13207547</v>
      </c>
      <c r="AG200" s="163">
        <f>100*(F200+K200+P200+U200+Z200)/'S1'!$I$15</f>
        <v>83.07692308</v>
      </c>
      <c r="AH200" s="163">
        <f>100*(G200+L200+Q200+V200+AA200)/'S1'!$I$16</f>
        <v>81.13207547</v>
      </c>
      <c r="AI200" s="163">
        <f>100*(H200+M200+R200+W200+AB200)/'S1'!$I$17</f>
        <v>81.13207547</v>
      </c>
      <c r="AJ200" s="163">
        <f>100*(I200+N200+S200+X200+AC200)/'S1'!$I$18</f>
        <v>88.46153846</v>
      </c>
    </row>
    <row r="201" ht="15.75" customHeight="1">
      <c r="A201" s="137">
        <v>189.0</v>
      </c>
      <c r="B201" s="158">
        <v>9.21320104184E11</v>
      </c>
      <c r="C201" s="159" t="s">
        <v>17</v>
      </c>
      <c r="D201" s="159" t="s">
        <v>495</v>
      </c>
      <c r="E201" s="160">
        <v>25.0</v>
      </c>
      <c r="F201" s="160">
        <v>18.0</v>
      </c>
      <c r="G201" s="160"/>
      <c r="H201" s="160"/>
      <c r="I201" s="160"/>
      <c r="J201" s="160"/>
      <c r="K201" s="160">
        <v>17.0</v>
      </c>
      <c r="L201" s="160">
        <v>16.0</v>
      </c>
      <c r="M201" s="160">
        <v>8.0</v>
      </c>
      <c r="N201" s="160"/>
      <c r="O201" s="160"/>
      <c r="P201" s="160"/>
      <c r="Q201" s="160"/>
      <c r="R201" s="160">
        <v>17.0</v>
      </c>
      <c r="S201" s="160">
        <v>24.0</v>
      </c>
      <c r="T201" s="160">
        <v>23.0</v>
      </c>
      <c r="U201" s="160">
        <v>20.0</v>
      </c>
      <c r="V201" s="160"/>
      <c r="W201" s="160"/>
      <c r="X201" s="160"/>
      <c r="Y201" s="160"/>
      <c r="Z201" s="160"/>
      <c r="AA201" s="160">
        <v>23.0</v>
      </c>
      <c r="AB201" s="160">
        <v>16.0</v>
      </c>
      <c r="AC201" s="160"/>
      <c r="AD201" s="54" t="s">
        <v>319</v>
      </c>
      <c r="AE201" s="162">
        <f t="shared" si="1"/>
        <v>100</v>
      </c>
      <c r="AF201" s="163">
        <f>100*(E201+J201+O201+T201+Y201)/'S1'!$I$14</f>
        <v>90.56603774</v>
      </c>
      <c r="AG201" s="163">
        <f>100*(F201+K201+P201+U201+Z201)/'S1'!$I$15</f>
        <v>84.61538462</v>
      </c>
      <c r="AH201" s="163">
        <f>100*(G201+L201+Q201+V201+AA201)/'S1'!$I$16</f>
        <v>73.58490566</v>
      </c>
      <c r="AI201" s="163">
        <f>100*(H201+M201+R201+W201+AB201)/'S1'!$I$17</f>
        <v>77.35849057</v>
      </c>
      <c r="AJ201" s="163">
        <f>100*(I201+N201+S201+X201+AC201)/'S1'!$I$18</f>
        <v>92.30769231</v>
      </c>
    </row>
    <row r="202" ht="15.75" customHeight="1">
      <c r="A202" s="137">
        <v>190.0</v>
      </c>
      <c r="B202" s="158">
        <v>9.21320104185E11</v>
      </c>
      <c r="C202" s="159" t="s">
        <v>17</v>
      </c>
      <c r="D202" s="159" t="s">
        <v>496</v>
      </c>
      <c r="E202" s="160">
        <v>26.0</v>
      </c>
      <c r="F202" s="160">
        <v>20.0</v>
      </c>
      <c r="G202" s="160"/>
      <c r="H202" s="160"/>
      <c r="I202" s="160"/>
      <c r="J202" s="160"/>
      <c r="K202" s="160">
        <v>15.0</v>
      </c>
      <c r="L202" s="160">
        <v>17.0</v>
      </c>
      <c r="M202" s="160">
        <v>9.0</v>
      </c>
      <c r="N202" s="160"/>
      <c r="O202" s="160"/>
      <c r="P202" s="160"/>
      <c r="Q202" s="160"/>
      <c r="R202" s="160">
        <v>15.0</v>
      </c>
      <c r="S202" s="160">
        <v>22.0</v>
      </c>
      <c r="T202" s="160">
        <v>22.0</v>
      </c>
      <c r="U202" s="160">
        <v>22.0</v>
      </c>
      <c r="V202" s="160"/>
      <c r="W202" s="160"/>
      <c r="X202" s="160"/>
      <c r="Y202" s="160"/>
      <c r="Z202" s="160"/>
      <c r="AA202" s="160">
        <v>25.0</v>
      </c>
      <c r="AB202" s="160">
        <v>15.0</v>
      </c>
      <c r="AC202" s="160"/>
      <c r="AD202" s="54" t="s">
        <v>47</v>
      </c>
      <c r="AE202" s="162">
        <f t="shared" si="1"/>
        <v>70</v>
      </c>
      <c r="AF202" s="163">
        <f>100*(E202+J202+O202+T202+Y202)/'S1'!$I$14</f>
        <v>90.56603774</v>
      </c>
      <c r="AG202" s="163">
        <f>100*(F202+K202+P202+U202+Z202)/'S1'!$I$15</f>
        <v>87.69230769</v>
      </c>
      <c r="AH202" s="163">
        <f>100*(G202+L202+Q202+V202+AA202)/'S1'!$I$16</f>
        <v>79.24528302</v>
      </c>
      <c r="AI202" s="163">
        <f>100*(H202+M202+R202+W202+AB202)/'S1'!$I$17</f>
        <v>73.58490566</v>
      </c>
      <c r="AJ202" s="163">
        <f>100*(I202+N202+S202+X202+AC202)/'S1'!$I$18</f>
        <v>84.61538462</v>
      </c>
    </row>
    <row r="203" ht="15.75" customHeight="1">
      <c r="A203" s="137">
        <v>191.0</v>
      </c>
      <c r="B203" s="158">
        <v>9.21320104186E11</v>
      </c>
      <c r="C203" s="159" t="s">
        <v>17</v>
      </c>
      <c r="D203" s="159" t="s">
        <v>497</v>
      </c>
      <c r="E203" s="160">
        <v>22.0</v>
      </c>
      <c r="F203" s="160">
        <v>19.0</v>
      </c>
      <c r="G203" s="160"/>
      <c r="H203" s="160"/>
      <c r="I203" s="160"/>
      <c r="J203" s="160"/>
      <c r="K203" s="160">
        <v>16.0</v>
      </c>
      <c r="L203" s="160">
        <v>18.0</v>
      </c>
      <c r="M203" s="160">
        <v>5.0</v>
      </c>
      <c r="N203" s="160"/>
      <c r="O203" s="160"/>
      <c r="P203" s="160"/>
      <c r="Q203" s="160"/>
      <c r="R203" s="160">
        <v>16.0</v>
      </c>
      <c r="S203" s="160">
        <v>21.0</v>
      </c>
      <c r="T203" s="160">
        <v>21.0</v>
      </c>
      <c r="U203" s="160">
        <v>21.0</v>
      </c>
      <c r="V203" s="160"/>
      <c r="W203" s="160"/>
      <c r="X203" s="160"/>
      <c r="Y203" s="160"/>
      <c r="Z203" s="160"/>
      <c r="AA203" s="160">
        <v>26.0</v>
      </c>
      <c r="AB203" s="160">
        <v>14.0</v>
      </c>
      <c r="AC203" s="160"/>
      <c r="AD203" s="54" t="s">
        <v>47</v>
      </c>
      <c r="AE203" s="162">
        <f t="shared" si="1"/>
        <v>70</v>
      </c>
      <c r="AF203" s="163">
        <f>100*(E203+J203+O203+T203+Y203)/'S1'!$I$14</f>
        <v>81.13207547</v>
      </c>
      <c r="AG203" s="163">
        <f>100*(F203+K203+P203+U203+Z203)/'S1'!$I$15</f>
        <v>86.15384615</v>
      </c>
      <c r="AH203" s="163">
        <f>100*(G203+L203+Q203+V203+AA203)/'S1'!$I$16</f>
        <v>83.01886792</v>
      </c>
      <c r="AI203" s="163">
        <f>100*(H203+M203+R203+W203+AB203)/'S1'!$I$17</f>
        <v>66.03773585</v>
      </c>
      <c r="AJ203" s="163">
        <f>100*(I203+N203+S203+X203+AC203)/'S1'!$I$18</f>
        <v>80.76923077</v>
      </c>
    </row>
    <row r="204" ht="15.75" customHeight="1">
      <c r="A204" s="137">
        <v>192.0</v>
      </c>
      <c r="B204" s="158">
        <v>9.21320104187E11</v>
      </c>
      <c r="C204" s="159" t="s">
        <v>17</v>
      </c>
      <c r="D204" s="159" t="s">
        <v>498</v>
      </c>
      <c r="E204" s="160">
        <v>28.0</v>
      </c>
      <c r="F204" s="160">
        <v>20.0</v>
      </c>
      <c r="G204" s="160"/>
      <c r="H204" s="160"/>
      <c r="I204" s="160"/>
      <c r="J204" s="160"/>
      <c r="K204" s="160">
        <v>15.0</v>
      </c>
      <c r="L204" s="160">
        <v>19.0</v>
      </c>
      <c r="M204" s="160">
        <v>6.0</v>
      </c>
      <c r="N204" s="160"/>
      <c r="O204" s="160"/>
      <c r="P204" s="160"/>
      <c r="Q204" s="160"/>
      <c r="R204" s="160">
        <v>18.0</v>
      </c>
      <c r="S204" s="160">
        <v>20.0</v>
      </c>
      <c r="T204" s="160">
        <v>20.0</v>
      </c>
      <c r="U204" s="160">
        <v>22.0</v>
      </c>
      <c r="V204" s="160"/>
      <c r="W204" s="160"/>
      <c r="X204" s="160"/>
      <c r="Y204" s="160"/>
      <c r="Z204" s="160"/>
      <c r="AA204" s="160">
        <v>29.0</v>
      </c>
      <c r="AB204" s="160">
        <v>15.0</v>
      </c>
      <c r="AC204" s="160"/>
      <c r="AD204" s="54" t="s">
        <v>312</v>
      </c>
      <c r="AE204" s="162">
        <f t="shared" si="1"/>
        <v>90</v>
      </c>
      <c r="AF204" s="163">
        <f>100*(E204+J204+O204+T204+Y204)/'S1'!$I$14</f>
        <v>90.56603774</v>
      </c>
      <c r="AG204" s="163">
        <f>100*(F204+K204+P204+U204+Z204)/'S1'!$I$15</f>
        <v>87.69230769</v>
      </c>
      <c r="AH204" s="163">
        <f>100*(G204+L204+Q204+V204+AA204)/'S1'!$I$16</f>
        <v>90.56603774</v>
      </c>
      <c r="AI204" s="163">
        <f>100*(H204+M204+R204+W204+AB204)/'S1'!$I$17</f>
        <v>73.58490566</v>
      </c>
      <c r="AJ204" s="163">
        <f>100*(I204+N204+S204+X204+AC204)/'S1'!$I$18</f>
        <v>76.92307692</v>
      </c>
    </row>
    <row r="205" ht="15.75" customHeight="1">
      <c r="A205" s="137">
        <v>193.0</v>
      </c>
      <c r="B205" s="158">
        <v>9.21320104188E11</v>
      </c>
      <c r="C205" s="159" t="s">
        <v>17</v>
      </c>
      <c r="D205" s="159" t="s">
        <v>499</v>
      </c>
      <c r="E205" s="160">
        <v>26.0</v>
      </c>
      <c r="F205" s="160">
        <v>19.0</v>
      </c>
      <c r="G205" s="160"/>
      <c r="H205" s="160"/>
      <c r="I205" s="160"/>
      <c r="J205" s="160"/>
      <c r="K205" s="160">
        <v>17.0</v>
      </c>
      <c r="L205" s="160">
        <v>20.0</v>
      </c>
      <c r="M205" s="160">
        <v>7.0</v>
      </c>
      <c r="N205" s="160"/>
      <c r="O205" s="160"/>
      <c r="P205" s="160"/>
      <c r="Q205" s="160"/>
      <c r="R205" s="160">
        <v>20.0</v>
      </c>
      <c r="S205" s="160">
        <v>23.0</v>
      </c>
      <c r="T205" s="160">
        <v>23.0</v>
      </c>
      <c r="U205" s="160">
        <v>23.0</v>
      </c>
      <c r="V205" s="160"/>
      <c r="W205" s="160"/>
      <c r="X205" s="160"/>
      <c r="Y205" s="160"/>
      <c r="Z205" s="160"/>
      <c r="AA205" s="160">
        <v>25.0</v>
      </c>
      <c r="AB205" s="160">
        <v>16.0</v>
      </c>
      <c r="AC205" s="160"/>
      <c r="AD205" s="54" t="s">
        <v>312</v>
      </c>
      <c r="AE205" s="162">
        <f t="shared" si="1"/>
        <v>90</v>
      </c>
      <c r="AF205" s="163">
        <f>100*(E205+J205+O205+T205+Y205)/'S1'!$I$14</f>
        <v>92.45283019</v>
      </c>
      <c r="AG205" s="163">
        <f>100*(F205+K205+P205+U205+Z205)/'S1'!$I$15</f>
        <v>90.76923077</v>
      </c>
      <c r="AH205" s="163">
        <f>100*(G205+L205+Q205+V205+AA205)/'S1'!$I$16</f>
        <v>84.90566038</v>
      </c>
      <c r="AI205" s="163">
        <f>100*(H205+M205+R205+W205+AB205)/'S1'!$I$17</f>
        <v>81.13207547</v>
      </c>
      <c r="AJ205" s="163">
        <f>100*(I205+N205+S205+X205+AC205)/'S1'!$I$18</f>
        <v>88.46153846</v>
      </c>
    </row>
    <row r="206" ht="15.75" customHeight="1">
      <c r="A206" s="137">
        <v>194.0</v>
      </c>
      <c r="B206" s="158">
        <v>9.21320104189E11</v>
      </c>
      <c r="C206" s="159" t="s">
        <v>17</v>
      </c>
      <c r="D206" s="159" t="s">
        <v>500</v>
      </c>
      <c r="E206" s="160">
        <v>27.0</v>
      </c>
      <c r="F206" s="160">
        <v>18.0</v>
      </c>
      <c r="G206" s="160"/>
      <c r="H206" s="160"/>
      <c r="I206" s="160"/>
      <c r="J206" s="160"/>
      <c r="K206" s="160">
        <v>16.0</v>
      </c>
      <c r="L206" s="160">
        <v>21.0</v>
      </c>
      <c r="M206" s="160">
        <v>8.0</v>
      </c>
      <c r="N206" s="160"/>
      <c r="O206" s="160"/>
      <c r="P206" s="160"/>
      <c r="Q206" s="160"/>
      <c r="R206" s="160">
        <v>19.0</v>
      </c>
      <c r="S206" s="160">
        <v>22.0</v>
      </c>
      <c r="T206" s="160">
        <v>22.0</v>
      </c>
      <c r="U206" s="160">
        <v>22.0</v>
      </c>
      <c r="V206" s="160"/>
      <c r="W206" s="160"/>
      <c r="X206" s="160"/>
      <c r="Y206" s="160"/>
      <c r="Z206" s="160"/>
      <c r="AA206" s="160">
        <v>26.0</v>
      </c>
      <c r="AB206" s="160">
        <v>17.0</v>
      </c>
      <c r="AC206" s="160"/>
      <c r="AD206" s="54" t="s">
        <v>11</v>
      </c>
      <c r="AE206" s="162">
        <f t="shared" si="1"/>
        <v>80</v>
      </c>
      <c r="AF206" s="163">
        <f>100*(E206+J206+O206+T206+Y206)/'S1'!$I$14</f>
        <v>92.45283019</v>
      </c>
      <c r="AG206" s="163">
        <f>100*(F206+K206+P206+U206+Z206)/'S1'!$I$15</f>
        <v>86.15384615</v>
      </c>
      <c r="AH206" s="163">
        <f>100*(G206+L206+Q206+V206+AA206)/'S1'!$I$16</f>
        <v>88.67924528</v>
      </c>
      <c r="AI206" s="163">
        <f>100*(H206+M206+R206+W206+AB206)/'S1'!$I$17</f>
        <v>83.01886792</v>
      </c>
      <c r="AJ206" s="163">
        <f>100*(I206+N206+S206+X206+AC206)/'S1'!$I$18</f>
        <v>84.61538462</v>
      </c>
    </row>
    <row r="207" ht="15.75" customHeight="1">
      <c r="A207" s="137">
        <v>195.0</v>
      </c>
      <c r="B207" s="158">
        <v>9.2132010419E11</v>
      </c>
      <c r="C207" s="159" t="s">
        <v>17</v>
      </c>
      <c r="D207" s="159" t="s">
        <v>501</v>
      </c>
      <c r="E207" s="160">
        <v>25.0</v>
      </c>
      <c r="F207" s="160">
        <v>17.0</v>
      </c>
      <c r="G207" s="160"/>
      <c r="H207" s="160"/>
      <c r="I207" s="160"/>
      <c r="J207" s="160"/>
      <c r="K207" s="160">
        <v>15.0</v>
      </c>
      <c r="L207" s="160">
        <v>18.0</v>
      </c>
      <c r="M207" s="160">
        <v>9.0</v>
      </c>
      <c r="N207" s="160"/>
      <c r="O207" s="160"/>
      <c r="P207" s="160"/>
      <c r="Q207" s="160"/>
      <c r="R207" s="160">
        <v>18.0</v>
      </c>
      <c r="S207" s="160">
        <v>20.0</v>
      </c>
      <c r="T207" s="160">
        <v>21.0</v>
      </c>
      <c r="U207" s="160">
        <v>21.0</v>
      </c>
      <c r="V207" s="160"/>
      <c r="W207" s="160"/>
      <c r="X207" s="160"/>
      <c r="Y207" s="160"/>
      <c r="Z207" s="160"/>
      <c r="AA207" s="160">
        <v>27.0</v>
      </c>
      <c r="AB207" s="160">
        <v>18.0</v>
      </c>
      <c r="AC207" s="160"/>
      <c r="AD207" s="54" t="s">
        <v>312</v>
      </c>
      <c r="AE207" s="162">
        <f t="shared" si="1"/>
        <v>90</v>
      </c>
      <c r="AF207" s="163">
        <f>100*(E207+J207+O207+T207+Y207)/'S1'!$I$14</f>
        <v>86.79245283</v>
      </c>
      <c r="AG207" s="163">
        <f>100*(F207+K207+P207+U207+Z207)/'S1'!$I$15</f>
        <v>81.53846154</v>
      </c>
      <c r="AH207" s="163">
        <f>100*(G207+L207+Q207+V207+AA207)/'S1'!$I$16</f>
        <v>84.90566038</v>
      </c>
      <c r="AI207" s="163">
        <f>100*(H207+M207+R207+W207+AB207)/'S1'!$I$17</f>
        <v>84.90566038</v>
      </c>
      <c r="AJ207" s="163">
        <f>100*(I207+N207+S207+X207+AC207)/'S1'!$I$18</f>
        <v>76.92307692</v>
      </c>
    </row>
    <row r="208" ht="15.75" customHeight="1">
      <c r="A208" s="137">
        <v>196.0</v>
      </c>
      <c r="B208" s="158">
        <v>9.21320104191E11</v>
      </c>
      <c r="C208" s="159" t="s">
        <v>17</v>
      </c>
      <c r="D208" s="159" t="s">
        <v>502</v>
      </c>
      <c r="E208" s="160">
        <v>26.0</v>
      </c>
      <c r="F208" s="160">
        <v>16.0</v>
      </c>
      <c r="G208" s="160"/>
      <c r="H208" s="160"/>
      <c r="I208" s="160"/>
      <c r="J208" s="160"/>
      <c r="K208" s="160">
        <v>16.0</v>
      </c>
      <c r="L208" s="160">
        <v>19.0</v>
      </c>
      <c r="M208" s="160">
        <v>5.0</v>
      </c>
      <c r="N208" s="160"/>
      <c r="O208" s="160"/>
      <c r="P208" s="160"/>
      <c r="Q208" s="160"/>
      <c r="R208" s="160">
        <v>17.0</v>
      </c>
      <c r="S208" s="160">
        <v>21.0</v>
      </c>
      <c r="T208" s="160">
        <v>20.0</v>
      </c>
      <c r="U208" s="160">
        <v>22.0</v>
      </c>
      <c r="V208" s="160"/>
      <c r="W208" s="160"/>
      <c r="X208" s="160"/>
      <c r="Y208" s="160"/>
      <c r="Z208" s="160"/>
      <c r="AA208" s="160">
        <v>25.0</v>
      </c>
      <c r="AB208" s="160">
        <v>19.0</v>
      </c>
      <c r="AC208" s="160"/>
      <c r="AD208" s="54" t="s">
        <v>312</v>
      </c>
      <c r="AE208" s="162">
        <f t="shared" si="1"/>
        <v>90</v>
      </c>
      <c r="AF208" s="163">
        <f>100*(E208+J208+O208+T208+Y208)/'S1'!$I$14</f>
        <v>86.79245283</v>
      </c>
      <c r="AG208" s="163">
        <f>100*(F208+K208+P208+U208+Z208)/'S1'!$I$15</f>
        <v>83.07692308</v>
      </c>
      <c r="AH208" s="163">
        <f>100*(G208+L208+Q208+V208+AA208)/'S1'!$I$16</f>
        <v>83.01886792</v>
      </c>
      <c r="AI208" s="163">
        <f>100*(H208+M208+R208+W208+AB208)/'S1'!$I$17</f>
        <v>77.35849057</v>
      </c>
      <c r="AJ208" s="163">
        <f>100*(I208+N208+S208+X208+AC208)/'S1'!$I$18</f>
        <v>80.76923077</v>
      </c>
    </row>
    <row r="209" ht="15.75" customHeight="1">
      <c r="A209" s="137">
        <v>197.0</v>
      </c>
      <c r="B209" s="158">
        <v>9.21320104192E11</v>
      </c>
      <c r="C209" s="159" t="s">
        <v>17</v>
      </c>
      <c r="D209" s="159" t="s">
        <v>503</v>
      </c>
      <c r="E209" s="160">
        <v>27.0</v>
      </c>
      <c r="F209" s="160">
        <v>15.0</v>
      </c>
      <c r="G209" s="160"/>
      <c r="H209" s="160"/>
      <c r="I209" s="160"/>
      <c r="J209" s="160"/>
      <c r="K209" s="160">
        <v>17.0</v>
      </c>
      <c r="L209" s="160">
        <v>19.0</v>
      </c>
      <c r="M209" s="160">
        <v>6.0</v>
      </c>
      <c r="N209" s="160"/>
      <c r="O209" s="160"/>
      <c r="P209" s="160"/>
      <c r="Q209" s="160"/>
      <c r="R209" s="160">
        <v>16.0</v>
      </c>
      <c r="S209" s="160">
        <v>22.0</v>
      </c>
      <c r="T209" s="160">
        <v>23.0</v>
      </c>
      <c r="U209" s="160">
        <v>21.0</v>
      </c>
      <c r="V209" s="160"/>
      <c r="W209" s="160"/>
      <c r="X209" s="160"/>
      <c r="Y209" s="160"/>
      <c r="Z209" s="160"/>
      <c r="AA209" s="160">
        <v>26.0</v>
      </c>
      <c r="AB209" s="160">
        <v>18.0</v>
      </c>
      <c r="AC209" s="160"/>
      <c r="AD209" s="54" t="s">
        <v>47</v>
      </c>
      <c r="AE209" s="162">
        <f t="shared" si="1"/>
        <v>70</v>
      </c>
      <c r="AF209" s="163">
        <f>100*(E209+J209+O209+T209+Y209)/'S1'!$I$14</f>
        <v>94.33962264</v>
      </c>
      <c r="AG209" s="163">
        <f>100*(F209+K209+P209+U209+Z209)/'S1'!$I$15</f>
        <v>81.53846154</v>
      </c>
      <c r="AH209" s="163">
        <f>100*(G209+L209+Q209+V209+AA209)/'S1'!$I$16</f>
        <v>84.90566038</v>
      </c>
      <c r="AI209" s="163">
        <f>100*(H209+M209+R209+W209+AB209)/'S1'!$I$17</f>
        <v>75.47169811</v>
      </c>
      <c r="AJ209" s="163">
        <f>100*(I209+N209+S209+X209+AC209)/'S1'!$I$18</f>
        <v>84.61538462</v>
      </c>
    </row>
    <row r="210" ht="15.75" customHeight="1">
      <c r="A210" s="137">
        <v>198.0</v>
      </c>
      <c r="B210" s="158">
        <v>9.21320104193E11</v>
      </c>
      <c r="C210" s="159" t="s">
        <v>17</v>
      </c>
      <c r="D210" s="159" t="s">
        <v>504</v>
      </c>
      <c r="E210" s="160">
        <v>22.0</v>
      </c>
      <c r="F210" s="160">
        <v>19.0</v>
      </c>
      <c r="G210" s="160"/>
      <c r="H210" s="160"/>
      <c r="I210" s="160"/>
      <c r="J210" s="160"/>
      <c r="K210" s="160">
        <v>15.0</v>
      </c>
      <c r="L210" s="160">
        <v>18.0</v>
      </c>
      <c r="M210" s="160">
        <v>7.0</v>
      </c>
      <c r="N210" s="160"/>
      <c r="O210" s="160"/>
      <c r="P210" s="160"/>
      <c r="Q210" s="160"/>
      <c r="R210" s="160">
        <v>23.0</v>
      </c>
      <c r="S210" s="160">
        <v>24.0</v>
      </c>
      <c r="T210" s="160">
        <v>22.0</v>
      </c>
      <c r="U210" s="160">
        <v>22.0</v>
      </c>
      <c r="V210" s="160"/>
      <c r="W210" s="160"/>
      <c r="X210" s="160"/>
      <c r="Y210" s="160"/>
      <c r="Z210" s="160"/>
      <c r="AA210" s="160">
        <v>28.0</v>
      </c>
      <c r="AB210" s="160">
        <v>19.0</v>
      </c>
      <c r="AC210" s="160"/>
      <c r="AD210" s="54" t="s">
        <v>11</v>
      </c>
      <c r="AE210" s="162">
        <f t="shared" si="1"/>
        <v>80</v>
      </c>
      <c r="AF210" s="163">
        <f>100*(E210+J210+O210+T210+Y210)/'S1'!$I$14</f>
        <v>83.01886792</v>
      </c>
      <c r="AG210" s="163">
        <f>100*(F210+K210+P210+U210+Z210)/'S1'!$I$15</f>
        <v>86.15384615</v>
      </c>
      <c r="AH210" s="163">
        <f>100*(G210+L210+Q210+V210+AA210)/'S1'!$I$16</f>
        <v>86.79245283</v>
      </c>
      <c r="AI210" s="163">
        <f>100*(H210+M210+R210+W210+AB210)/'S1'!$I$17</f>
        <v>92.45283019</v>
      </c>
      <c r="AJ210" s="163">
        <f>100*(I210+N210+S210+X210+AC210)/'S1'!$I$18</f>
        <v>92.30769231</v>
      </c>
    </row>
    <row r="211" ht="15.75" customHeight="1">
      <c r="A211" s="137">
        <v>199.0</v>
      </c>
      <c r="B211" s="158">
        <v>9.21320104194E11</v>
      </c>
      <c r="C211" s="159" t="s">
        <v>17</v>
      </c>
      <c r="D211" s="159" t="s">
        <v>505</v>
      </c>
      <c r="E211" s="160">
        <v>21.0</v>
      </c>
      <c r="F211" s="160">
        <v>17.0</v>
      </c>
      <c r="G211" s="160"/>
      <c r="H211" s="160"/>
      <c r="I211" s="160"/>
      <c r="J211" s="160"/>
      <c r="K211" s="160">
        <v>16.0</v>
      </c>
      <c r="L211" s="160">
        <v>15.0</v>
      </c>
      <c r="M211" s="160">
        <v>8.0</v>
      </c>
      <c r="N211" s="160"/>
      <c r="O211" s="160"/>
      <c r="P211" s="160"/>
      <c r="Q211" s="160"/>
      <c r="R211" s="160">
        <v>22.0</v>
      </c>
      <c r="S211" s="160">
        <v>25.0</v>
      </c>
      <c r="T211" s="160">
        <v>21.0</v>
      </c>
      <c r="U211" s="160">
        <v>21.0</v>
      </c>
      <c r="V211" s="160"/>
      <c r="W211" s="160"/>
      <c r="X211" s="160"/>
      <c r="Y211" s="160"/>
      <c r="Z211" s="160"/>
      <c r="AA211" s="160">
        <v>24.0</v>
      </c>
      <c r="AB211" s="160">
        <v>20.0</v>
      </c>
      <c r="AC211" s="160"/>
      <c r="AD211" s="54" t="s">
        <v>312</v>
      </c>
      <c r="AE211" s="162">
        <f t="shared" si="1"/>
        <v>90</v>
      </c>
      <c r="AF211" s="163">
        <f>100*(E211+J211+O211+T211+Y211)/'S1'!$I$14</f>
        <v>79.24528302</v>
      </c>
      <c r="AG211" s="163">
        <f>100*(F211+K211+P211+U211+Z211)/'S1'!$I$15</f>
        <v>83.07692308</v>
      </c>
      <c r="AH211" s="163">
        <f>100*(G211+L211+Q211+V211+AA211)/'S1'!$I$16</f>
        <v>73.58490566</v>
      </c>
      <c r="AI211" s="163">
        <f>100*(H211+M211+R211+W211+AB211)/'S1'!$I$17</f>
        <v>94.33962264</v>
      </c>
      <c r="AJ211" s="163">
        <f>100*(I211+N211+S211+X211+AC211)/'S1'!$I$18</f>
        <v>96.15384615</v>
      </c>
    </row>
    <row r="212" ht="15.75" customHeight="1">
      <c r="A212" s="137">
        <v>200.0</v>
      </c>
      <c r="B212" s="158">
        <v>9.21320104195E11</v>
      </c>
      <c r="C212" s="159" t="s">
        <v>17</v>
      </c>
      <c r="D212" s="159" t="s">
        <v>506</v>
      </c>
      <c r="E212" s="160">
        <v>18.0</v>
      </c>
      <c r="F212" s="160">
        <v>18.0</v>
      </c>
      <c r="G212" s="160"/>
      <c r="H212" s="160"/>
      <c r="I212" s="160"/>
      <c r="J212" s="160"/>
      <c r="K212" s="160">
        <v>15.0</v>
      </c>
      <c r="L212" s="160">
        <v>16.0</v>
      </c>
      <c r="M212" s="160">
        <v>9.0</v>
      </c>
      <c r="N212" s="160"/>
      <c r="O212" s="160"/>
      <c r="P212" s="160"/>
      <c r="Q212" s="160"/>
      <c r="R212" s="160">
        <v>21.0</v>
      </c>
      <c r="S212" s="160">
        <v>20.0</v>
      </c>
      <c r="T212" s="160">
        <v>23.0</v>
      </c>
      <c r="U212" s="160">
        <v>23.0</v>
      </c>
      <c r="V212" s="160"/>
      <c r="W212" s="160"/>
      <c r="X212" s="160"/>
      <c r="Y212" s="160"/>
      <c r="Z212" s="160"/>
      <c r="AA212" s="160">
        <v>26.0</v>
      </c>
      <c r="AB212" s="160">
        <v>17.0</v>
      </c>
      <c r="AC212" s="160"/>
      <c r="AD212" s="54" t="s">
        <v>11</v>
      </c>
      <c r="AE212" s="162">
        <f t="shared" si="1"/>
        <v>80</v>
      </c>
      <c r="AF212" s="163">
        <f>100*(E212+J212+O212+T212+Y212)/'S1'!$I$14</f>
        <v>77.35849057</v>
      </c>
      <c r="AG212" s="163">
        <f>100*(F212+K212+P212+U212+Z212)/'S1'!$I$15</f>
        <v>86.15384615</v>
      </c>
      <c r="AH212" s="163">
        <f>100*(G212+L212+Q212+V212+AA212)/'S1'!$I$16</f>
        <v>79.24528302</v>
      </c>
      <c r="AI212" s="163">
        <f>100*(H212+M212+R212+W212+AB212)/'S1'!$I$17</f>
        <v>88.67924528</v>
      </c>
      <c r="AJ212" s="163">
        <f>100*(I212+N212+S212+X212+AC212)/'S1'!$I$18</f>
        <v>76.92307692</v>
      </c>
    </row>
    <row r="213" ht="15.75" customHeight="1">
      <c r="A213" s="137">
        <v>201.0</v>
      </c>
      <c r="B213" s="158">
        <v>9.21320104196E11</v>
      </c>
      <c r="C213" s="159" t="s">
        <v>17</v>
      </c>
      <c r="D213" s="159" t="s">
        <v>507</v>
      </c>
      <c r="E213" s="160">
        <v>19.0</v>
      </c>
      <c r="F213" s="160">
        <v>19.0</v>
      </c>
      <c r="G213" s="160"/>
      <c r="H213" s="160"/>
      <c r="I213" s="160"/>
      <c r="J213" s="160"/>
      <c r="K213" s="160">
        <v>16.0</v>
      </c>
      <c r="L213" s="160">
        <v>18.0</v>
      </c>
      <c r="M213" s="160">
        <v>6.0</v>
      </c>
      <c r="N213" s="160"/>
      <c r="O213" s="160"/>
      <c r="P213" s="160"/>
      <c r="Q213" s="160"/>
      <c r="R213" s="160">
        <v>20.0</v>
      </c>
      <c r="S213" s="160">
        <v>21.0</v>
      </c>
      <c r="T213" s="160">
        <v>22.0</v>
      </c>
      <c r="U213" s="160">
        <v>22.0</v>
      </c>
      <c r="V213" s="160"/>
      <c r="W213" s="160"/>
      <c r="X213" s="160"/>
      <c r="Y213" s="160"/>
      <c r="Z213" s="160"/>
      <c r="AA213" s="160">
        <v>27.0</v>
      </c>
      <c r="AB213" s="160">
        <v>16.0</v>
      </c>
      <c r="AC213" s="160"/>
      <c r="AD213" s="54" t="s">
        <v>312</v>
      </c>
      <c r="AE213" s="162">
        <f t="shared" si="1"/>
        <v>90</v>
      </c>
      <c r="AF213" s="163">
        <f>100*(E213+J213+O213+T213+Y213)/'S1'!$I$14</f>
        <v>77.35849057</v>
      </c>
      <c r="AG213" s="163">
        <f>100*(F213+K213+P213+U213+Z213)/'S1'!$I$15</f>
        <v>87.69230769</v>
      </c>
      <c r="AH213" s="163">
        <f>100*(G213+L213+Q213+V213+AA213)/'S1'!$I$16</f>
        <v>84.90566038</v>
      </c>
      <c r="AI213" s="163">
        <f>100*(H213+M213+R213+W213+AB213)/'S1'!$I$17</f>
        <v>79.24528302</v>
      </c>
      <c r="AJ213" s="163">
        <f>100*(I213+N213+S213+X213+AC213)/'S1'!$I$18</f>
        <v>80.76923077</v>
      </c>
    </row>
    <row r="214" ht="15.75" customHeight="1">
      <c r="A214" s="137">
        <v>202.0</v>
      </c>
      <c r="B214" s="158">
        <v>9.21320104197E11</v>
      </c>
      <c r="C214" s="159" t="s">
        <v>17</v>
      </c>
      <c r="D214" s="159" t="s">
        <v>508</v>
      </c>
      <c r="E214" s="160">
        <v>20.0</v>
      </c>
      <c r="F214" s="160">
        <v>20.0</v>
      </c>
      <c r="G214" s="160"/>
      <c r="H214" s="160"/>
      <c r="I214" s="160"/>
      <c r="J214" s="160"/>
      <c r="K214" s="160">
        <v>15.0</v>
      </c>
      <c r="L214" s="160">
        <v>19.0</v>
      </c>
      <c r="M214" s="160">
        <v>5.0</v>
      </c>
      <c r="N214" s="160"/>
      <c r="O214" s="160"/>
      <c r="P214" s="160"/>
      <c r="Q214" s="160"/>
      <c r="R214" s="160">
        <v>18.0</v>
      </c>
      <c r="S214" s="160">
        <v>23.0</v>
      </c>
      <c r="T214" s="160">
        <v>20.0</v>
      </c>
      <c r="U214" s="160">
        <v>20.0</v>
      </c>
      <c r="V214" s="160"/>
      <c r="W214" s="160"/>
      <c r="X214" s="160"/>
      <c r="Y214" s="160"/>
      <c r="Z214" s="160"/>
      <c r="AA214" s="160">
        <v>28.0</v>
      </c>
      <c r="AB214" s="160">
        <v>15.0</v>
      </c>
      <c r="AC214" s="160"/>
      <c r="AD214" s="54" t="s">
        <v>312</v>
      </c>
      <c r="AE214" s="162">
        <f t="shared" si="1"/>
        <v>90</v>
      </c>
      <c r="AF214" s="163">
        <f>100*(E214+J214+O214+T214+Y214)/'S1'!$I$14</f>
        <v>75.47169811</v>
      </c>
      <c r="AG214" s="163">
        <f>100*(F214+K214+P214+U214+Z214)/'S1'!$I$15</f>
        <v>84.61538462</v>
      </c>
      <c r="AH214" s="163">
        <f>100*(G214+L214+Q214+V214+AA214)/'S1'!$I$16</f>
        <v>88.67924528</v>
      </c>
      <c r="AI214" s="163">
        <f>100*(H214+M214+R214+W214+AB214)/'S1'!$I$17</f>
        <v>71.69811321</v>
      </c>
      <c r="AJ214" s="163">
        <f>100*(I214+N214+S214+X214+AC214)/'S1'!$I$18</f>
        <v>88.46153846</v>
      </c>
    </row>
    <row r="215" ht="15.75" customHeight="1">
      <c r="A215" s="171">
        <v>203.0</v>
      </c>
      <c r="B215" s="172">
        <v>9.21320104198E11</v>
      </c>
      <c r="C215" s="173" t="s">
        <v>17</v>
      </c>
      <c r="D215" s="173" t="s">
        <v>509</v>
      </c>
      <c r="E215" s="174">
        <v>0.0</v>
      </c>
      <c r="F215" s="174">
        <v>0.0</v>
      </c>
      <c r="G215" s="174"/>
      <c r="H215" s="174"/>
      <c r="I215" s="174"/>
      <c r="J215" s="174"/>
      <c r="K215" s="174">
        <v>0.0</v>
      </c>
      <c r="L215" s="174">
        <v>0.0</v>
      </c>
      <c r="M215" s="174">
        <v>0.0</v>
      </c>
      <c r="N215" s="174"/>
      <c r="O215" s="174"/>
      <c r="P215" s="174"/>
      <c r="Q215" s="174"/>
      <c r="R215" s="174">
        <v>0.0</v>
      </c>
      <c r="S215" s="174">
        <v>0.0</v>
      </c>
      <c r="T215" s="174">
        <v>0.0</v>
      </c>
      <c r="U215" s="175">
        <v>0.0</v>
      </c>
      <c r="V215" s="174"/>
      <c r="W215" s="174"/>
      <c r="X215" s="174"/>
      <c r="Y215" s="174"/>
      <c r="Z215" s="174"/>
      <c r="AA215" s="174">
        <v>0.0</v>
      </c>
      <c r="AB215" s="175">
        <v>0.0</v>
      </c>
      <c r="AC215" s="177"/>
      <c r="AD215" s="174" t="s">
        <v>267</v>
      </c>
      <c r="AE215" s="178">
        <f t="shared" si="1"/>
        <v>0</v>
      </c>
      <c r="AF215" s="179">
        <f>100*(E215+J215+O215+T215+Y215)/'S1'!$I$14</f>
        <v>0</v>
      </c>
      <c r="AG215" s="179">
        <f>100*(F215+K215+P215+U215+Z215)/'S1'!$I$15</f>
        <v>0</v>
      </c>
      <c r="AH215" s="179">
        <f>100*(G215+L215+Q215+V215+AA215)/'S1'!$I$16</f>
        <v>0</v>
      </c>
      <c r="AI215" s="179">
        <f>100*(H215+M215+R215+W215+AB215)/'S1'!$I$17</f>
        <v>0</v>
      </c>
      <c r="AJ215" s="179">
        <f>100*(I215+N215+S215+X215+AC215)/'S1'!$I$18</f>
        <v>0</v>
      </c>
      <c r="AK215" s="176"/>
      <c r="AL215" s="176"/>
      <c r="AM215" s="176"/>
      <c r="AN215" s="176"/>
    </row>
    <row r="216" ht="15.75" customHeight="1">
      <c r="A216" s="137">
        <v>204.0</v>
      </c>
      <c r="B216" s="158">
        <v>9.21320104199E11</v>
      </c>
      <c r="C216" s="159" t="s">
        <v>17</v>
      </c>
      <c r="D216" s="159" t="s">
        <v>510</v>
      </c>
      <c r="E216" s="160">
        <v>22.0</v>
      </c>
      <c r="F216" s="160">
        <v>19.0</v>
      </c>
      <c r="G216" s="160"/>
      <c r="H216" s="160"/>
      <c r="I216" s="160"/>
      <c r="J216" s="160"/>
      <c r="K216" s="160">
        <v>17.0</v>
      </c>
      <c r="L216" s="160">
        <v>18.0</v>
      </c>
      <c r="M216" s="160">
        <v>8.0</v>
      </c>
      <c r="N216" s="160"/>
      <c r="O216" s="160"/>
      <c r="P216" s="160"/>
      <c r="Q216" s="160"/>
      <c r="R216" s="160">
        <v>16.0</v>
      </c>
      <c r="S216" s="160">
        <v>23.0</v>
      </c>
      <c r="T216" s="160">
        <v>20.0</v>
      </c>
      <c r="U216" s="160">
        <v>20.0</v>
      </c>
      <c r="V216" s="160"/>
      <c r="W216" s="160"/>
      <c r="X216" s="160"/>
      <c r="Y216" s="160"/>
      <c r="Z216" s="160"/>
      <c r="AA216" s="160">
        <v>26.0</v>
      </c>
      <c r="AB216" s="160">
        <v>15.0</v>
      </c>
      <c r="AC216" s="160"/>
      <c r="AD216" s="54" t="s">
        <v>47</v>
      </c>
      <c r="AE216" s="162">
        <f t="shared" si="1"/>
        <v>70</v>
      </c>
      <c r="AF216" s="163">
        <f>100*(E216+J216+O216+T216+Y216)/'S1'!$I$14</f>
        <v>79.24528302</v>
      </c>
      <c r="AG216" s="163">
        <f>100*(F216+K216+P216+U216+Z216)/'S1'!$I$15</f>
        <v>86.15384615</v>
      </c>
      <c r="AH216" s="163">
        <f>100*(G216+L216+Q216+V216+AA216)/'S1'!$I$16</f>
        <v>83.01886792</v>
      </c>
      <c r="AI216" s="163">
        <f>100*(H216+M216+R216+W216+AB216)/'S1'!$I$17</f>
        <v>73.58490566</v>
      </c>
      <c r="AJ216" s="163">
        <f>100*(I216+N216+S216+X216+AC216)/'S1'!$I$18</f>
        <v>88.46153846</v>
      </c>
    </row>
    <row r="217" ht="15.75" customHeight="1">
      <c r="A217" s="137">
        <v>205.0</v>
      </c>
      <c r="B217" s="158">
        <v>9.213201042E11</v>
      </c>
      <c r="C217" s="159" t="s">
        <v>17</v>
      </c>
      <c r="D217" s="159" t="s">
        <v>511</v>
      </c>
      <c r="E217" s="160">
        <v>23.0</v>
      </c>
      <c r="F217" s="160">
        <v>18.0</v>
      </c>
      <c r="G217" s="160"/>
      <c r="H217" s="160"/>
      <c r="I217" s="160"/>
      <c r="J217" s="160"/>
      <c r="K217" s="160">
        <v>16.0</v>
      </c>
      <c r="L217" s="160">
        <v>15.0</v>
      </c>
      <c r="M217" s="160">
        <v>5.0</v>
      </c>
      <c r="N217" s="160"/>
      <c r="O217" s="160"/>
      <c r="P217" s="160"/>
      <c r="Q217" s="160"/>
      <c r="R217" s="160">
        <v>18.0</v>
      </c>
      <c r="S217" s="160">
        <v>24.0</v>
      </c>
      <c r="T217" s="160">
        <v>23.0</v>
      </c>
      <c r="U217" s="160">
        <v>23.0</v>
      </c>
      <c r="V217" s="160"/>
      <c r="W217" s="160"/>
      <c r="X217" s="160"/>
      <c r="Y217" s="160"/>
      <c r="Z217" s="160"/>
      <c r="AA217" s="160">
        <v>25.0</v>
      </c>
      <c r="AB217" s="160">
        <v>14.0</v>
      </c>
      <c r="AC217" s="160"/>
      <c r="AD217" s="54" t="s">
        <v>11</v>
      </c>
      <c r="AE217" s="162">
        <f t="shared" si="1"/>
        <v>80</v>
      </c>
      <c r="AF217" s="163">
        <f>100*(E217+J217+O217+T217+Y217)/'S1'!$I$14</f>
        <v>86.79245283</v>
      </c>
      <c r="AG217" s="163">
        <f>100*(F217+K217+P217+U217+Z217)/'S1'!$I$15</f>
        <v>87.69230769</v>
      </c>
      <c r="AH217" s="163">
        <f>100*(G217+L217+Q217+V217+AA217)/'S1'!$I$16</f>
        <v>75.47169811</v>
      </c>
      <c r="AI217" s="163">
        <f>100*(H217+M217+R217+W217+AB217)/'S1'!$I$17</f>
        <v>69.81132075</v>
      </c>
      <c r="AJ217" s="163">
        <f>100*(I217+N217+S217+X217+AC217)/'S1'!$I$18</f>
        <v>92.30769231</v>
      </c>
    </row>
    <row r="218" ht="15.75" customHeight="1">
      <c r="A218" s="137">
        <v>206.0</v>
      </c>
      <c r="B218" s="158">
        <v>9.21320104201E11</v>
      </c>
      <c r="C218" s="159" t="s">
        <v>17</v>
      </c>
      <c r="D218" s="159" t="s">
        <v>512</v>
      </c>
      <c r="E218" s="160">
        <v>24.0</v>
      </c>
      <c r="F218" s="160">
        <v>17.0</v>
      </c>
      <c r="G218" s="160"/>
      <c r="H218" s="160"/>
      <c r="I218" s="160"/>
      <c r="J218" s="160"/>
      <c r="K218" s="160">
        <v>17.0</v>
      </c>
      <c r="L218" s="160">
        <v>20.0</v>
      </c>
      <c r="M218" s="160">
        <v>4.0</v>
      </c>
      <c r="N218" s="160"/>
      <c r="O218" s="160"/>
      <c r="P218" s="160"/>
      <c r="Q218" s="160"/>
      <c r="R218" s="160">
        <v>19.0</v>
      </c>
      <c r="S218" s="160">
        <v>25.0</v>
      </c>
      <c r="T218" s="160">
        <v>22.0</v>
      </c>
      <c r="U218" s="160">
        <v>22.0</v>
      </c>
      <c r="V218" s="160"/>
      <c r="W218" s="160"/>
      <c r="X218" s="160"/>
      <c r="Y218" s="160"/>
      <c r="Z218" s="160"/>
      <c r="AA218" s="160">
        <v>24.0</v>
      </c>
      <c r="AB218" s="160">
        <v>16.0</v>
      </c>
      <c r="AC218" s="160"/>
      <c r="AD218" s="54" t="s">
        <v>11</v>
      </c>
      <c r="AE218" s="162">
        <f t="shared" si="1"/>
        <v>80</v>
      </c>
      <c r="AF218" s="163">
        <f>100*(E218+J218+O218+T218+Y218)/'S1'!$I$14</f>
        <v>86.79245283</v>
      </c>
      <c r="AG218" s="163">
        <f>100*(F218+K218+P218+U218+Z218)/'S1'!$I$15</f>
        <v>86.15384615</v>
      </c>
      <c r="AH218" s="163">
        <f>100*(G218+L218+Q218+V218+AA218)/'S1'!$I$16</f>
        <v>83.01886792</v>
      </c>
      <c r="AI218" s="163">
        <f>100*(H218+M218+R218+W218+AB218)/'S1'!$I$17</f>
        <v>73.58490566</v>
      </c>
      <c r="AJ218" s="163">
        <f>100*(I218+N218+S218+X218+AC218)/'S1'!$I$18</f>
        <v>96.15384615</v>
      </c>
    </row>
    <row r="219" ht="15.75" customHeight="1">
      <c r="A219" s="137">
        <v>207.0</v>
      </c>
      <c r="B219" s="158">
        <v>9.21320104202E11</v>
      </c>
      <c r="C219" s="159" t="s">
        <v>17</v>
      </c>
      <c r="D219" s="159" t="s">
        <v>513</v>
      </c>
      <c r="E219" s="160">
        <v>25.0</v>
      </c>
      <c r="F219" s="160">
        <v>16.0</v>
      </c>
      <c r="G219" s="160"/>
      <c r="H219" s="160"/>
      <c r="I219" s="160"/>
      <c r="J219" s="160"/>
      <c r="K219" s="160">
        <v>15.0</v>
      </c>
      <c r="L219" s="160">
        <v>21.0</v>
      </c>
      <c r="M219" s="160">
        <v>5.0</v>
      </c>
      <c r="N219" s="160"/>
      <c r="O219" s="160"/>
      <c r="P219" s="160"/>
      <c r="Q219" s="160"/>
      <c r="R219" s="160">
        <v>20.0</v>
      </c>
      <c r="S219" s="160">
        <v>25.0</v>
      </c>
      <c r="T219" s="160">
        <v>23.0</v>
      </c>
      <c r="U219" s="160">
        <v>21.0</v>
      </c>
      <c r="V219" s="160"/>
      <c r="W219" s="160"/>
      <c r="X219" s="160"/>
      <c r="Y219" s="160"/>
      <c r="Z219" s="160"/>
      <c r="AA219" s="160">
        <v>26.0</v>
      </c>
      <c r="AB219" s="160">
        <v>17.0</v>
      </c>
      <c r="AC219" s="160"/>
      <c r="AD219" s="54" t="s">
        <v>47</v>
      </c>
      <c r="AE219" s="162">
        <f t="shared" si="1"/>
        <v>70</v>
      </c>
      <c r="AF219" s="163">
        <f>100*(E219+J219+O219+T219+Y219)/'S1'!$I$14</f>
        <v>90.56603774</v>
      </c>
      <c r="AG219" s="163">
        <f>100*(F219+K219+P219+U219+Z219)/'S1'!$I$15</f>
        <v>80</v>
      </c>
      <c r="AH219" s="163">
        <f>100*(G219+L219+Q219+V219+AA219)/'S1'!$I$16</f>
        <v>88.67924528</v>
      </c>
      <c r="AI219" s="163">
        <f>100*(H219+M219+R219+W219+AB219)/'S1'!$I$17</f>
        <v>79.24528302</v>
      </c>
      <c r="AJ219" s="163">
        <f>100*(I219+N219+S219+X219+AC219)/'S1'!$I$18</f>
        <v>96.15384615</v>
      </c>
    </row>
    <row r="220" ht="15.75" customHeight="1">
      <c r="A220" s="137">
        <v>208.0</v>
      </c>
      <c r="B220" s="158">
        <v>9.21320104203E11</v>
      </c>
      <c r="C220" s="159" t="s">
        <v>17</v>
      </c>
      <c r="D220" s="159" t="s">
        <v>514</v>
      </c>
      <c r="E220" s="160">
        <v>26.0</v>
      </c>
      <c r="F220" s="160">
        <v>15.0</v>
      </c>
      <c r="G220" s="160"/>
      <c r="H220" s="160"/>
      <c r="I220" s="160"/>
      <c r="J220" s="160"/>
      <c r="K220" s="160">
        <v>16.0</v>
      </c>
      <c r="L220" s="160">
        <v>18.0</v>
      </c>
      <c r="M220" s="160">
        <v>6.0</v>
      </c>
      <c r="N220" s="160"/>
      <c r="O220" s="160"/>
      <c r="P220" s="160"/>
      <c r="Q220" s="160"/>
      <c r="R220" s="160">
        <v>21.0</v>
      </c>
      <c r="S220" s="160">
        <v>24.0</v>
      </c>
      <c r="T220" s="160">
        <v>22.0</v>
      </c>
      <c r="U220" s="160">
        <v>22.0</v>
      </c>
      <c r="V220" s="160"/>
      <c r="W220" s="160"/>
      <c r="X220" s="160"/>
      <c r="Y220" s="160"/>
      <c r="Z220" s="160"/>
      <c r="AA220" s="160">
        <v>27.0</v>
      </c>
      <c r="AB220" s="160">
        <v>18.0</v>
      </c>
      <c r="AC220" s="160"/>
      <c r="AD220" s="54" t="s">
        <v>11</v>
      </c>
      <c r="AE220" s="162">
        <f t="shared" si="1"/>
        <v>80</v>
      </c>
      <c r="AF220" s="163">
        <f>100*(E220+J220+O220+T220+Y220)/'S1'!$I$14</f>
        <v>90.56603774</v>
      </c>
      <c r="AG220" s="163">
        <f>100*(F220+K220+P220+U220+Z220)/'S1'!$I$15</f>
        <v>81.53846154</v>
      </c>
      <c r="AH220" s="163">
        <f>100*(G220+L220+Q220+V220+AA220)/'S1'!$I$16</f>
        <v>84.90566038</v>
      </c>
      <c r="AI220" s="163">
        <f>100*(H220+M220+R220+W220+AB220)/'S1'!$I$17</f>
        <v>84.90566038</v>
      </c>
      <c r="AJ220" s="163">
        <f>100*(I220+N220+S220+X220+AC220)/'S1'!$I$18</f>
        <v>92.30769231</v>
      </c>
    </row>
    <row r="221" ht="15.75" customHeight="1">
      <c r="A221" s="137">
        <v>209.0</v>
      </c>
      <c r="B221" s="158">
        <v>9.21320104205E11</v>
      </c>
      <c r="C221" s="159" t="s">
        <v>17</v>
      </c>
      <c r="D221" s="159" t="s">
        <v>515</v>
      </c>
      <c r="E221" s="160">
        <v>20.0</v>
      </c>
      <c r="F221" s="160">
        <v>19.0</v>
      </c>
      <c r="G221" s="160"/>
      <c r="H221" s="160"/>
      <c r="I221" s="160"/>
      <c r="J221" s="160"/>
      <c r="K221" s="160">
        <v>15.0</v>
      </c>
      <c r="L221" s="160">
        <v>19.0</v>
      </c>
      <c r="M221" s="160">
        <v>8.0</v>
      </c>
      <c r="N221" s="160"/>
      <c r="O221" s="160"/>
      <c r="P221" s="160"/>
      <c r="Q221" s="160"/>
      <c r="R221" s="160">
        <v>22.0</v>
      </c>
      <c r="S221" s="160">
        <v>23.0</v>
      </c>
      <c r="T221" s="160">
        <v>21.0</v>
      </c>
      <c r="U221" s="160">
        <v>21.0</v>
      </c>
      <c r="V221" s="160"/>
      <c r="W221" s="160"/>
      <c r="X221" s="160"/>
      <c r="Y221" s="160"/>
      <c r="Z221" s="160"/>
      <c r="AA221" s="160">
        <v>28.0</v>
      </c>
      <c r="AB221" s="160">
        <v>19.0</v>
      </c>
      <c r="AC221" s="160"/>
      <c r="AD221" s="54" t="s">
        <v>11</v>
      </c>
      <c r="AE221" s="162">
        <f t="shared" si="1"/>
        <v>80</v>
      </c>
      <c r="AF221" s="163">
        <f>100*(E221+J221+O221+T221+Y221)/'S1'!$I$14</f>
        <v>77.35849057</v>
      </c>
      <c r="AG221" s="163">
        <f>100*(F221+K221+P221+U221+Z221)/'S1'!$I$15</f>
        <v>84.61538462</v>
      </c>
      <c r="AH221" s="163">
        <f>100*(G221+L221+Q221+V221+AA221)/'S1'!$I$16</f>
        <v>88.67924528</v>
      </c>
      <c r="AI221" s="163">
        <f>100*(H221+M221+R221+W221+AB221)/'S1'!$I$17</f>
        <v>92.45283019</v>
      </c>
      <c r="AJ221" s="163">
        <f>100*(I221+N221+S221+X221+AC221)/'S1'!$I$18</f>
        <v>88.46153846</v>
      </c>
    </row>
    <row r="222" ht="15.75" customHeight="1">
      <c r="A222" s="171">
        <v>210.0</v>
      </c>
      <c r="B222" s="172">
        <v>9.21320104206E11</v>
      </c>
      <c r="C222" s="173" t="s">
        <v>17</v>
      </c>
      <c r="D222" s="173" t="s">
        <v>516</v>
      </c>
      <c r="E222" s="174">
        <v>0.0</v>
      </c>
      <c r="F222" s="174">
        <v>0.0</v>
      </c>
      <c r="G222" s="174"/>
      <c r="H222" s="174"/>
      <c r="I222" s="174"/>
      <c r="J222" s="174"/>
      <c r="K222" s="174">
        <v>0.0</v>
      </c>
      <c r="L222" s="174">
        <v>0.0</v>
      </c>
      <c r="M222" s="174">
        <v>0.0</v>
      </c>
      <c r="N222" s="174"/>
      <c r="O222" s="174"/>
      <c r="P222" s="174"/>
      <c r="Q222" s="174"/>
      <c r="R222" s="174">
        <v>0.0</v>
      </c>
      <c r="S222" s="174">
        <v>0.0</v>
      </c>
      <c r="T222" s="174">
        <v>0.0</v>
      </c>
      <c r="U222" s="175">
        <v>0.0</v>
      </c>
      <c r="V222" s="174"/>
      <c r="W222" s="174"/>
      <c r="X222" s="174"/>
      <c r="Y222" s="174"/>
      <c r="Z222" s="174"/>
      <c r="AA222" s="174">
        <v>0.0</v>
      </c>
      <c r="AB222" s="175">
        <v>0.0</v>
      </c>
      <c r="AC222" s="177"/>
      <c r="AD222" s="174" t="s">
        <v>267</v>
      </c>
      <c r="AE222" s="178">
        <f t="shared" si="1"/>
        <v>0</v>
      </c>
      <c r="AF222" s="179">
        <f>100*(E222+J222+O222+T222+Y222)/'S1'!$I$14</f>
        <v>0</v>
      </c>
      <c r="AG222" s="179">
        <f>100*(F222+K222+P222+U222+Z222)/'S1'!$I$15</f>
        <v>0</v>
      </c>
      <c r="AH222" s="179">
        <f>100*(G222+L222+Q222+V222+AA222)/'S1'!$I$16</f>
        <v>0</v>
      </c>
      <c r="AI222" s="179">
        <f>100*(H222+M222+R222+W222+AB222)/'S1'!$I$17</f>
        <v>0</v>
      </c>
      <c r="AJ222" s="179">
        <f>100*(I222+N222+S222+X222+AC222)/'S1'!$I$18</f>
        <v>0</v>
      </c>
      <c r="AK222" s="176"/>
      <c r="AL222" s="176"/>
      <c r="AM222" s="176"/>
      <c r="AN222" s="176"/>
    </row>
    <row r="223" ht="15.75" customHeight="1">
      <c r="A223" s="137">
        <v>211.0</v>
      </c>
      <c r="B223" s="158">
        <v>9.21320104207E11</v>
      </c>
      <c r="C223" s="159" t="s">
        <v>17</v>
      </c>
      <c r="D223" s="159" t="s">
        <v>517</v>
      </c>
      <c r="E223" s="160">
        <v>22.0</v>
      </c>
      <c r="F223" s="160">
        <v>17.0</v>
      </c>
      <c r="G223" s="160"/>
      <c r="H223" s="160"/>
      <c r="I223" s="160"/>
      <c r="J223" s="160"/>
      <c r="K223" s="160">
        <v>16.0</v>
      </c>
      <c r="L223" s="160">
        <v>20.0</v>
      </c>
      <c r="M223" s="160">
        <v>5.0</v>
      </c>
      <c r="N223" s="160"/>
      <c r="O223" s="160"/>
      <c r="P223" s="160"/>
      <c r="Q223" s="160"/>
      <c r="R223" s="160">
        <v>17.0</v>
      </c>
      <c r="S223" s="160">
        <v>21.0</v>
      </c>
      <c r="T223" s="160">
        <v>22.0</v>
      </c>
      <c r="U223" s="160">
        <v>22.0</v>
      </c>
      <c r="V223" s="160"/>
      <c r="W223" s="160"/>
      <c r="X223" s="160"/>
      <c r="Y223" s="160"/>
      <c r="Z223" s="160"/>
      <c r="AA223" s="160">
        <v>26.0</v>
      </c>
      <c r="AB223" s="160">
        <v>17.0</v>
      </c>
      <c r="AC223" s="160"/>
      <c r="AD223" s="54" t="s">
        <v>312</v>
      </c>
      <c r="AE223" s="162">
        <f t="shared" si="1"/>
        <v>90</v>
      </c>
      <c r="AF223" s="163">
        <f>100*(E223+J223+O223+T223+Y223)/'S1'!$I$14</f>
        <v>83.01886792</v>
      </c>
      <c r="AG223" s="163">
        <f>100*(F223+K223+P223+U223+Z223)/'S1'!$I$15</f>
        <v>84.61538462</v>
      </c>
      <c r="AH223" s="163">
        <f>100*(G223+L223+Q223+V223+AA223)/'S1'!$I$16</f>
        <v>86.79245283</v>
      </c>
      <c r="AI223" s="163">
        <f>100*(H223+M223+R223+W223+AB223)/'S1'!$I$17</f>
        <v>73.58490566</v>
      </c>
      <c r="AJ223" s="163">
        <f>100*(I223+N223+S223+X223+AC223)/'S1'!$I$18</f>
        <v>80.76923077</v>
      </c>
    </row>
    <row r="224" ht="15.75" customHeight="1">
      <c r="A224" s="137">
        <v>212.0</v>
      </c>
      <c r="B224" s="158">
        <v>9.21320104208E11</v>
      </c>
      <c r="C224" s="159" t="s">
        <v>17</v>
      </c>
      <c r="D224" s="159" t="s">
        <v>518</v>
      </c>
      <c r="E224" s="160">
        <v>21.0</v>
      </c>
      <c r="F224" s="160">
        <v>16.0</v>
      </c>
      <c r="G224" s="160"/>
      <c r="H224" s="160"/>
      <c r="I224" s="160"/>
      <c r="J224" s="160"/>
      <c r="K224" s="160">
        <v>15.0</v>
      </c>
      <c r="L224" s="160">
        <v>18.0</v>
      </c>
      <c r="M224" s="160">
        <v>6.0</v>
      </c>
      <c r="N224" s="160"/>
      <c r="O224" s="160"/>
      <c r="P224" s="160"/>
      <c r="Q224" s="160"/>
      <c r="R224" s="160">
        <v>18.0</v>
      </c>
      <c r="S224" s="160">
        <v>20.0</v>
      </c>
      <c r="T224" s="160">
        <v>22.0</v>
      </c>
      <c r="U224" s="160">
        <v>20.0</v>
      </c>
      <c r="V224" s="160"/>
      <c r="W224" s="160"/>
      <c r="X224" s="160"/>
      <c r="Y224" s="160"/>
      <c r="Z224" s="160"/>
      <c r="AA224" s="160">
        <v>25.0</v>
      </c>
      <c r="AB224" s="160">
        <v>16.0</v>
      </c>
      <c r="AC224" s="160"/>
      <c r="AD224" s="54" t="s">
        <v>312</v>
      </c>
      <c r="AE224" s="162">
        <f t="shared" si="1"/>
        <v>90</v>
      </c>
      <c r="AF224" s="163">
        <f>100*(E224+J224+O224+T224+Y224)/'S1'!$I$14</f>
        <v>81.13207547</v>
      </c>
      <c r="AG224" s="163">
        <f>100*(F224+K224+P224+U224+Z224)/'S1'!$I$15</f>
        <v>78.46153846</v>
      </c>
      <c r="AH224" s="163">
        <f>100*(G224+L224+Q224+V224+AA224)/'S1'!$I$16</f>
        <v>81.13207547</v>
      </c>
      <c r="AI224" s="163">
        <f>100*(H224+M224+R224+W224+AB224)/'S1'!$I$17</f>
        <v>75.47169811</v>
      </c>
      <c r="AJ224" s="163">
        <f>100*(I224+N224+S224+X224+AC224)/'S1'!$I$18</f>
        <v>76.92307692</v>
      </c>
    </row>
    <row r="225" ht="15.75" customHeight="1">
      <c r="A225" s="137">
        <v>213.0</v>
      </c>
      <c r="B225" s="158">
        <v>9.21320104209E11</v>
      </c>
      <c r="C225" s="159" t="s">
        <v>17</v>
      </c>
      <c r="D225" s="159" t="s">
        <v>519</v>
      </c>
      <c r="E225" s="160">
        <v>23.0</v>
      </c>
      <c r="F225" s="160">
        <v>15.0</v>
      </c>
      <c r="G225" s="160"/>
      <c r="H225" s="160"/>
      <c r="I225" s="160"/>
      <c r="J225" s="160"/>
      <c r="K225" s="160">
        <v>14.0</v>
      </c>
      <c r="L225" s="160">
        <v>19.0</v>
      </c>
      <c r="M225" s="160">
        <v>8.0</v>
      </c>
      <c r="N225" s="160"/>
      <c r="O225" s="160"/>
      <c r="P225" s="160"/>
      <c r="Q225" s="160"/>
      <c r="R225" s="160">
        <v>19.0</v>
      </c>
      <c r="S225" s="160">
        <v>22.0</v>
      </c>
      <c r="T225" s="160">
        <v>21.0</v>
      </c>
      <c r="U225" s="160">
        <v>21.0</v>
      </c>
      <c r="V225" s="160"/>
      <c r="W225" s="160"/>
      <c r="X225" s="160"/>
      <c r="Y225" s="160"/>
      <c r="Z225" s="160"/>
      <c r="AA225" s="160">
        <v>26.0</v>
      </c>
      <c r="AB225" s="160">
        <v>15.0</v>
      </c>
      <c r="AC225" s="160"/>
      <c r="AD225" s="54" t="s">
        <v>11</v>
      </c>
      <c r="AE225" s="162">
        <f t="shared" si="1"/>
        <v>80</v>
      </c>
      <c r="AF225" s="163">
        <f>100*(E225+J225+O225+T225+Y225)/'S1'!$I$14</f>
        <v>83.01886792</v>
      </c>
      <c r="AG225" s="163">
        <f>100*(F225+K225+P225+U225+Z225)/'S1'!$I$15</f>
        <v>76.92307692</v>
      </c>
      <c r="AH225" s="163">
        <f>100*(G225+L225+Q225+V225+AA225)/'S1'!$I$16</f>
        <v>84.90566038</v>
      </c>
      <c r="AI225" s="163">
        <f>100*(H225+M225+R225+W225+AB225)/'S1'!$I$17</f>
        <v>79.24528302</v>
      </c>
      <c r="AJ225" s="163">
        <f>100*(I225+N225+S225+X225+AC225)/'S1'!$I$18</f>
        <v>84.61538462</v>
      </c>
    </row>
    <row r="226" ht="15.75" customHeight="1">
      <c r="A226" s="137">
        <v>214.0</v>
      </c>
      <c r="B226" s="158">
        <v>9.2132010421E11</v>
      </c>
      <c r="C226" s="159" t="s">
        <v>17</v>
      </c>
      <c r="D226" s="159" t="s">
        <v>520</v>
      </c>
      <c r="E226" s="160">
        <v>22.0</v>
      </c>
      <c r="F226" s="160">
        <v>14.0</v>
      </c>
      <c r="G226" s="160"/>
      <c r="H226" s="160"/>
      <c r="I226" s="160"/>
      <c r="J226" s="160"/>
      <c r="K226" s="160">
        <v>16.0</v>
      </c>
      <c r="L226" s="160">
        <v>18.0</v>
      </c>
      <c r="M226" s="160">
        <v>7.0</v>
      </c>
      <c r="N226" s="160"/>
      <c r="O226" s="160"/>
      <c r="P226" s="160"/>
      <c r="Q226" s="160"/>
      <c r="R226" s="160">
        <v>20.0</v>
      </c>
      <c r="S226" s="160">
        <v>23.0</v>
      </c>
      <c r="T226" s="160">
        <v>23.0</v>
      </c>
      <c r="U226" s="160">
        <v>20.0</v>
      </c>
      <c r="V226" s="160"/>
      <c r="W226" s="160"/>
      <c r="X226" s="160"/>
      <c r="Y226" s="160"/>
      <c r="Z226" s="160"/>
      <c r="AA226" s="160">
        <v>27.0</v>
      </c>
      <c r="AB226" s="160">
        <v>16.0</v>
      </c>
      <c r="AC226" s="160"/>
      <c r="AD226" s="54" t="s">
        <v>11</v>
      </c>
      <c r="AE226" s="162">
        <f t="shared" si="1"/>
        <v>80</v>
      </c>
      <c r="AF226" s="163">
        <f>100*(E226+J226+O226+T226+Y226)/'S1'!$I$14</f>
        <v>84.90566038</v>
      </c>
      <c r="AG226" s="163">
        <f>100*(F226+K226+P226+U226+Z226)/'S1'!$I$15</f>
        <v>76.92307692</v>
      </c>
      <c r="AH226" s="163">
        <f>100*(G226+L226+Q226+V226+AA226)/'S1'!$I$16</f>
        <v>84.90566038</v>
      </c>
      <c r="AI226" s="163">
        <f>100*(H226+M226+R226+W226+AB226)/'S1'!$I$17</f>
        <v>81.13207547</v>
      </c>
      <c r="AJ226" s="163">
        <f>100*(I226+N226+S226+X226+AC226)/'S1'!$I$18</f>
        <v>88.46153846</v>
      </c>
    </row>
    <row r="227" ht="15.75" customHeight="1">
      <c r="A227" s="137">
        <v>215.0</v>
      </c>
      <c r="B227" s="158">
        <v>9.21320104211E11</v>
      </c>
      <c r="C227" s="159" t="s">
        <v>17</v>
      </c>
      <c r="D227" s="159" t="s">
        <v>521</v>
      </c>
      <c r="E227" s="160">
        <v>24.0</v>
      </c>
      <c r="F227" s="160">
        <v>19.0</v>
      </c>
      <c r="G227" s="160"/>
      <c r="H227" s="160"/>
      <c r="I227" s="160"/>
      <c r="J227" s="160"/>
      <c r="K227" s="160">
        <v>17.0</v>
      </c>
      <c r="L227" s="160">
        <v>19.0</v>
      </c>
      <c r="M227" s="160">
        <v>6.0</v>
      </c>
      <c r="N227" s="160"/>
      <c r="O227" s="160"/>
      <c r="P227" s="160"/>
      <c r="Q227" s="160"/>
      <c r="R227" s="160">
        <v>21.0</v>
      </c>
      <c r="S227" s="160">
        <v>21.0</v>
      </c>
      <c r="T227" s="160">
        <v>22.0</v>
      </c>
      <c r="U227" s="160">
        <v>23.0</v>
      </c>
      <c r="V227" s="160"/>
      <c r="W227" s="160"/>
      <c r="X227" s="160"/>
      <c r="Y227" s="160"/>
      <c r="Z227" s="160"/>
      <c r="AA227" s="160">
        <v>25.0</v>
      </c>
      <c r="AB227" s="160">
        <v>17.0</v>
      </c>
      <c r="AC227" s="160"/>
      <c r="AD227" s="54" t="s">
        <v>11</v>
      </c>
      <c r="AE227" s="162">
        <f t="shared" si="1"/>
        <v>80</v>
      </c>
      <c r="AF227" s="163">
        <f>100*(E227+J227+O227+T227+Y227)/'S1'!$I$14</f>
        <v>86.79245283</v>
      </c>
      <c r="AG227" s="163">
        <f>100*(F227+K227+P227+U227+Z227)/'S1'!$I$15</f>
        <v>90.76923077</v>
      </c>
      <c r="AH227" s="163">
        <f>100*(G227+L227+Q227+V227+AA227)/'S1'!$I$16</f>
        <v>83.01886792</v>
      </c>
      <c r="AI227" s="163">
        <f>100*(H227+M227+R227+W227+AB227)/'S1'!$I$17</f>
        <v>83.01886792</v>
      </c>
      <c r="AJ227" s="163">
        <f>100*(I227+N227+S227+X227+AC227)/'S1'!$I$18</f>
        <v>80.76923077</v>
      </c>
    </row>
    <row r="228" ht="15.75" customHeight="1">
      <c r="A228" s="137">
        <v>216.0</v>
      </c>
      <c r="B228" s="158">
        <v>9.21320104212E11</v>
      </c>
      <c r="C228" s="159" t="s">
        <v>17</v>
      </c>
      <c r="D228" s="159" t="s">
        <v>522</v>
      </c>
      <c r="E228" s="160">
        <v>25.0</v>
      </c>
      <c r="F228" s="160">
        <v>20.0</v>
      </c>
      <c r="G228" s="160"/>
      <c r="H228" s="160"/>
      <c r="I228" s="160"/>
      <c r="J228" s="160"/>
      <c r="K228" s="160">
        <v>15.0</v>
      </c>
      <c r="L228" s="160">
        <v>20.0</v>
      </c>
      <c r="M228" s="160">
        <v>8.0</v>
      </c>
      <c r="N228" s="160"/>
      <c r="O228" s="160"/>
      <c r="P228" s="160"/>
      <c r="Q228" s="160"/>
      <c r="R228" s="160">
        <v>22.0</v>
      </c>
      <c r="S228" s="160">
        <v>25.0</v>
      </c>
      <c r="T228" s="160">
        <v>21.0</v>
      </c>
      <c r="U228" s="160">
        <v>22.0</v>
      </c>
      <c r="V228" s="160"/>
      <c r="W228" s="160"/>
      <c r="X228" s="160"/>
      <c r="Y228" s="160"/>
      <c r="Z228" s="160"/>
      <c r="AA228" s="160">
        <v>26.0</v>
      </c>
      <c r="AB228" s="160">
        <v>18.0</v>
      </c>
      <c r="AC228" s="160"/>
      <c r="AD228" s="54" t="s">
        <v>11</v>
      </c>
      <c r="AE228" s="162">
        <f t="shared" si="1"/>
        <v>80</v>
      </c>
      <c r="AF228" s="163">
        <f>100*(E228+J228+O228+T228+Y228)/'S1'!$I$14</f>
        <v>86.79245283</v>
      </c>
      <c r="AG228" s="163">
        <f>100*(F228+K228+P228+U228+Z228)/'S1'!$I$15</f>
        <v>87.69230769</v>
      </c>
      <c r="AH228" s="163">
        <f>100*(G228+L228+Q228+V228+AA228)/'S1'!$I$16</f>
        <v>86.79245283</v>
      </c>
      <c r="AI228" s="163">
        <f>100*(H228+M228+R228+W228+AB228)/'S1'!$I$17</f>
        <v>90.56603774</v>
      </c>
      <c r="AJ228" s="163">
        <f>100*(I228+N228+S228+X228+AC228)/'S1'!$I$18</f>
        <v>96.15384615</v>
      </c>
    </row>
    <row r="229" ht="15.75" customHeight="1">
      <c r="A229" s="137">
        <v>217.0</v>
      </c>
      <c r="B229" s="158">
        <v>9.21320104213E11</v>
      </c>
      <c r="C229" s="159" t="s">
        <v>17</v>
      </c>
      <c r="D229" s="159" t="s">
        <v>523</v>
      </c>
      <c r="E229" s="160">
        <v>26.0</v>
      </c>
      <c r="F229" s="160">
        <v>21.0</v>
      </c>
      <c r="G229" s="160"/>
      <c r="H229" s="160"/>
      <c r="I229" s="160"/>
      <c r="J229" s="160"/>
      <c r="K229" s="160">
        <v>17.0</v>
      </c>
      <c r="L229" s="160">
        <v>18.0</v>
      </c>
      <c r="M229" s="160">
        <v>6.0</v>
      </c>
      <c r="N229" s="160"/>
      <c r="O229" s="160"/>
      <c r="P229" s="160"/>
      <c r="Q229" s="160"/>
      <c r="R229" s="160">
        <v>18.0</v>
      </c>
      <c r="S229" s="160">
        <v>26.0</v>
      </c>
      <c r="T229" s="160">
        <v>22.0</v>
      </c>
      <c r="U229" s="160">
        <v>23.0</v>
      </c>
      <c r="V229" s="160"/>
      <c r="W229" s="160"/>
      <c r="X229" s="160"/>
      <c r="Y229" s="160"/>
      <c r="Z229" s="160"/>
      <c r="AA229" s="160">
        <v>25.0</v>
      </c>
      <c r="AB229" s="160">
        <v>19.0</v>
      </c>
      <c r="AC229" s="160"/>
      <c r="AD229" s="54" t="s">
        <v>319</v>
      </c>
      <c r="AE229" s="162">
        <f t="shared" si="1"/>
        <v>100</v>
      </c>
      <c r="AF229" s="163">
        <f>100*(E229+J229+O229+T229+Y229)/'S1'!$I$14</f>
        <v>90.56603774</v>
      </c>
      <c r="AG229" s="163">
        <f>100*(F229+K229+P229+U229+Z229)/'S1'!$I$15</f>
        <v>93.84615385</v>
      </c>
      <c r="AH229" s="163">
        <f>100*(G229+L229+Q229+V229+AA229)/'S1'!$I$16</f>
        <v>81.13207547</v>
      </c>
      <c r="AI229" s="163">
        <f>100*(H229+M229+R229+W229+AB229)/'S1'!$I$17</f>
        <v>81.13207547</v>
      </c>
      <c r="AJ229" s="163">
        <f>100*(I229+N229+S229+X229+AC229)/'S1'!$I$18</f>
        <v>100</v>
      </c>
    </row>
    <row r="230" ht="15.75" customHeight="1">
      <c r="A230" s="137">
        <v>218.0</v>
      </c>
      <c r="B230" s="158">
        <v>9.21320104214E11</v>
      </c>
      <c r="C230" s="159" t="s">
        <v>17</v>
      </c>
      <c r="D230" s="159" t="s">
        <v>524</v>
      </c>
      <c r="E230" s="160">
        <v>27.0</v>
      </c>
      <c r="F230" s="160">
        <v>18.0</v>
      </c>
      <c r="G230" s="160"/>
      <c r="H230" s="160"/>
      <c r="I230" s="160"/>
      <c r="J230" s="160"/>
      <c r="K230" s="160">
        <v>15.0</v>
      </c>
      <c r="L230" s="160">
        <v>19.0</v>
      </c>
      <c r="M230" s="160">
        <v>5.0</v>
      </c>
      <c r="N230" s="160"/>
      <c r="O230" s="160"/>
      <c r="P230" s="160"/>
      <c r="Q230" s="160"/>
      <c r="R230" s="160">
        <v>19.0</v>
      </c>
      <c r="S230" s="160">
        <v>25.0</v>
      </c>
      <c r="T230" s="160">
        <v>23.0</v>
      </c>
      <c r="U230" s="160">
        <v>22.0</v>
      </c>
      <c r="V230" s="160"/>
      <c r="W230" s="160"/>
      <c r="X230" s="160"/>
      <c r="Y230" s="160"/>
      <c r="Z230" s="160"/>
      <c r="AA230" s="160">
        <v>26.0</v>
      </c>
      <c r="AB230" s="160">
        <v>17.0</v>
      </c>
      <c r="AC230" s="160"/>
      <c r="AD230" s="54" t="s">
        <v>312</v>
      </c>
      <c r="AE230" s="162">
        <f t="shared" si="1"/>
        <v>90</v>
      </c>
      <c r="AF230" s="163">
        <f>100*(E230+J230+O230+T230+Y230)/'S1'!$I$14</f>
        <v>94.33962264</v>
      </c>
      <c r="AG230" s="163">
        <f>100*(F230+K230+P230+U230+Z230)/'S1'!$I$15</f>
        <v>84.61538462</v>
      </c>
      <c r="AH230" s="163">
        <f>100*(G230+L230+Q230+V230+AA230)/'S1'!$I$16</f>
        <v>84.90566038</v>
      </c>
      <c r="AI230" s="163">
        <f>100*(H230+M230+R230+W230+AB230)/'S1'!$I$17</f>
        <v>77.35849057</v>
      </c>
      <c r="AJ230" s="163">
        <f>100*(I230+N230+S230+X230+AC230)/'S1'!$I$18</f>
        <v>96.15384615</v>
      </c>
    </row>
    <row r="231" ht="15.75" customHeight="1">
      <c r="A231" s="137">
        <v>219.0</v>
      </c>
      <c r="B231" s="158">
        <v>9.21320104215E11</v>
      </c>
      <c r="C231" s="159" t="s">
        <v>17</v>
      </c>
      <c r="D231" s="159" t="s">
        <v>525</v>
      </c>
      <c r="E231" s="160">
        <v>25.0</v>
      </c>
      <c r="F231" s="160">
        <v>19.0</v>
      </c>
      <c r="G231" s="160"/>
      <c r="H231" s="160"/>
      <c r="I231" s="160"/>
      <c r="J231" s="160"/>
      <c r="K231" s="160">
        <v>14.0</v>
      </c>
      <c r="L231" s="160">
        <v>20.0</v>
      </c>
      <c r="M231" s="160">
        <v>8.0</v>
      </c>
      <c r="N231" s="160"/>
      <c r="O231" s="160"/>
      <c r="P231" s="160"/>
      <c r="Q231" s="160"/>
      <c r="R231" s="160">
        <v>20.0</v>
      </c>
      <c r="S231" s="160">
        <v>24.0</v>
      </c>
      <c r="T231" s="160">
        <v>22.0</v>
      </c>
      <c r="U231" s="160">
        <v>21.0</v>
      </c>
      <c r="V231" s="160"/>
      <c r="W231" s="160"/>
      <c r="X231" s="160"/>
      <c r="Y231" s="160"/>
      <c r="Z231" s="160"/>
      <c r="AA231" s="160">
        <v>25.0</v>
      </c>
      <c r="AB231" s="160">
        <v>18.0</v>
      </c>
      <c r="AC231" s="160"/>
      <c r="AD231" s="54" t="s">
        <v>47</v>
      </c>
      <c r="AE231" s="162">
        <f t="shared" si="1"/>
        <v>70</v>
      </c>
      <c r="AF231" s="163">
        <f>100*(E231+J231+O231+T231+Y231)/'S1'!$I$14</f>
        <v>88.67924528</v>
      </c>
      <c r="AG231" s="163">
        <f>100*(F231+K231+P231+U231+Z231)/'S1'!$I$15</f>
        <v>83.07692308</v>
      </c>
      <c r="AH231" s="163">
        <f>100*(G231+L231+Q231+V231+AA231)/'S1'!$I$16</f>
        <v>84.90566038</v>
      </c>
      <c r="AI231" s="163">
        <f>100*(H231+M231+R231+W231+AB231)/'S1'!$I$17</f>
        <v>86.79245283</v>
      </c>
      <c r="AJ231" s="163">
        <f>100*(I231+N231+S231+X231+AC231)/'S1'!$I$18</f>
        <v>92.30769231</v>
      </c>
    </row>
    <row r="232" ht="15.75" customHeight="1">
      <c r="A232" s="137">
        <v>220.0</v>
      </c>
      <c r="B232" s="158">
        <v>9.21320104216E11</v>
      </c>
      <c r="C232" s="159" t="s">
        <v>17</v>
      </c>
      <c r="D232" s="159" t="s">
        <v>526</v>
      </c>
      <c r="E232" s="160">
        <v>24.0</v>
      </c>
      <c r="F232" s="160">
        <v>17.0</v>
      </c>
      <c r="G232" s="160"/>
      <c r="H232" s="160"/>
      <c r="I232" s="160"/>
      <c r="J232" s="160"/>
      <c r="K232" s="160">
        <v>15.0</v>
      </c>
      <c r="L232" s="160">
        <v>15.0</v>
      </c>
      <c r="M232" s="160">
        <v>6.0</v>
      </c>
      <c r="N232" s="160"/>
      <c r="O232" s="160"/>
      <c r="P232" s="160"/>
      <c r="Q232" s="160"/>
      <c r="R232" s="160">
        <v>18.0</v>
      </c>
      <c r="S232" s="160">
        <v>23.0</v>
      </c>
      <c r="T232" s="160">
        <v>23.0</v>
      </c>
      <c r="U232" s="160">
        <v>23.0</v>
      </c>
      <c r="V232" s="160"/>
      <c r="W232" s="160"/>
      <c r="X232" s="160"/>
      <c r="Y232" s="160"/>
      <c r="Z232" s="160"/>
      <c r="AA232" s="160">
        <v>25.0</v>
      </c>
      <c r="AB232" s="160">
        <v>19.0</v>
      </c>
      <c r="AC232" s="160"/>
      <c r="AD232" s="54" t="s">
        <v>47</v>
      </c>
      <c r="AE232" s="162">
        <f t="shared" si="1"/>
        <v>70</v>
      </c>
      <c r="AF232" s="163">
        <f>100*(E232+J232+O232+T232+Y232)/'S1'!$I$14</f>
        <v>88.67924528</v>
      </c>
      <c r="AG232" s="163">
        <f>100*(F232+K232+P232+U232+Z232)/'S1'!$I$15</f>
        <v>84.61538462</v>
      </c>
      <c r="AH232" s="163">
        <f>100*(G232+L232+Q232+V232+AA232)/'S1'!$I$16</f>
        <v>75.47169811</v>
      </c>
      <c r="AI232" s="163">
        <f>100*(H232+M232+R232+W232+AB232)/'S1'!$I$17</f>
        <v>81.13207547</v>
      </c>
      <c r="AJ232" s="163">
        <f>100*(I232+N232+S232+X232+AC232)/'S1'!$I$18</f>
        <v>88.46153846</v>
      </c>
    </row>
    <row r="233" ht="15.75" customHeight="1">
      <c r="A233" s="137">
        <v>221.0</v>
      </c>
      <c r="B233" s="158">
        <v>9.21320104217E11</v>
      </c>
      <c r="C233" s="159" t="s">
        <v>17</v>
      </c>
      <c r="D233" s="159" t="s">
        <v>527</v>
      </c>
      <c r="E233" s="160">
        <v>23.0</v>
      </c>
      <c r="F233" s="160">
        <v>18.0</v>
      </c>
      <c r="G233" s="160"/>
      <c r="H233" s="160"/>
      <c r="I233" s="160"/>
      <c r="J233" s="160"/>
      <c r="K233" s="160">
        <v>17.0</v>
      </c>
      <c r="L233" s="160">
        <v>16.0</v>
      </c>
      <c r="M233" s="160">
        <v>7.0</v>
      </c>
      <c r="N233" s="160"/>
      <c r="O233" s="160"/>
      <c r="P233" s="160"/>
      <c r="Q233" s="160"/>
      <c r="R233" s="160">
        <v>17.0</v>
      </c>
      <c r="S233" s="160">
        <v>22.0</v>
      </c>
      <c r="T233" s="160">
        <v>22.0</v>
      </c>
      <c r="U233" s="160">
        <v>22.0</v>
      </c>
      <c r="V233" s="160"/>
      <c r="W233" s="160"/>
      <c r="X233" s="160"/>
      <c r="Y233" s="160"/>
      <c r="Z233" s="160"/>
      <c r="AA233" s="160">
        <v>28.0</v>
      </c>
      <c r="AB233" s="160">
        <v>17.0</v>
      </c>
      <c r="AC233" s="160"/>
      <c r="AD233" s="54" t="s">
        <v>13</v>
      </c>
      <c r="AE233" s="162">
        <f t="shared" si="1"/>
        <v>60</v>
      </c>
      <c r="AF233" s="163">
        <f>100*(E233+J233+O233+T233+Y233)/'S1'!$I$14</f>
        <v>84.90566038</v>
      </c>
      <c r="AG233" s="163">
        <f>100*(F233+K233+P233+U233+Z233)/'S1'!$I$15</f>
        <v>87.69230769</v>
      </c>
      <c r="AH233" s="163">
        <f>100*(G233+L233+Q233+V233+AA233)/'S1'!$I$16</f>
        <v>83.01886792</v>
      </c>
      <c r="AI233" s="163">
        <f>100*(H233+M233+R233+W233+AB233)/'S1'!$I$17</f>
        <v>77.35849057</v>
      </c>
      <c r="AJ233" s="163">
        <f>100*(I233+N233+S233+X233+AC233)/'S1'!$I$18</f>
        <v>84.61538462</v>
      </c>
    </row>
    <row r="234" ht="15.75" customHeight="1">
      <c r="A234" s="137">
        <v>222.0</v>
      </c>
      <c r="B234" s="158">
        <v>9.21320104218E11</v>
      </c>
      <c r="C234" s="159" t="s">
        <v>17</v>
      </c>
      <c r="D234" s="159" t="s">
        <v>528</v>
      </c>
      <c r="E234" s="160">
        <v>22.0</v>
      </c>
      <c r="F234" s="160">
        <v>19.0</v>
      </c>
      <c r="G234" s="160"/>
      <c r="H234" s="160"/>
      <c r="I234" s="160"/>
      <c r="J234" s="160"/>
      <c r="K234" s="160">
        <v>16.0</v>
      </c>
      <c r="L234" s="160">
        <v>14.0</v>
      </c>
      <c r="M234" s="160">
        <v>8.0</v>
      </c>
      <c r="N234" s="160"/>
      <c r="O234" s="160"/>
      <c r="P234" s="160"/>
      <c r="Q234" s="160"/>
      <c r="R234" s="160">
        <v>16.0</v>
      </c>
      <c r="S234" s="160">
        <v>21.0</v>
      </c>
      <c r="T234" s="160">
        <v>23.0</v>
      </c>
      <c r="U234" s="160">
        <v>22.0</v>
      </c>
      <c r="V234" s="160"/>
      <c r="W234" s="160"/>
      <c r="X234" s="160"/>
      <c r="Y234" s="160"/>
      <c r="Z234" s="160"/>
      <c r="AA234" s="160">
        <v>26.0</v>
      </c>
      <c r="AB234" s="160">
        <v>16.0</v>
      </c>
      <c r="AC234" s="160"/>
      <c r="AD234" s="54" t="s">
        <v>11</v>
      </c>
      <c r="AE234" s="162">
        <f t="shared" si="1"/>
        <v>80</v>
      </c>
      <c r="AF234" s="163">
        <f>100*(E234+J234+O234+T234+Y234)/'S1'!$I$14</f>
        <v>84.90566038</v>
      </c>
      <c r="AG234" s="163">
        <f>100*(F234+K234+P234+U234+Z234)/'S1'!$I$15</f>
        <v>87.69230769</v>
      </c>
      <c r="AH234" s="163">
        <f>100*(G234+L234+Q234+V234+AA234)/'S1'!$I$16</f>
        <v>75.47169811</v>
      </c>
      <c r="AI234" s="163">
        <f>100*(H234+M234+R234+W234+AB234)/'S1'!$I$17</f>
        <v>75.47169811</v>
      </c>
      <c r="AJ234" s="163">
        <f>100*(I234+N234+S234+X234+AC234)/'S1'!$I$18</f>
        <v>80.76923077</v>
      </c>
    </row>
    <row r="235" ht="15.75" customHeight="1">
      <c r="A235" s="137">
        <v>223.0</v>
      </c>
      <c r="B235" s="158">
        <v>9.21320104219E11</v>
      </c>
      <c r="C235" s="159" t="s">
        <v>17</v>
      </c>
      <c r="D235" s="159" t="s">
        <v>529</v>
      </c>
      <c r="E235" s="160">
        <v>21.0</v>
      </c>
      <c r="F235" s="160">
        <v>20.0</v>
      </c>
      <c r="G235" s="160"/>
      <c r="H235" s="160"/>
      <c r="I235" s="160"/>
      <c r="J235" s="160"/>
      <c r="K235" s="160">
        <v>15.0</v>
      </c>
      <c r="L235" s="160">
        <v>17.0</v>
      </c>
      <c r="M235" s="160">
        <v>6.0</v>
      </c>
      <c r="N235" s="160"/>
      <c r="O235" s="160"/>
      <c r="P235" s="160"/>
      <c r="Q235" s="160"/>
      <c r="R235" s="160">
        <v>22.0</v>
      </c>
      <c r="S235" s="160">
        <v>20.0</v>
      </c>
      <c r="T235" s="160">
        <v>22.0</v>
      </c>
      <c r="U235" s="160">
        <v>21.0</v>
      </c>
      <c r="V235" s="160"/>
      <c r="W235" s="160"/>
      <c r="X235" s="160"/>
      <c r="Y235" s="160"/>
      <c r="Z235" s="160"/>
      <c r="AA235" s="160">
        <v>28.0</v>
      </c>
      <c r="AB235" s="160">
        <v>15.0</v>
      </c>
      <c r="AC235" s="160"/>
      <c r="AD235" s="54" t="s">
        <v>312</v>
      </c>
      <c r="AE235" s="162">
        <f t="shared" si="1"/>
        <v>90</v>
      </c>
      <c r="AF235" s="163">
        <f>100*(E235+J235+O235+T235+Y235)/'S1'!$I$14</f>
        <v>81.13207547</v>
      </c>
      <c r="AG235" s="163">
        <f>100*(F235+K235+P235+U235+Z235)/'S1'!$I$15</f>
        <v>86.15384615</v>
      </c>
      <c r="AH235" s="163">
        <f>100*(G235+L235+Q235+V235+AA235)/'S1'!$I$16</f>
        <v>84.90566038</v>
      </c>
      <c r="AI235" s="163">
        <f>100*(H235+M235+R235+W235+AB235)/'S1'!$I$17</f>
        <v>81.13207547</v>
      </c>
      <c r="AJ235" s="163">
        <f>100*(I235+N235+S235+X235+AC235)/'S1'!$I$18</f>
        <v>76.92307692</v>
      </c>
    </row>
    <row r="236" ht="15.75" customHeight="1">
      <c r="A236" s="137">
        <v>224.0</v>
      </c>
      <c r="B236" s="158">
        <v>9.2132010422E11</v>
      </c>
      <c r="C236" s="159" t="s">
        <v>17</v>
      </c>
      <c r="D236" s="159" t="s">
        <v>530</v>
      </c>
      <c r="E236" s="160">
        <v>20.0</v>
      </c>
      <c r="F236" s="160">
        <v>18.0</v>
      </c>
      <c r="G236" s="160"/>
      <c r="H236" s="160"/>
      <c r="I236" s="160"/>
      <c r="J236" s="160"/>
      <c r="K236" s="160">
        <v>17.0</v>
      </c>
      <c r="L236" s="160">
        <v>15.0</v>
      </c>
      <c r="M236" s="160">
        <v>5.0</v>
      </c>
      <c r="N236" s="160"/>
      <c r="O236" s="160"/>
      <c r="P236" s="160"/>
      <c r="Q236" s="160"/>
      <c r="R236" s="160">
        <v>21.0</v>
      </c>
      <c r="S236" s="160">
        <v>22.0</v>
      </c>
      <c r="T236" s="160">
        <v>21.0</v>
      </c>
      <c r="U236" s="160">
        <v>23.0</v>
      </c>
      <c r="V236" s="160"/>
      <c r="W236" s="160"/>
      <c r="X236" s="160"/>
      <c r="Y236" s="160"/>
      <c r="Z236" s="160"/>
      <c r="AA236" s="160">
        <v>26.0</v>
      </c>
      <c r="AB236" s="160">
        <v>16.0</v>
      </c>
      <c r="AC236" s="160"/>
      <c r="AD236" s="54" t="s">
        <v>11</v>
      </c>
      <c r="AE236" s="162">
        <f t="shared" si="1"/>
        <v>80</v>
      </c>
      <c r="AF236" s="163">
        <f>100*(E236+J236+O236+T236+Y236)/'S1'!$I$14</f>
        <v>77.35849057</v>
      </c>
      <c r="AG236" s="163">
        <f>100*(F236+K236+P236+U236+Z236)/'S1'!$I$15</f>
        <v>89.23076923</v>
      </c>
      <c r="AH236" s="163">
        <f>100*(G236+L236+Q236+V236+AA236)/'S1'!$I$16</f>
        <v>77.35849057</v>
      </c>
      <c r="AI236" s="163">
        <f>100*(H236+M236+R236+W236+AB236)/'S1'!$I$17</f>
        <v>79.24528302</v>
      </c>
      <c r="AJ236" s="163">
        <f>100*(I236+N236+S236+X236+AC236)/'S1'!$I$18</f>
        <v>84.61538462</v>
      </c>
    </row>
    <row r="237" ht="15.75" customHeight="1">
      <c r="A237" s="137">
        <v>225.0</v>
      </c>
      <c r="B237" s="158">
        <v>9.21320104221E11</v>
      </c>
      <c r="C237" s="159" t="s">
        <v>17</v>
      </c>
      <c r="D237" s="159" t="s">
        <v>531</v>
      </c>
      <c r="E237" s="160">
        <v>22.0</v>
      </c>
      <c r="F237" s="160">
        <v>19.0</v>
      </c>
      <c r="G237" s="160"/>
      <c r="H237" s="160"/>
      <c r="I237" s="160"/>
      <c r="J237" s="160"/>
      <c r="K237" s="160">
        <v>15.0</v>
      </c>
      <c r="L237" s="160">
        <v>16.0</v>
      </c>
      <c r="M237" s="160">
        <v>8.0</v>
      </c>
      <c r="N237" s="160"/>
      <c r="O237" s="160"/>
      <c r="P237" s="160"/>
      <c r="Q237" s="160"/>
      <c r="R237" s="160">
        <v>20.0</v>
      </c>
      <c r="S237" s="160">
        <v>23.0</v>
      </c>
      <c r="T237" s="160">
        <v>22.0</v>
      </c>
      <c r="U237" s="160">
        <v>22.0</v>
      </c>
      <c r="V237" s="160"/>
      <c r="W237" s="160"/>
      <c r="X237" s="160"/>
      <c r="Y237" s="160"/>
      <c r="Z237" s="160"/>
      <c r="AA237" s="160">
        <v>28.0</v>
      </c>
      <c r="AB237" s="160">
        <v>17.0</v>
      </c>
      <c r="AC237" s="160"/>
      <c r="AD237" s="54" t="s">
        <v>11</v>
      </c>
      <c r="AE237" s="162">
        <f t="shared" si="1"/>
        <v>80</v>
      </c>
      <c r="AF237" s="163">
        <f>100*(E237+J237+O237+T237+Y237)/'S1'!$I$14</f>
        <v>83.01886792</v>
      </c>
      <c r="AG237" s="163">
        <f>100*(F237+K237+P237+U237+Z237)/'S1'!$I$15</f>
        <v>86.15384615</v>
      </c>
      <c r="AH237" s="163">
        <f>100*(G237+L237+Q237+V237+AA237)/'S1'!$I$16</f>
        <v>83.01886792</v>
      </c>
      <c r="AI237" s="163">
        <f>100*(H237+M237+R237+W237+AB237)/'S1'!$I$17</f>
        <v>84.90566038</v>
      </c>
      <c r="AJ237" s="163">
        <f>100*(I237+N237+S237+X237+AC237)/'S1'!$I$18</f>
        <v>88.46153846</v>
      </c>
    </row>
    <row r="238" ht="15.75" customHeight="1">
      <c r="A238" s="137">
        <v>226.0</v>
      </c>
      <c r="B238" s="158">
        <v>9.21320104222E11</v>
      </c>
      <c r="C238" s="159" t="s">
        <v>17</v>
      </c>
      <c r="D238" s="159" t="s">
        <v>532</v>
      </c>
      <c r="E238" s="160">
        <v>21.0</v>
      </c>
      <c r="F238" s="160">
        <v>18.0</v>
      </c>
      <c r="G238" s="160"/>
      <c r="H238" s="160"/>
      <c r="I238" s="160"/>
      <c r="J238" s="160"/>
      <c r="K238" s="160">
        <v>14.0</v>
      </c>
      <c r="L238" s="160">
        <v>17.0</v>
      </c>
      <c r="M238" s="160">
        <v>6.0</v>
      </c>
      <c r="N238" s="160"/>
      <c r="O238" s="160"/>
      <c r="P238" s="160"/>
      <c r="Q238" s="160"/>
      <c r="R238" s="160">
        <v>18.0</v>
      </c>
      <c r="S238" s="160">
        <v>24.0</v>
      </c>
      <c r="T238" s="160">
        <v>23.0</v>
      </c>
      <c r="U238" s="160">
        <v>21.0</v>
      </c>
      <c r="V238" s="160"/>
      <c r="W238" s="160"/>
      <c r="X238" s="160"/>
      <c r="Y238" s="160"/>
      <c r="Z238" s="160"/>
      <c r="AA238" s="160">
        <v>26.0</v>
      </c>
      <c r="AB238" s="160">
        <v>18.0</v>
      </c>
      <c r="AC238" s="160"/>
      <c r="AD238" s="54" t="s">
        <v>312</v>
      </c>
      <c r="AE238" s="162">
        <f t="shared" si="1"/>
        <v>90</v>
      </c>
      <c r="AF238" s="163">
        <f>100*(E238+J238+O238+T238+Y238)/'S1'!$I$14</f>
        <v>83.01886792</v>
      </c>
      <c r="AG238" s="163">
        <f>100*(F238+K238+P238+U238+Z238)/'S1'!$I$15</f>
        <v>81.53846154</v>
      </c>
      <c r="AH238" s="163">
        <f>100*(G238+L238+Q238+V238+AA238)/'S1'!$I$16</f>
        <v>81.13207547</v>
      </c>
      <c r="AI238" s="163">
        <f>100*(H238+M238+R238+W238+AB238)/'S1'!$I$17</f>
        <v>79.24528302</v>
      </c>
      <c r="AJ238" s="163">
        <f>100*(I238+N238+S238+X238+AC238)/'S1'!$I$18</f>
        <v>92.30769231</v>
      </c>
    </row>
    <row r="239" ht="15.75" customHeight="1">
      <c r="A239" s="137">
        <v>227.0</v>
      </c>
      <c r="B239" s="158">
        <v>9.21320104223E11</v>
      </c>
      <c r="C239" s="159" t="s">
        <v>17</v>
      </c>
      <c r="D239" s="159" t="s">
        <v>533</v>
      </c>
      <c r="E239" s="160">
        <v>23.0</v>
      </c>
      <c r="F239" s="160">
        <v>17.0</v>
      </c>
      <c r="G239" s="160"/>
      <c r="H239" s="160"/>
      <c r="I239" s="160"/>
      <c r="J239" s="160"/>
      <c r="K239" s="160">
        <v>15.0</v>
      </c>
      <c r="L239" s="160">
        <v>18.0</v>
      </c>
      <c r="M239" s="160">
        <v>8.0</v>
      </c>
      <c r="N239" s="160"/>
      <c r="O239" s="160"/>
      <c r="P239" s="160"/>
      <c r="Q239" s="160"/>
      <c r="R239" s="160">
        <v>17.0</v>
      </c>
      <c r="S239" s="160">
        <v>25.0</v>
      </c>
      <c r="T239" s="160">
        <v>22.0</v>
      </c>
      <c r="U239" s="160">
        <v>22.0</v>
      </c>
      <c r="V239" s="160"/>
      <c r="W239" s="160"/>
      <c r="X239" s="160"/>
      <c r="Y239" s="160"/>
      <c r="Z239" s="160"/>
      <c r="AA239" s="160">
        <v>25.0</v>
      </c>
      <c r="AB239" s="160">
        <v>17.0</v>
      </c>
      <c r="AC239" s="160"/>
      <c r="AD239" s="54" t="s">
        <v>312</v>
      </c>
      <c r="AE239" s="162">
        <f t="shared" si="1"/>
        <v>90</v>
      </c>
      <c r="AF239" s="163">
        <f>100*(E239+J239+O239+T239+Y239)/'S1'!$I$14</f>
        <v>84.90566038</v>
      </c>
      <c r="AG239" s="163">
        <f>100*(F239+K239+P239+U239+Z239)/'S1'!$I$15</f>
        <v>83.07692308</v>
      </c>
      <c r="AH239" s="163">
        <f>100*(G239+L239+Q239+V239+AA239)/'S1'!$I$16</f>
        <v>81.13207547</v>
      </c>
      <c r="AI239" s="163">
        <f>100*(H239+M239+R239+W239+AB239)/'S1'!$I$17</f>
        <v>79.24528302</v>
      </c>
      <c r="AJ239" s="163">
        <f>100*(I239+N239+S239+X239+AC239)/'S1'!$I$18</f>
        <v>96.15384615</v>
      </c>
    </row>
    <row r="240" ht="15.75" customHeight="1">
      <c r="A240" s="137">
        <v>228.0</v>
      </c>
      <c r="B240" s="158">
        <v>9.21320104224E11</v>
      </c>
      <c r="C240" s="159" t="s">
        <v>17</v>
      </c>
      <c r="D240" s="159" t="s">
        <v>534</v>
      </c>
      <c r="E240" s="160">
        <v>24.0</v>
      </c>
      <c r="F240" s="160">
        <v>16.0</v>
      </c>
      <c r="G240" s="160"/>
      <c r="H240" s="160"/>
      <c r="I240" s="160"/>
      <c r="J240" s="160"/>
      <c r="K240" s="160">
        <v>16.0</v>
      </c>
      <c r="L240" s="160">
        <v>19.0</v>
      </c>
      <c r="M240" s="160">
        <v>7.0</v>
      </c>
      <c r="N240" s="160"/>
      <c r="O240" s="160"/>
      <c r="P240" s="160"/>
      <c r="Q240" s="160"/>
      <c r="R240" s="160">
        <v>16.0</v>
      </c>
      <c r="S240" s="160">
        <v>26.0</v>
      </c>
      <c r="T240" s="160">
        <v>23.0</v>
      </c>
      <c r="U240" s="160">
        <v>21.0</v>
      </c>
      <c r="V240" s="160"/>
      <c r="W240" s="160"/>
      <c r="X240" s="160"/>
      <c r="Y240" s="160"/>
      <c r="Z240" s="160"/>
      <c r="AA240" s="160">
        <v>28.0</v>
      </c>
      <c r="AB240" s="160">
        <v>18.0</v>
      </c>
      <c r="AC240" s="160"/>
      <c r="AD240" s="54" t="s">
        <v>312</v>
      </c>
      <c r="AE240" s="162">
        <f t="shared" si="1"/>
        <v>90</v>
      </c>
      <c r="AF240" s="163">
        <f>100*(E240+J240+O240+T240+Y240)/'S1'!$I$14</f>
        <v>88.67924528</v>
      </c>
      <c r="AG240" s="163">
        <f>100*(F240+K240+P240+U240+Z240)/'S1'!$I$15</f>
        <v>81.53846154</v>
      </c>
      <c r="AH240" s="163">
        <f>100*(G240+L240+Q240+V240+AA240)/'S1'!$I$16</f>
        <v>88.67924528</v>
      </c>
      <c r="AI240" s="163">
        <f>100*(H240+M240+R240+W240+AB240)/'S1'!$I$17</f>
        <v>77.35849057</v>
      </c>
      <c r="AJ240" s="163">
        <f>100*(I240+N240+S240+X240+AC240)/'S1'!$I$18</f>
        <v>100</v>
      </c>
    </row>
    <row r="241" ht="15.75" customHeight="1">
      <c r="A241" s="137">
        <v>229.0</v>
      </c>
      <c r="B241" s="158">
        <v>9.21320104225E11</v>
      </c>
      <c r="C241" s="159" t="s">
        <v>17</v>
      </c>
      <c r="D241" s="159" t="s">
        <v>535</v>
      </c>
      <c r="E241" s="160">
        <v>25.0</v>
      </c>
      <c r="F241" s="160">
        <v>15.0</v>
      </c>
      <c r="G241" s="160"/>
      <c r="H241" s="160"/>
      <c r="I241" s="160"/>
      <c r="J241" s="160"/>
      <c r="K241" s="160">
        <v>17.0</v>
      </c>
      <c r="L241" s="160">
        <v>20.0</v>
      </c>
      <c r="M241" s="160">
        <v>6.0</v>
      </c>
      <c r="N241" s="160"/>
      <c r="O241" s="160"/>
      <c r="P241" s="160"/>
      <c r="Q241" s="160"/>
      <c r="R241" s="160">
        <v>22.0</v>
      </c>
      <c r="S241" s="160">
        <v>23.0</v>
      </c>
      <c r="T241" s="160">
        <v>22.0</v>
      </c>
      <c r="U241" s="160">
        <v>22.0</v>
      </c>
      <c r="V241" s="160"/>
      <c r="W241" s="160"/>
      <c r="X241" s="160"/>
      <c r="Y241" s="160"/>
      <c r="Z241" s="160"/>
      <c r="AA241" s="160">
        <v>26.0</v>
      </c>
      <c r="AB241" s="160">
        <v>17.0</v>
      </c>
      <c r="AC241" s="160"/>
      <c r="AD241" s="54" t="s">
        <v>11</v>
      </c>
      <c r="AE241" s="162">
        <f t="shared" si="1"/>
        <v>80</v>
      </c>
      <c r="AF241" s="163">
        <f>100*(E241+J241+O241+T241+Y241)/'S1'!$I$14</f>
        <v>88.67924528</v>
      </c>
      <c r="AG241" s="163">
        <f>100*(F241+K241+P241+U241+Z241)/'S1'!$I$15</f>
        <v>83.07692308</v>
      </c>
      <c r="AH241" s="163">
        <f>100*(G241+L241+Q241+V241+AA241)/'S1'!$I$16</f>
        <v>86.79245283</v>
      </c>
      <c r="AI241" s="163">
        <f>100*(H241+M241+R241+W241+AB241)/'S1'!$I$17</f>
        <v>84.90566038</v>
      </c>
      <c r="AJ241" s="163">
        <f>100*(I241+N241+S241+X241+AC241)/'S1'!$I$18</f>
        <v>88.46153846</v>
      </c>
    </row>
    <row r="242" ht="15.75" customHeight="1">
      <c r="A242" s="137">
        <v>230.0</v>
      </c>
      <c r="B242" s="158">
        <v>9.21320104226E11</v>
      </c>
      <c r="C242" s="159" t="s">
        <v>17</v>
      </c>
      <c r="D242" s="159" t="s">
        <v>536</v>
      </c>
      <c r="E242" s="160">
        <v>26.0</v>
      </c>
      <c r="F242" s="160">
        <v>19.0</v>
      </c>
      <c r="G242" s="160"/>
      <c r="H242" s="160"/>
      <c r="I242" s="160"/>
      <c r="J242" s="160"/>
      <c r="K242" s="160">
        <v>15.0</v>
      </c>
      <c r="L242" s="160">
        <v>21.0</v>
      </c>
      <c r="M242" s="160">
        <v>5.0</v>
      </c>
      <c r="N242" s="160"/>
      <c r="O242" s="160"/>
      <c r="P242" s="160"/>
      <c r="Q242" s="160"/>
      <c r="R242" s="160">
        <v>21.0</v>
      </c>
      <c r="S242" s="160">
        <v>22.0</v>
      </c>
      <c r="T242" s="160">
        <v>23.0</v>
      </c>
      <c r="U242" s="160">
        <v>22.0</v>
      </c>
      <c r="V242" s="160"/>
      <c r="W242" s="160"/>
      <c r="X242" s="160"/>
      <c r="Y242" s="160"/>
      <c r="Z242" s="160"/>
      <c r="AA242" s="160">
        <v>24.0</v>
      </c>
      <c r="AB242" s="160">
        <v>16.0</v>
      </c>
      <c r="AC242" s="160"/>
      <c r="AD242" s="54" t="s">
        <v>47</v>
      </c>
      <c r="AE242" s="162">
        <f t="shared" si="1"/>
        <v>70</v>
      </c>
      <c r="AF242" s="163">
        <f>100*(E242+J242+O242+T242+Y242)/'S1'!$I$14</f>
        <v>92.45283019</v>
      </c>
      <c r="AG242" s="163">
        <f>100*(F242+K242+P242+U242+Z242)/'S1'!$I$15</f>
        <v>86.15384615</v>
      </c>
      <c r="AH242" s="163">
        <f>100*(G242+L242+Q242+V242+AA242)/'S1'!$I$16</f>
        <v>84.90566038</v>
      </c>
      <c r="AI242" s="163">
        <f>100*(H242+M242+R242+W242+AB242)/'S1'!$I$17</f>
        <v>79.24528302</v>
      </c>
      <c r="AJ242" s="163">
        <f>100*(I242+N242+S242+X242+AC242)/'S1'!$I$18</f>
        <v>84.61538462</v>
      </c>
    </row>
    <row r="243" ht="15.75" customHeight="1">
      <c r="A243" s="137">
        <v>231.0</v>
      </c>
      <c r="B243" s="158">
        <v>9.21320104227E11</v>
      </c>
      <c r="C243" s="180" t="s">
        <v>17</v>
      </c>
      <c r="D243" s="180" t="s">
        <v>537</v>
      </c>
      <c r="E243" s="181">
        <v>27.0</v>
      </c>
      <c r="F243" s="181">
        <v>18.0</v>
      </c>
      <c r="G243" s="181"/>
      <c r="H243" s="181"/>
      <c r="I243" s="181"/>
      <c r="J243" s="181"/>
      <c r="K243" s="181">
        <v>16.0</v>
      </c>
      <c r="L243" s="181">
        <v>18.0</v>
      </c>
      <c r="M243" s="181">
        <v>6.0</v>
      </c>
      <c r="N243" s="181"/>
      <c r="O243" s="181"/>
      <c r="P243" s="181"/>
      <c r="Q243" s="181"/>
      <c r="R243" s="181">
        <v>18.0</v>
      </c>
      <c r="S243" s="181">
        <v>21.0</v>
      </c>
      <c r="T243" s="181">
        <v>21.0</v>
      </c>
      <c r="U243" s="181">
        <v>23.0</v>
      </c>
      <c r="V243" s="181"/>
      <c r="W243" s="181"/>
      <c r="X243" s="181"/>
      <c r="Y243" s="181"/>
      <c r="Z243" s="181"/>
      <c r="AA243" s="181">
        <v>27.0</v>
      </c>
      <c r="AB243" s="181">
        <v>15.0</v>
      </c>
      <c r="AC243" s="181"/>
      <c r="AD243" s="180" t="s">
        <v>11</v>
      </c>
      <c r="AE243" s="162">
        <f t="shared" si="1"/>
        <v>80</v>
      </c>
      <c r="AF243" s="163">
        <f>100*(E243+J243+O243+T243+Y243)/'S1'!$I$14</f>
        <v>90.56603774</v>
      </c>
      <c r="AG243" s="163">
        <f>100*(F243+K243+P243+U243+Z243)/'S1'!$I$15</f>
        <v>87.69230769</v>
      </c>
      <c r="AH243" s="163">
        <f>100*(G243+L243+Q243+V243+AA243)/'S1'!$I$16</f>
        <v>84.90566038</v>
      </c>
      <c r="AI243" s="163">
        <f>100*(H243+M243+R243+W243+AB243)/'S1'!$I$17</f>
        <v>73.58490566</v>
      </c>
      <c r="AJ243" s="163">
        <f>100*(I243+N243+S243+X243+AC243)/'S1'!$I$18</f>
        <v>80.76923077</v>
      </c>
    </row>
    <row r="244" ht="15.75" customHeight="1">
      <c r="A244" s="137">
        <v>232.0</v>
      </c>
      <c r="B244" s="158">
        <v>9.21320104228E11</v>
      </c>
      <c r="C244" s="180" t="s">
        <v>17</v>
      </c>
      <c r="D244" s="180" t="s">
        <v>538</v>
      </c>
      <c r="E244" s="181">
        <v>22.0</v>
      </c>
      <c r="F244" s="181">
        <v>17.0</v>
      </c>
      <c r="G244" s="181"/>
      <c r="H244" s="181"/>
      <c r="I244" s="181"/>
      <c r="J244" s="181"/>
      <c r="K244" s="181">
        <v>15.0</v>
      </c>
      <c r="L244" s="181">
        <v>19.0</v>
      </c>
      <c r="M244" s="181">
        <v>8.0</v>
      </c>
      <c r="N244" s="181"/>
      <c r="O244" s="181"/>
      <c r="P244" s="181"/>
      <c r="Q244" s="181"/>
      <c r="R244" s="181">
        <v>19.0</v>
      </c>
      <c r="S244" s="181">
        <v>24.0</v>
      </c>
      <c r="T244" s="181">
        <v>22.0</v>
      </c>
      <c r="U244" s="181">
        <v>22.0</v>
      </c>
      <c r="V244" s="181"/>
      <c r="W244" s="181"/>
      <c r="X244" s="181"/>
      <c r="Y244" s="181"/>
      <c r="Z244" s="181"/>
      <c r="AA244" s="181">
        <v>26.0</v>
      </c>
      <c r="AB244" s="181">
        <v>14.0</v>
      </c>
      <c r="AC244" s="181"/>
      <c r="AD244" s="180" t="s">
        <v>11</v>
      </c>
      <c r="AE244" s="162">
        <f t="shared" si="1"/>
        <v>80</v>
      </c>
      <c r="AF244" s="163">
        <f>100*(E244+J244+O244+T244+Y244)/'S1'!$I$14</f>
        <v>83.01886792</v>
      </c>
      <c r="AG244" s="163">
        <f>100*(F244+K244+P244+U244+Z244)/'S1'!$I$15</f>
        <v>83.07692308</v>
      </c>
      <c r="AH244" s="163">
        <f>100*(G244+L244+Q244+V244+AA244)/'S1'!$I$16</f>
        <v>84.90566038</v>
      </c>
      <c r="AI244" s="163">
        <f>100*(H244+M244+R244+W244+AB244)/'S1'!$I$17</f>
        <v>77.35849057</v>
      </c>
      <c r="AJ244" s="163">
        <f>100*(I244+N244+S244+X244+AC244)/'S1'!$I$18</f>
        <v>92.30769231</v>
      </c>
    </row>
    <row r="245" ht="15.75" customHeight="1">
      <c r="A245" s="137">
        <v>233.0</v>
      </c>
      <c r="B245" s="158">
        <v>9.21320104229E11</v>
      </c>
      <c r="C245" s="180" t="s">
        <v>17</v>
      </c>
      <c r="D245" s="180" t="s">
        <v>539</v>
      </c>
      <c r="E245" s="181">
        <v>23.0</v>
      </c>
      <c r="F245" s="181">
        <v>18.0</v>
      </c>
      <c r="G245" s="181"/>
      <c r="H245" s="181"/>
      <c r="I245" s="181"/>
      <c r="J245" s="181"/>
      <c r="K245" s="181">
        <v>17.0</v>
      </c>
      <c r="L245" s="181">
        <v>20.0</v>
      </c>
      <c r="M245" s="181">
        <v>6.0</v>
      </c>
      <c r="N245" s="181"/>
      <c r="O245" s="181"/>
      <c r="P245" s="181"/>
      <c r="Q245" s="181"/>
      <c r="R245" s="181">
        <v>20.0</v>
      </c>
      <c r="S245" s="181">
        <v>23.0</v>
      </c>
      <c r="T245" s="181">
        <v>22.0</v>
      </c>
      <c r="U245" s="181">
        <v>21.0</v>
      </c>
      <c r="V245" s="181"/>
      <c r="W245" s="181"/>
      <c r="X245" s="181"/>
      <c r="Y245" s="181"/>
      <c r="Z245" s="181"/>
      <c r="AA245" s="181">
        <v>25.0</v>
      </c>
      <c r="AB245" s="181">
        <v>15.0</v>
      </c>
      <c r="AC245" s="181"/>
      <c r="AD245" s="180" t="s">
        <v>11</v>
      </c>
      <c r="AE245" s="162">
        <f t="shared" si="1"/>
        <v>80</v>
      </c>
      <c r="AF245" s="163">
        <f>100*(E245+J245+O245+T245+Y245)/'S1'!$I$14</f>
        <v>84.90566038</v>
      </c>
      <c r="AG245" s="163">
        <f>100*(F245+K245+P245+U245+Z245)/'S1'!$I$15</f>
        <v>86.15384615</v>
      </c>
      <c r="AH245" s="163">
        <f>100*(G245+L245+Q245+V245+AA245)/'S1'!$I$16</f>
        <v>84.90566038</v>
      </c>
      <c r="AI245" s="163">
        <f>100*(H245+M245+R245+W245+AB245)/'S1'!$I$17</f>
        <v>77.35849057</v>
      </c>
      <c r="AJ245" s="163">
        <f>100*(I245+N245+S245+X245+AC245)/'S1'!$I$18</f>
        <v>88.46153846</v>
      </c>
    </row>
    <row r="246" ht="15.75" customHeight="1">
      <c r="A246" s="137">
        <v>234.0</v>
      </c>
      <c r="B246" s="158">
        <v>9.2132010423E11</v>
      </c>
      <c r="C246" s="180" t="s">
        <v>17</v>
      </c>
      <c r="D246" s="180" t="s">
        <v>540</v>
      </c>
      <c r="E246" s="181">
        <v>22.0</v>
      </c>
      <c r="F246" s="181">
        <v>19.0</v>
      </c>
      <c r="G246" s="181"/>
      <c r="H246" s="181"/>
      <c r="I246" s="181"/>
      <c r="J246" s="181"/>
      <c r="K246" s="181">
        <v>15.0</v>
      </c>
      <c r="L246" s="181">
        <v>15.0</v>
      </c>
      <c r="M246" s="181">
        <v>6.0</v>
      </c>
      <c r="N246" s="181"/>
      <c r="O246" s="181"/>
      <c r="P246" s="181"/>
      <c r="Q246" s="181"/>
      <c r="R246" s="181">
        <v>18.0</v>
      </c>
      <c r="S246" s="181">
        <v>22.0</v>
      </c>
      <c r="T246" s="181">
        <v>23.0</v>
      </c>
      <c r="U246" s="181">
        <v>20.0</v>
      </c>
      <c r="V246" s="181"/>
      <c r="W246" s="181"/>
      <c r="X246" s="181"/>
      <c r="Y246" s="181"/>
      <c r="Z246" s="181"/>
      <c r="AA246" s="181">
        <v>24.0</v>
      </c>
      <c r="AB246" s="181">
        <v>17.0</v>
      </c>
      <c r="AC246" s="181"/>
      <c r="AD246" s="180" t="s">
        <v>47</v>
      </c>
      <c r="AE246" s="162">
        <f t="shared" si="1"/>
        <v>70</v>
      </c>
      <c r="AF246" s="163">
        <f>100*(E246+J246+O246+T246+Y246)/'S1'!$I$14</f>
        <v>84.90566038</v>
      </c>
      <c r="AG246" s="163">
        <f>100*(F246+K246+P246+U246+Z246)/'S1'!$I$15</f>
        <v>83.07692308</v>
      </c>
      <c r="AH246" s="163">
        <f>100*(G246+L246+Q246+V246+AA246)/'S1'!$I$16</f>
        <v>73.58490566</v>
      </c>
      <c r="AI246" s="163">
        <f>100*(H246+M246+R246+W246+AB246)/'S1'!$I$17</f>
        <v>77.35849057</v>
      </c>
      <c r="AJ246" s="163">
        <f>100*(I246+N246+S246+X246+AC246)/'S1'!$I$18</f>
        <v>84.61538462</v>
      </c>
    </row>
    <row r="247" ht="15.75" customHeight="1">
      <c r="A247" s="137">
        <v>235.0</v>
      </c>
      <c r="B247" s="158">
        <v>9.21320104231E11</v>
      </c>
      <c r="C247" s="180" t="s">
        <v>17</v>
      </c>
      <c r="D247" s="180" t="s">
        <v>541</v>
      </c>
      <c r="E247" s="181">
        <v>21.0</v>
      </c>
      <c r="F247" s="181">
        <v>18.0</v>
      </c>
      <c r="G247" s="181"/>
      <c r="H247" s="181"/>
      <c r="I247" s="181"/>
      <c r="J247" s="181"/>
      <c r="K247" s="181">
        <v>16.0</v>
      </c>
      <c r="L247" s="181">
        <v>16.0</v>
      </c>
      <c r="M247" s="181">
        <v>7.0</v>
      </c>
      <c r="N247" s="181"/>
      <c r="O247" s="181"/>
      <c r="P247" s="181"/>
      <c r="Q247" s="181"/>
      <c r="R247" s="181">
        <v>19.0</v>
      </c>
      <c r="S247" s="181">
        <v>21.0</v>
      </c>
      <c r="T247" s="181">
        <v>22.0</v>
      </c>
      <c r="U247" s="181">
        <v>22.0</v>
      </c>
      <c r="V247" s="181"/>
      <c r="W247" s="181"/>
      <c r="X247" s="181"/>
      <c r="Y247" s="181"/>
      <c r="Z247" s="181"/>
      <c r="AA247" s="181">
        <v>26.0</v>
      </c>
      <c r="AB247" s="181">
        <v>18.0</v>
      </c>
      <c r="AC247" s="181"/>
      <c r="AD247" s="180" t="s">
        <v>13</v>
      </c>
      <c r="AE247" s="162">
        <f t="shared" si="1"/>
        <v>60</v>
      </c>
      <c r="AF247" s="163">
        <f>100*(E247+J247+O247+T247+Y247)/'S1'!$I$14</f>
        <v>81.13207547</v>
      </c>
      <c r="AG247" s="163">
        <f>100*(F247+K247+P247+U247+Z247)/'S1'!$I$15</f>
        <v>86.15384615</v>
      </c>
      <c r="AH247" s="163">
        <f>100*(G247+L247+Q247+V247+AA247)/'S1'!$I$16</f>
        <v>79.24528302</v>
      </c>
      <c r="AI247" s="163">
        <f>100*(H247+M247+R247+W247+AB247)/'S1'!$I$17</f>
        <v>83.01886792</v>
      </c>
      <c r="AJ247" s="163">
        <f>100*(I247+N247+S247+X247+AC247)/'S1'!$I$18</f>
        <v>80.76923077</v>
      </c>
    </row>
    <row r="248" ht="15.75" customHeight="1">
      <c r="A248" s="137">
        <v>236.0</v>
      </c>
      <c r="B248" s="158">
        <v>9.21320104232E11</v>
      </c>
      <c r="C248" s="180" t="s">
        <v>17</v>
      </c>
      <c r="D248" s="180" t="s">
        <v>542</v>
      </c>
      <c r="E248" s="181">
        <v>20.0</v>
      </c>
      <c r="F248" s="181">
        <v>19.0</v>
      </c>
      <c r="G248" s="181"/>
      <c r="H248" s="181"/>
      <c r="I248" s="181"/>
      <c r="J248" s="181"/>
      <c r="K248" s="181">
        <v>14.0</v>
      </c>
      <c r="L248" s="181">
        <v>17.0</v>
      </c>
      <c r="M248" s="181">
        <v>8.0</v>
      </c>
      <c r="N248" s="181"/>
      <c r="O248" s="181"/>
      <c r="P248" s="181"/>
      <c r="Q248" s="181"/>
      <c r="R248" s="181">
        <v>18.0</v>
      </c>
      <c r="S248" s="181">
        <v>20.0</v>
      </c>
      <c r="T248" s="181">
        <v>21.0</v>
      </c>
      <c r="U248" s="181">
        <v>21.0</v>
      </c>
      <c r="V248" s="181"/>
      <c r="W248" s="181"/>
      <c r="X248" s="181"/>
      <c r="Y248" s="181"/>
      <c r="Z248" s="181"/>
      <c r="AA248" s="181">
        <v>28.0</v>
      </c>
      <c r="AB248" s="181">
        <v>19.0</v>
      </c>
      <c r="AC248" s="181"/>
      <c r="AD248" s="180" t="s">
        <v>47</v>
      </c>
      <c r="AE248" s="162">
        <f t="shared" si="1"/>
        <v>70</v>
      </c>
      <c r="AF248" s="163">
        <f>100*(E248+J248+O248+T248+Y248)/'S1'!$I$14</f>
        <v>77.35849057</v>
      </c>
      <c r="AG248" s="163">
        <f>100*(F248+K248+P248+U248+Z248)/'S1'!$I$15</f>
        <v>83.07692308</v>
      </c>
      <c r="AH248" s="163">
        <f>100*(G248+L248+Q248+V248+AA248)/'S1'!$I$16</f>
        <v>84.90566038</v>
      </c>
      <c r="AI248" s="163">
        <f>100*(H248+M248+R248+W248+AB248)/'S1'!$I$17</f>
        <v>84.90566038</v>
      </c>
      <c r="AJ248" s="163">
        <f>100*(I248+N248+S248+X248+AC248)/'S1'!$I$18</f>
        <v>76.92307692</v>
      </c>
    </row>
    <row r="249" ht="15.75" customHeight="1">
      <c r="A249" s="137">
        <v>237.0</v>
      </c>
      <c r="B249" s="158">
        <v>9.21320104233E11</v>
      </c>
      <c r="C249" s="180" t="s">
        <v>17</v>
      </c>
      <c r="D249" s="180" t="s">
        <v>543</v>
      </c>
      <c r="E249" s="181">
        <v>23.0</v>
      </c>
      <c r="F249" s="181">
        <v>19.0</v>
      </c>
      <c r="G249" s="181"/>
      <c r="H249" s="181"/>
      <c r="I249" s="181"/>
      <c r="J249" s="181"/>
      <c r="K249" s="181">
        <v>15.0</v>
      </c>
      <c r="L249" s="181">
        <v>18.0</v>
      </c>
      <c r="M249" s="181">
        <v>8.0</v>
      </c>
      <c r="N249" s="181"/>
      <c r="O249" s="181"/>
      <c r="P249" s="181"/>
      <c r="Q249" s="181"/>
      <c r="R249" s="181">
        <v>17.0</v>
      </c>
      <c r="S249" s="181">
        <v>23.0</v>
      </c>
      <c r="T249" s="181">
        <v>20.0</v>
      </c>
      <c r="U249" s="181">
        <v>22.0</v>
      </c>
      <c r="V249" s="181"/>
      <c r="W249" s="181"/>
      <c r="X249" s="181"/>
      <c r="Y249" s="181"/>
      <c r="Z249" s="181"/>
      <c r="AA249" s="181">
        <v>25.0</v>
      </c>
      <c r="AB249" s="181">
        <v>18.0</v>
      </c>
      <c r="AC249" s="181"/>
      <c r="AD249" s="180" t="s">
        <v>11</v>
      </c>
      <c r="AE249" s="162">
        <f t="shared" si="1"/>
        <v>80</v>
      </c>
      <c r="AF249" s="163">
        <f>100*(E249+J249+O249+T249+Y249)/'S1'!$I$14</f>
        <v>81.13207547</v>
      </c>
      <c r="AG249" s="163">
        <f>100*(F249+K249+P249+U249+Z249)/'S1'!$I$15</f>
        <v>86.15384615</v>
      </c>
      <c r="AH249" s="163">
        <f>100*(G249+L249+Q249+V249+AA249)/'S1'!$I$16</f>
        <v>81.13207547</v>
      </c>
      <c r="AI249" s="163">
        <f>100*(H249+M249+R249+W249+AB249)/'S1'!$I$17</f>
        <v>81.13207547</v>
      </c>
      <c r="AJ249" s="163">
        <f>100*(I249+N249+S249+X249+AC249)/'S1'!$I$18</f>
        <v>88.46153846</v>
      </c>
    </row>
    <row r="250" ht="15.75" customHeight="1">
      <c r="A250" s="137">
        <v>238.0</v>
      </c>
      <c r="B250" s="158">
        <v>9.21320104234E11</v>
      </c>
      <c r="C250" s="180" t="s">
        <v>17</v>
      </c>
      <c r="D250" s="180" t="s">
        <v>544</v>
      </c>
      <c r="E250" s="181">
        <v>24.0</v>
      </c>
      <c r="F250" s="181">
        <v>20.0</v>
      </c>
      <c r="G250" s="181"/>
      <c r="H250" s="181"/>
      <c r="I250" s="181"/>
      <c r="J250" s="181"/>
      <c r="K250" s="181">
        <v>17.0</v>
      </c>
      <c r="L250" s="181">
        <v>19.0</v>
      </c>
      <c r="M250" s="181">
        <v>6.0</v>
      </c>
      <c r="N250" s="181"/>
      <c r="O250" s="181"/>
      <c r="P250" s="181"/>
      <c r="Q250" s="181"/>
      <c r="R250" s="181">
        <v>16.0</v>
      </c>
      <c r="S250" s="181">
        <v>24.0</v>
      </c>
      <c r="T250" s="181">
        <v>22.0</v>
      </c>
      <c r="U250" s="181">
        <v>23.0</v>
      </c>
      <c r="V250" s="181"/>
      <c r="W250" s="181"/>
      <c r="X250" s="181"/>
      <c r="Y250" s="181"/>
      <c r="Z250" s="181"/>
      <c r="AA250" s="181">
        <v>26.0</v>
      </c>
      <c r="AB250" s="181">
        <v>15.0</v>
      </c>
      <c r="AC250" s="181"/>
      <c r="AD250" s="180" t="s">
        <v>11</v>
      </c>
      <c r="AE250" s="162">
        <f t="shared" si="1"/>
        <v>80</v>
      </c>
      <c r="AF250" s="163">
        <f>100*(E250+J250+O250+T250+Y250)/'S1'!$I$14</f>
        <v>86.79245283</v>
      </c>
      <c r="AG250" s="163">
        <f>100*(F250+K250+P250+U250+Z250)/'S1'!$I$15</f>
        <v>92.30769231</v>
      </c>
      <c r="AH250" s="163">
        <f>100*(G250+L250+Q250+V250+AA250)/'S1'!$I$16</f>
        <v>84.90566038</v>
      </c>
      <c r="AI250" s="163">
        <f>100*(H250+M250+R250+W250+AB250)/'S1'!$I$17</f>
        <v>69.81132075</v>
      </c>
      <c r="AJ250" s="163">
        <f>100*(I250+N250+S250+X250+AC250)/'S1'!$I$18</f>
        <v>92.30769231</v>
      </c>
    </row>
    <row r="251" ht="15.75" customHeight="1">
      <c r="A251" s="137">
        <v>239.0</v>
      </c>
      <c r="B251" s="158">
        <v>9.21320104235E11</v>
      </c>
      <c r="C251" s="180" t="s">
        <v>17</v>
      </c>
      <c r="D251" s="180" t="s">
        <v>545</v>
      </c>
      <c r="E251" s="181">
        <v>25.0</v>
      </c>
      <c r="F251" s="181">
        <v>19.0</v>
      </c>
      <c r="G251" s="181"/>
      <c r="H251" s="181"/>
      <c r="I251" s="181"/>
      <c r="J251" s="181"/>
      <c r="K251" s="181">
        <v>15.0</v>
      </c>
      <c r="L251" s="181">
        <v>20.0</v>
      </c>
      <c r="M251" s="181">
        <v>5.0</v>
      </c>
      <c r="N251" s="181"/>
      <c r="O251" s="181"/>
      <c r="P251" s="181"/>
      <c r="Q251" s="181"/>
      <c r="R251" s="181">
        <v>20.0</v>
      </c>
      <c r="S251" s="181">
        <v>25.0</v>
      </c>
      <c r="T251" s="181">
        <v>21.0</v>
      </c>
      <c r="U251" s="181">
        <v>22.0</v>
      </c>
      <c r="V251" s="181"/>
      <c r="W251" s="181"/>
      <c r="X251" s="181"/>
      <c r="Y251" s="181"/>
      <c r="Z251" s="181"/>
      <c r="AA251" s="181">
        <v>27.0</v>
      </c>
      <c r="AB251" s="181">
        <v>16.0</v>
      </c>
      <c r="AC251" s="181"/>
      <c r="AD251" s="180" t="s">
        <v>11</v>
      </c>
      <c r="AE251" s="162">
        <f t="shared" si="1"/>
        <v>80</v>
      </c>
      <c r="AF251" s="163">
        <f>100*(E251+J251+O251+T251+Y251)/'S1'!$I$14</f>
        <v>86.79245283</v>
      </c>
      <c r="AG251" s="163">
        <f>100*(F251+K251+P251+U251+Z251)/'S1'!$I$15</f>
        <v>86.15384615</v>
      </c>
      <c r="AH251" s="163">
        <f>100*(G251+L251+Q251+V251+AA251)/'S1'!$I$16</f>
        <v>88.67924528</v>
      </c>
      <c r="AI251" s="163">
        <f>100*(H251+M251+R251+W251+AB251)/'S1'!$I$17</f>
        <v>77.35849057</v>
      </c>
      <c r="AJ251" s="163">
        <f>100*(I251+N251+S251+X251+AC251)/'S1'!$I$18</f>
        <v>96.15384615</v>
      </c>
    </row>
    <row r="252" ht="15.75" customHeight="1">
      <c r="A252" s="137">
        <v>240.0</v>
      </c>
      <c r="B252" s="158">
        <v>9.21320104301E11</v>
      </c>
      <c r="C252" s="180" t="s">
        <v>17</v>
      </c>
      <c r="D252" s="180" t="s">
        <v>546</v>
      </c>
      <c r="E252" s="181">
        <v>26.0</v>
      </c>
      <c r="F252" s="181">
        <v>18.0</v>
      </c>
      <c r="G252" s="181"/>
      <c r="H252" s="181"/>
      <c r="I252" s="181"/>
      <c r="J252" s="181"/>
      <c r="K252" s="181">
        <v>17.0</v>
      </c>
      <c r="L252" s="181">
        <v>15.0</v>
      </c>
      <c r="M252" s="181">
        <v>6.0</v>
      </c>
      <c r="N252" s="181"/>
      <c r="O252" s="181"/>
      <c r="P252" s="181"/>
      <c r="Q252" s="181"/>
      <c r="R252" s="181">
        <v>22.0</v>
      </c>
      <c r="S252" s="181">
        <v>25.0</v>
      </c>
      <c r="T252" s="181">
        <v>22.0</v>
      </c>
      <c r="U252" s="181">
        <v>21.0</v>
      </c>
      <c r="V252" s="181"/>
      <c r="W252" s="181"/>
      <c r="X252" s="181"/>
      <c r="Y252" s="181"/>
      <c r="Z252" s="181"/>
      <c r="AA252" s="181">
        <v>28.0</v>
      </c>
      <c r="AB252" s="181">
        <v>17.0</v>
      </c>
      <c r="AC252" s="181"/>
      <c r="AD252" s="180" t="s">
        <v>312</v>
      </c>
      <c r="AE252" s="162">
        <f t="shared" si="1"/>
        <v>90</v>
      </c>
      <c r="AF252" s="163">
        <f>100*(E252+J252+O252+T252+Y252)/'S1'!$I$14</f>
        <v>90.56603774</v>
      </c>
      <c r="AG252" s="163">
        <f>100*(F252+K252+P252+U252+Z252)/'S1'!$I$15</f>
        <v>86.15384615</v>
      </c>
      <c r="AH252" s="163">
        <f>100*(G252+L252+Q252+V252+AA252)/'S1'!$I$16</f>
        <v>81.13207547</v>
      </c>
      <c r="AI252" s="163">
        <f>100*(H252+M252+R252+W252+AB252)/'S1'!$I$17</f>
        <v>84.90566038</v>
      </c>
      <c r="AJ252" s="163">
        <f>100*(I252+N252+S252+X252+AC252)/'S1'!$I$18</f>
        <v>96.15384615</v>
      </c>
    </row>
    <row r="253" ht="15.75" customHeight="1">
      <c r="A253" s="137">
        <v>241.0</v>
      </c>
      <c r="B253" s="158">
        <v>9.21320104306E11</v>
      </c>
      <c r="C253" s="180" t="s">
        <v>17</v>
      </c>
      <c r="D253" s="180" t="s">
        <v>547</v>
      </c>
      <c r="E253" s="181">
        <v>27.0</v>
      </c>
      <c r="F253" s="181">
        <v>19.0</v>
      </c>
      <c r="G253" s="181"/>
      <c r="H253" s="181"/>
      <c r="I253" s="181"/>
      <c r="J253" s="181"/>
      <c r="K253" s="181">
        <v>15.0</v>
      </c>
      <c r="L253" s="181">
        <v>16.0</v>
      </c>
      <c r="M253" s="181">
        <v>7.0</v>
      </c>
      <c r="N253" s="181"/>
      <c r="O253" s="181"/>
      <c r="P253" s="181"/>
      <c r="Q253" s="181"/>
      <c r="R253" s="181">
        <v>21.0</v>
      </c>
      <c r="S253" s="181">
        <v>24.0</v>
      </c>
      <c r="T253" s="181">
        <v>23.0</v>
      </c>
      <c r="U253" s="181">
        <v>22.0</v>
      </c>
      <c r="V253" s="181"/>
      <c r="W253" s="181"/>
      <c r="X253" s="181"/>
      <c r="Y253" s="181"/>
      <c r="Z253" s="181"/>
      <c r="AA253" s="181">
        <v>25.0</v>
      </c>
      <c r="AB253" s="181">
        <v>18.0</v>
      </c>
      <c r="AC253" s="181"/>
      <c r="AD253" s="180" t="s">
        <v>11</v>
      </c>
      <c r="AE253" s="162">
        <f t="shared" si="1"/>
        <v>80</v>
      </c>
      <c r="AF253" s="163">
        <f>100*(E253+J253+O253+T253+Y253)/'S1'!$I$14</f>
        <v>94.33962264</v>
      </c>
      <c r="AG253" s="163">
        <f>100*(F253+K253+P253+U253+Z253)/'S1'!$I$15</f>
        <v>86.15384615</v>
      </c>
      <c r="AH253" s="163">
        <f>100*(G253+L253+Q253+V253+AA253)/'S1'!$I$16</f>
        <v>77.35849057</v>
      </c>
      <c r="AI253" s="163">
        <f>100*(H253+M253+R253+W253+AB253)/'S1'!$I$17</f>
        <v>86.79245283</v>
      </c>
      <c r="AJ253" s="163">
        <f>100*(I253+N253+S253+X253+AC253)/'S1'!$I$18</f>
        <v>92.30769231</v>
      </c>
    </row>
    <row r="254" ht="15.75" customHeight="1">
      <c r="A254" s="137">
        <v>242.0</v>
      </c>
      <c r="B254" s="158">
        <v>9.21320104307E11</v>
      </c>
      <c r="C254" s="180" t="s">
        <v>17</v>
      </c>
      <c r="D254" s="180" t="s">
        <v>548</v>
      </c>
      <c r="E254" s="181">
        <v>28.0</v>
      </c>
      <c r="F254" s="181">
        <v>18.0</v>
      </c>
      <c r="G254" s="181"/>
      <c r="H254" s="181"/>
      <c r="I254" s="181"/>
      <c r="J254" s="181"/>
      <c r="K254" s="181">
        <v>14.0</v>
      </c>
      <c r="L254" s="181">
        <v>17.0</v>
      </c>
      <c r="M254" s="181">
        <v>5.0</v>
      </c>
      <c r="N254" s="181"/>
      <c r="O254" s="181"/>
      <c r="P254" s="181"/>
      <c r="Q254" s="181"/>
      <c r="R254" s="181">
        <v>20.0</v>
      </c>
      <c r="S254" s="181">
        <v>23.0</v>
      </c>
      <c r="T254" s="181">
        <v>22.0</v>
      </c>
      <c r="U254" s="181">
        <v>21.0</v>
      </c>
      <c r="V254" s="181"/>
      <c r="W254" s="181"/>
      <c r="X254" s="181"/>
      <c r="Y254" s="181"/>
      <c r="Z254" s="181"/>
      <c r="AA254" s="181">
        <v>26.0</v>
      </c>
      <c r="AB254" s="181">
        <v>19.0</v>
      </c>
      <c r="AC254" s="181"/>
      <c r="AD254" s="180" t="s">
        <v>11</v>
      </c>
      <c r="AE254" s="162">
        <f t="shared" si="1"/>
        <v>80</v>
      </c>
      <c r="AF254" s="163">
        <f>100*(E254+J254+O254+T254+Y254)/'S1'!$I$14</f>
        <v>94.33962264</v>
      </c>
      <c r="AG254" s="163">
        <f>100*(F254+K254+P254+U254+Z254)/'S1'!$I$15</f>
        <v>81.53846154</v>
      </c>
      <c r="AH254" s="163">
        <f>100*(G254+L254+Q254+V254+AA254)/'S1'!$I$16</f>
        <v>81.13207547</v>
      </c>
      <c r="AI254" s="163">
        <f>100*(H254+M254+R254+W254+AB254)/'S1'!$I$17</f>
        <v>83.01886792</v>
      </c>
      <c r="AJ254" s="163">
        <f>100*(I254+N254+S254+X254+AC254)/'S1'!$I$18</f>
        <v>88.46153846</v>
      </c>
    </row>
    <row r="255" ht="15.75" customHeight="1">
      <c r="A255" s="137">
        <v>243.0</v>
      </c>
      <c r="B255" s="158">
        <v>9.21320103701E11</v>
      </c>
      <c r="C255" s="180" t="s">
        <v>17</v>
      </c>
      <c r="D255" s="180" t="s">
        <v>549</v>
      </c>
      <c r="E255" s="181">
        <v>22.0</v>
      </c>
      <c r="F255" s="181">
        <v>19.0</v>
      </c>
      <c r="G255" s="181"/>
      <c r="H255" s="181"/>
      <c r="I255" s="181"/>
      <c r="J255" s="181"/>
      <c r="K255" s="181">
        <v>15.0</v>
      </c>
      <c r="L255" s="181">
        <v>18.0</v>
      </c>
      <c r="M255" s="181">
        <v>6.0</v>
      </c>
      <c r="N255" s="181"/>
      <c r="O255" s="181"/>
      <c r="P255" s="181"/>
      <c r="Q255" s="181"/>
      <c r="R255" s="181">
        <v>18.0</v>
      </c>
      <c r="S255" s="181">
        <v>22.0</v>
      </c>
      <c r="T255" s="181">
        <v>21.0</v>
      </c>
      <c r="U255" s="181">
        <v>23.0</v>
      </c>
      <c r="V255" s="181"/>
      <c r="W255" s="181"/>
      <c r="X255" s="181"/>
      <c r="Y255" s="181"/>
      <c r="Z255" s="181"/>
      <c r="AA255" s="181">
        <v>27.0</v>
      </c>
      <c r="AB255" s="181">
        <v>18.0</v>
      </c>
      <c r="AC255" s="181"/>
      <c r="AD255" s="180" t="s">
        <v>47</v>
      </c>
      <c r="AE255" s="162">
        <f t="shared" si="1"/>
        <v>70</v>
      </c>
      <c r="AF255" s="163">
        <f>100*(E255+J255+O255+T255+Y255)/'S1'!$I$14</f>
        <v>81.13207547</v>
      </c>
      <c r="AG255" s="163">
        <f>100*(F255+K255+P255+U255+Z255)/'S1'!$I$15</f>
        <v>87.69230769</v>
      </c>
      <c r="AH255" s="163">
        <f>100*(G255+L255+Q255+V255+AA255)/'S1'!$I$16</f>
        <v>84.90566038</v>
      </c>
      <c r="AI255" s="163">
        <f>100*(H255+M255+R255+W255+AB255)/'S1'!$I$17</f>
        <v>79.24528302</v>
      </c>
      <c r="AJ255" s="163">
        <f>100*(I255+N255+S255+X255+AC255)/'S1'!$I$18</f>
        <v>84.61538462</v>
      </c>
    </row>
    <row r="256" ht="15.75" customHeight="1">
      <c r="A256" s="137">
        <v>244.0</v>
      </c>
      <c r="B256" s="158">
        <v>9.21320103702E11</v>
      </c>
      <c r="C256" s="180" t="s">
        <v>17</v>
      </c>
      <c r="D256" s="180" t="s">
        <v>550</v>
      </c>
      <c r="E256" s="181">
        <v>23.0</v>
      </c>
      <c r="F256" s="181">
        <v>18.0</v>
      </c>
      <c r="G256" s="181"/>
      <c r="H256" s="181"/>
      <c r="I256" s="181"/>
      <c r="J256" s="181"/>
      <c r="K256" s="181">
        <v>16.0</v>
      </c>
      <c r="L256" s="181">
        <v>19.0</v>
      </c>
      <c r="M256" s="181">
        <v>7.0</v>
      </c>
      <c r="N256" s="181"/>
      <c r="O256" s="181"/>
      <c r="P256" s="181"/>
      <c r="Q256" s="181"/>
      <c r="R256" s="181">
        <v>17.0</v>
      </c>
      <c r="S256" s="181">
        <v>21.0</v>
      </c>
      <c r="T256" s="181">
        <v>22.0</v>
      </c>
      <c r="U256" s="181">
        <v>24.0</v>
      </c>
      <c r="V256" s="181"/>
      <c r="W256" s="181"/>
      <c r="X256" s="181"/>
      <c r="Y256" s="181"/>
      <c r="Z256" s="181"/>
      <c r="AA256" s="181">
        <v>28.0</v>
      </c>
      <c r="AB256" s="181">
        <v>17.0</v>
      </c>
      <c r="AC256" s="181"/>
      <c r="AD256" s="180" t="s">
        <v>47</v>
      </c>
      <c r="AE256" s="162">
        <f t="shared" si="1"/>
        <v>70</v>
      </c>
      <c r="AF256" s="163">
        <f>100*(E256+J256+O256+T256+Y256)/'S1'!$I$14</f>
        <v>84.90566038</v>
      </c>
      <c r="AG256" s="163">
        <f>100*(F256+K256+P256+U256+Z256)/'S1'!$I$15</f>
        <v>89.23076923</v>
      </c>
      <c r="AH256" s="163">
        <f>100*(G256+L256+Q256+V256+AA256)/'S1'!$I$16</f>
        <v>88.67924528</v>
      </c>
      <c r="AI256" s="163">
        <f>100*(H256+M256+R256+W256+AB256)/'S1'!$I$17</f>
        <v>77.35849057</v>
      </c>
      <c r="AJ256" s="163">
        <f>100*(I256+N256+S256+X256+AC256)/'S1'!$I$18</f>
        <v>80.76923077</v>
      </c>
    </row>
    <row r="257" ht="15.75" customHeight="1">
      <c r="A257" s="137">
        <v>245.0</v>
      </c>
      <c r="B257" s="158">
        <v>9.21320103703E11</v>
      </c>
      <c r="C257" s="180" t="s">
        <v>17</v>
      </c>
      <c r="D257" s="180" t="s">
        <v>551</v>
      </c>
      <c r="E257" s="181">
        <v>24.0</v>
      </c>
      <c r="F257" s="181">
        <v>19.0</v>
      </c>
      <c r="G257" s="181"/>
      <c r="H257" s="181"/>
      <c r="I257" s="181"/>
      <c r="J257" s="181"/>
      <c r="K257" s="181">
        <v>17.0</v>
      </c>
      <c r="L257" s="181">
        <v>20.0</v>
      </c>
      <c r="M257" s="181">
        <v>8.0</v>
      </c>
      <c r="N257" s="181"/>
      <c r="O257" s="181"/>
      <c r="P257" s="181"/>
      <c r="Q257" s="181"/>
      <c r="R257" s="181">
        <v>19.0</v>
      </c>
      <c r="S257" s="181">
        <v>20.0</v>
      </c>
      <c r="T257" s="181">
        <v>21.0</v>
      </c>
      <c r="U257" s="181">
        <v>22.0</v>
      </c>
      <c r="V257" s="181"/>
      <c r="W257" s="181"/>
      <c r="X257" s="181"/>
      <c r="Y257" s="181"/>
      <c r="Z257" s="181"/>
      <c r="AA257" s="181">
        <v>29.0</v>
      </c>
      <c r="AB257" s="181">
        <v>19.0</v>
      </c>
      <c r="AC257" s="181"/>
      <c r="AD257" s="180" t="s">
        <v>47</v>
      </c>
      <c r="AE257" s="162">
        <f t="shared" si="1"/>
        <v>70</v>
      </c>
      <c r="AF257" s="163">
        <f>100*(E257+J257+O257+T257+Y257)/'S1'!$I$14</f>
        <v>84.90566038</v>
      </c>
      <c r="AG257" s="163">
        <f>100*(F257+K257+P257+U257+Z257)/'S1'!$I$15</f>
        <v>89.23076923</v>
      </c>
      <c r="AH257" s="163">
        <f>100*(G257+L257+Q257+V257+AA257)/'S1'!$I$16</f>
        <v>92.45283019</v>
      </c>
      <c r="AI257" s="163">
        <f>100*(H257+M257+R257+W257+AB257)/'S1'!$I$17</f>
        <v>86.79245283</v>
      </c>
      <c r="AJ257" s="163">
        <f>100*(I257+N257+S257+X257+AC257)/'S1'!$I$18</f>
        <v>76.92307692</v>
      </c>
    </row>
    <row r="258" ht="15.75" customHeight="1">
      <c r="A258" s="137"/>
      <c r="B258" s="182"/>
      <c r="C258" s="183"/>
      <c r="D258" s="184"/>
      <c r="E258" s="185"/>
      <c r="F258" s="185"/>
      <c r="G258" s="186"/>
      <c r="H258" s="186"/>
      <c r="I258" s="186"/>
      <c r="J258" s="186"/>
      <c r="K258" s="186"/>
      <c r="L258" s="185"/>
      <c r="M258" s="185"/>
      <c r="N258" s="185"/>
      <c r="O258" s="186"/>
      <c r="P258" s="186"/>
      <c r="Q258" s="186"/>
      <c r="R258" s="186"/>
      <c r="S258" s="186"/>
      <c r="T258" s="91"/>
      <c r="U258" s="91"/>
      <c r="V258" s="91"/>
      <c r="W258" s="186"/>
      <c r="X258" s="186"/>
      <c r="Y258" s="186"/>
      <c r="Z258" s="186"/>
      <c r="AA258" s="186"/>
      <c r="AB258" s="91"/>
      <c r="AC258" s="91"/>
      <c r="AD258" s="164"/>
      <c r="AE258" s="162"/>
      <c r="AF258" s="163"/>
      <c r="AG258" s="163"/>
      <c r="AH258" s="163"/>
      <c r="AI258" s="163"/>
      <c r="AJ258" s="163"/>
    </row>
    <row r="259" ht="15.75" customHeight="1">
      <c r="A259" s="137"/>
      <c r="B259" s="182"/>
      <c r="C259" s="183"/>
      <c r="D259" s="184"/>
      <c r="E259" s="185"/>
      <c r="F259" s="185"/>
      <c r="G259" s="186"/>
      <c r="H259" s="186"/>
      <c r="I259" s="186"/>
      <c r="J259" s="186"/>
      <c r="K259" s="186"/>
      <c r="L259" s="185"/>
      <c r="M259" s="185"/>
      <c r="N259" s="185"/>
      <c r="O259" s="186"/>
      <c r="P259" s="186"/>
      <c r="Q259" s="186"/>
      <c r="R259" s="186"/>
      <c r="S259" s="186"/>
      <c r="T259" s="186"/>
      <c r="U259" s="186"/>
      <c r="V259" s="91"/>
      <c r="W259" s="186"/>
      <c r="X259" s="186"/>
      <c r="Y259" s="186"/>
      <c r="Z259" s="186"/>
      <c r="AA259" s="186"/>
      <c r="AB259" s="91"/>
      <c r="AC259" s="91"/>
      <c r="AD259" s="164"/>
      <c r="AE259" s="162"/>
      <c r="AF259" s="163"/>
      <c r="AG259" s="163"/>
      <c r="AH259" s="163"/>
      <c r="AI259" s="163"/>
      <c r="AJ259" s="163"/>
    </row>
    <row r="260" ht="15.75" customHeight="1">
      <c r="A260" s="137"/>
      <c r="B260" s="182"/>
      <c r="C260" s="183"/>
      <c r="D260" s="184"/>
      <c r="E260" s="185"/>
      <c r="F260" s="185"/>
      <c r="G260" s="186"/>
      <c r="H260" s="186"/>
      <c r="I260" s="186"/>
      <c r="J260" s="186"/>
      <c r="K260" s="186"/>
      <c r="L260" s="185"/>
      <c r="M260" s="185"/>
      <c r="N260" s="185"/>
      <c r="O260" s="186"/>
      <c r="P260" s="186"/>
      <c r="Q260" s="186"/>
      <c r="R260" s="186"/>
      <c r="S260" s="186"/>
      <c r="T260" s="91"/>
      <c r="U260" s="91"/>
      <c r="V260" s="91"/>
      <c r="W260" s="186"/>
      <c r="X260" s="186"/>
      <c r="Y260" s="186"/>
      <c r="Z260" s="186"/>
      <c r="AA260" s="186"/>
      <c r="AB260" s="91"/>
      <c r="AC260" s="91"/>
      <c r="AD260" s="164"/>
      <c r="AE260" s="162"/>
      <c r="AF260" s="163"/>
      <c r="AG260" s="163"/>
      <c r="AH260" s="163"/>
      <c r="AI260" s="163"/>
      <c r="AJ260" s="163"/>
    </row>
    <row r="261" ht="15.75" customHeight="1">
      <c r="A261" s="137"/>
      <c r="B261" s="182"/>
      <c r="C261" s="183"/>
      <c r="D261" s="184"/>
      <c r="E261" s="185"/>
      <c r="F261" s="185"/>
      <c r="G261" s="186"/>
      <c r="H261" s="186"/>
      <c r="I261" s="186"/>
      <c r="J261" s="186"/>
      <c r="K261" s="186"/>
      <c r="L261" s="185"/>
      <c r="M261" s="185"/>
      <c r="N261" s="185"/>
      <c r="O261" s="186"/>
      <c r="P261" s="186"/>
      <c r="Q261" s="186"/>
      <c r="R261" s="186"/>
      <c r="S261" s="186"/>
      <c r="T261" s="91"/>
      <c r="U261" s="91"/>
      <c r="V261" s="91"/>
      <c r="W261" s="186"/>
      <c r="X261" s="186"/>
      <c r="Y261" s="186"/>
      <c r="Z261" s="186"/>
      <c r="AA261" s="186"/>
      <c r="AB261" s="91"/>
      <c r="AC261" s="91"/>
      <c r="AD261" s="164"/>
      <c r="AE261" s="162"/>
      <c r="AF261" s="163"/>
      <c r="AG261" s="163"/>
      <c r="AH261" s="163"/>
      <c r="AI261" s="163"/>
      <c r="AJ261" s="163"/>
    </row>
    <row r="262" ht="15.75" customHeight="1">
      <c r="A262" s="137"/>
      <c r="B262" s="182"/>
      <c r="C262" s="183"/>
      <c r="D262" s="184"/>
      <c r="E262" s="185"/>
      <c r="F262" s="185"/>
      <c r="G262" s="186"/>
      <c r="H262" s="186"/>
      <c r="I262" s="186"/>
      <c r="J262" s="186"/>
      <c r="K262" s="186"/>
      <c r="L262" s="185"/>
      <c r="M262" s="185"/>
      <c r="N262" s="185"/>
      <c r="O262" s="186"/>
      <c r="P262" s="186"/>
      <c r="Q262" s="186"/>
      <c r="R262" s="186"/>
      <c r="S262" s="186"/>
      <c r="T262" s="91"/>
      <c r="U262" s="91"/>
      <c r="V262" s="91"/>
      <c r="W262" s="186"/>
      <c r="X262" s="186"/>
      <c r="Y262" s="186"/>
      <c r="Z262" s="186"/>
      <c r="AA262" s="186"/>
      <c r="AB262" s="91"/>
      <c r="AC262" s="91"/>
      <c r="AD262" s="164"/>
      <c r="AE262" s="162"/>
      <c r="AF262" s="163"/>
      <c r="AG262" s="163"/>
      <c r="AH262" s="163"/>
      <c r="AI262" s="163"/>
      <c r="AJ262" s="163"/>
    </row>
    <row r="263" ht="15.75" customHeight="1">
      <c r="A263" s="137"/>
      <c r="B263" s="182"/>
      <c r="C263" s="183"/>
      <c r="D263" s="184"/>
      <c r="E263" s="185"/>
      <c r="F263" s="185"/>
      <c r="G263" s="186"/>
      <c r="H263" s="186"/>
      <c r="I263" s="186"/>
      <c r="J263" s="186"/>
      <c r="K263" s="186"/>
      <c r="L263" s="185"/>
      <c r="M263" s="185"/>
      <c r="N263" s="185"/>
      <c r="O263" s="186"/>
      <c r="P263" s="186"/>
      <c r="Q263" s="186"/>
      <c r="R263" s="186"/>
      <c r="S263" s="186"/>
      <c r="T263" s="91"/>
      <c r="U263" s="91"/>
      <c r="V263" s="91"/>
      <c r="W263" s="186"/>
      <c r="X263" s="186"/>
      <c r="Y263" s="186"/>
      <c r="Z263" s="186"/>
      <c r="AA263" s="186"/>
      <c r="AB263" s="91"/>
      <c r="AC263" s="91"/>
      <c r="AD263" s="164"/>
      <c r="AE263" s="162"/>
      <c r="AF263" s="163"/>
      <c r="AG263" s="163"/>
      <c r="AH263" s="163"/>
      <c r="AI263" s="163"/>
      <c r="AJ263" s="163"/>
    </row>
    <row r="264" ht="15.75" customHeight="1">
      <c r="A264" s="137"/>
      <c r="B264" s="182"/>
      <c r="C264" s="183"/>
      <c r="D264" s="184"/>
      <c r="E264" s="185"/>
      <c r="F264" s="185"/>
      <c r="G264" s="186"/>
      <c r="H264" s="186"/>
      <c r="I264" s="186"/>
      <c r="J264" s="186"/>
      <c r="K264" s="186"/>
      <c r="L264" s="185"/>
      <c r="M264" s="185"/>
      <c r="N264" s="185"/>
      <c r="O264" s="186"/>
      <c r="P264" s="186"/>
      <c r="Q264" s="186"/>
      <c r="R264" s="186"/>
      <c r="S264" s="186"/>
      <c r="T264" s="186"/>
      <c r="U264" s="186"/>
      <c r="V264" s="91"/>
      <c r="W264" s="186"/>
      <c r="X264" s="186"/>
      <c r="Y264" s="186"/>
      <c r="Z264" s="186"/>
      <c r="AA264" s="186"/>
      <c r="AB264" s="91"/>
      <c r="AC264" s="91"/>
      <c r="AD264" s="164"/>
      <c r="AE264" s="162"/>
      <c r="AF264" s="163"/>
      <c r="AG264" s="163"/>
      <c r="AH264" s="163"/>
      <c r="AI264" s="163"/>
      <c r="AJ264" s="163"/>
    </row>
    <row r="265" ht="15.75" customHeight="1">
      <c r="A265" s="137"/>
      <c r="B265" s="182"/>
      <c r="C265" s="183"/>
      <c r="D265" s="184"/>
      <c r="E265" s="185"/>
      <c r="F265" s="185"/>
      <c r="G265" s="186"/>
      <c r="H265" s="186"/>
      <c r="I265" s="186"/>
      <c r="J265" s="186"/>
      <c r="K265" s="186"/>
      <c r="L265" s="185"/>
      <c r="M265" s="185"/>
      <c r="N265" s="185"/>
      <c r="O265" s="186"/>
      <c r="P265" s="186"/>
      <c r="Q265" s="186"/>
      <c r="R265" s="186"/>
      <c r="S265" s="186"/>
      <c r="T265" s="91"/>
      <c r="U265" s="91"/>
      <c r="V265" s="91"/>
      <c r="W265" s="186"/>
      <c r="X265" s="186"/>
      <c r="Y265" s="186"/>
      <c r="Z265" s="186"/>
      <c r="AA265" s="186"/>
      <c r="AB265" s="91"/>
      <c r="AC265" s="91"/>
      <c r="AD265" s="164"/>
      <c r="AE265" s="162"/>
      <c r="AF265" s="163"/>
      <c r="AG265" s="163"/>
      <c r="AH265" s="163"/>
      <c r="AI265" s="163"/>
      <c r="AJ265" s="163"/>
    </row>
    <row r="266" ht="15.75" customHeight="1">
      <c r="A266" s="137"/>
      <c r="B266" s="182"/>
      <c r="C266" s="183"/>
      <c r="D266" s="184"/>
      <c r="E266" s="185"/>
      <c r="F266" s="185"/>
      <c r="G266" s="186"/>
      <c r="H266" s="186"/>
      <c r="I266" s="186"/>
      <c r="J266" s="186"/>
      <c r="K266" s="186"/>
      <c r="L266" s="185"/>
      <c r="M266" s="185"/>
      <c r="N266" s="185"/>
      <c r="O266" s="186"/>
      <c r="P266" s="186"/>
      <c r="Q266" s="186"/>
      <c r="R266" s="186"/>
      <c r="S266" s="186"/>
      <c r="T266" s="91"/>
      <c r="U266" s="91"/>
      <c r="V266" s="91"/>
      <c r="W266" s="186"/>
      <c r="X266" s="186"/>
      <c r="Y266" s="186"/>
      <c r="Z266" s="186"/>
      <c r="AA266" s="186"/>
      <c r="AB266" s="91"/>
      <c r="AC266" s="91"/>
      <c r="AD266" s="164"/>
      <c r="AE266" s="162"/>
      <c r="AF266" s="163"/>
      <c r="AG266" s="163"/>
      <c r="AH266" s="163"/>
      <c r="AI266" s="163"/>
      <c r="AJ266" s="163"/>
    </row>
    <row r="267" ht="15.75" customHeight="1">
      <c r="A267" s="137"/>
      <c r="B267" s="182"/>
      <c r="C267" s="183"/>
      <c r="D267" s="184"/>
      <c r="E267" s="185"/>
      <c r="F267" s="185"/>
      <c r="G267" s="186"/>
      <c r="H267" s="186"/>
      <c r="I267" s="186"/>
      <c r="J267" s="186"/>
      <c r="K267" s="186"/>
      <c r="L267" s="185"/>
      <c r="M267" s="185"/>
      <c r="N267" s="185"/>
      <c r="O267" s="186"/>
      <c r="P267" s="186"/>
      <c r="Q267" s="186"/>
      <c r="R267" s="186"/>
      <c r="S267" s="186"/>
      <c r="T267" s="91"/>
      <c r="U267" s="91"/>
      <c r="V267" s="91"/>
      <c r="W267" s="186"/>
      <c r="X267" s="186"/>
      <c r="Y267" s="186"/>
      <c r="Z267" s="186"/>
      <c r="AA267" s="186"/>
      <c r="AB267" s="91"/>
      <c r="AC267" s="91"/>
      <c r="AD267" s="164"/>
      <c r="AE267" s="162"/>
      <c r="AF267" s="163"/>
      <c r="AG267" s="163"/>
      <c r="AH267" s="163"/>
      <c r="AI267" s="163"/>
      <c r="AJ267" s="163"/>
    </row>
    <row r="268" ht="15.75" customHeight="1">
      <c r="A268" s="137"/>
      <c r="B268" s="182"/>
      <c r="C268" s="183"/>
      <c r="D268" s="184"/>
      <c r="E268" s="185"/>
      <c r="F268" s="185"/>
      <c r="G268" s="186"/>
      <c r="H268" s="186"/>
      <c r="I268" s="186"/>
      <c r="J268" s="186"/>
      <c r="K268" s="186"/>
      <c r="L268" s="185"/>
      <c r="M268" s="185"/>
      <c r="N268" s="185"/>
      <c r="O268" s="186"/>
      <c r="P268" s="186"/>
      <c r="Q268" s="186"/>
      <c r="R268" s="186"/>
      <c r="S268" s="186"/>
      <c r="T268" s="91"/>
      <c r="U268" s="91"/>
      <c r="V268" s="91"/>
      <c r="W268" s="186"/>
      <c r="X268" s="186"/>
      <c r="Y268" s="186"/>
      <c r="Z268" s="186"/>
      <c r="AA268" s="186"/>
      <c r="AB268" s="91"/>
      <c r="AC268" s="91"/>
      <c r="AD268" s="164"/>
      <c r="AE268" s="162"/>
      <c r="AF268" s="163"/>
      <c r="AG268" s="163"/>
      <c r="AH268" s="163"/>
      <c r="AI268" s="163"/>
      <c r="AJ268" s="163"/>
    </row>
    <row r="269" ht="15.75" customHeight="1">
      <c r="A269" s="137"/>
      <c r="B269" s="182"/>
      <c r="C269" s="183"/>
      <c r="D269" s="184"/>
      <c r="E269" s="185"/>
      <c r="F269" s="185"/>
      <c r="G269" s="186"/>
      <c r="H269" s="186"/>
      <c r="I269" s="186"/>
      <c r="J269" s="186"/>
      <c r="K269" s="186"/>
      <c r="L269" s="185"/>
      <c r="M269" s="185"/>
      <c r="N269" s="185"/>
      <c r="O269" s="186"/>
      <c r="P269" s="186"/>
      <c r="Q269" s="186"/>
      <c r="R269" s="186"/>
      <c r="S269" s="186"/>
      <c r="T269" s="91"/>
      <c r="U269" s="91"/>
      <c r="V269" s="91"/>
      <c r="W269" s="186"/>
      <c r="X269" s="186"/>
      <c r="Y269" s="186"/>
      <c r="Z269" s="186"/>
      <c r="AA269" s="186"/>
      <c r="AB269" s="91"/>
      <c r="AC269" s="91"/>
      <c r="AD269" s="164"/>
      <c r="AE269" s="162"/>
      <c r="AF269" s="163"/>
      <c r="AG269" s="163"/>
      <c r="AH269" s="163"/>
      <c r="AI269" s="163"/>
      <c r="AJ269" s="163"/>
    </row>
    <row r="270" ht="15.75" customHeight="1">
      <c r="A270" s="137"/>
      <c r="B270" s="182"/>
      <c r="C270" s="183"/>
      <c r="D270" s="184"/>
      <c r="E270" s="185"/>
      <c r="F270" s="185"/>
      <c r="G270" s="186"/>
      <c r="H270" s="186"/>
      <c r="I270" s="186"/>
      <c r="J270" s="186"/>
      <c r="K270" s="186"/>
      <c r="L270" s="185"/>
      <c r="M270" s="185"/>
      <c r="N270" s="185"/>
      <c r="O270" s="186"/>
      <c r="P270" s="186"/>
      <c r="Q270" s="186"/>
      <c r="R270" s="186"/>
      <c r="S270" s="186"/>
      <c r="T270" s="91"/>
      <c r="U270" s="91"/>
      <c r="V270" s="91"/>
      <c r="W270" s="186"/>
      <c r="X270" s="186"/>
      <c r="Y270" s="186"/>
      <c r="Z270" s="186"/>
      <c r="AA270" s="186"/>
      <c r="AB270" s="91"/>
      <c r="AC270" s="91"/>
      <c r="AD270" s="164"/>
      <c r="AE270" s="162"/>
      <c r="AF270" s="163"/>
      <c r="AG270" s="163"/>
      <c r="AH270" s="163"/>
      <c r="AI270" s="163"/>
      <c r="AJ270" s="163"/>
    </row>
    <row r="271" ht="15.75" customHeight="1">
      <c r="A271" s="137"/>
      <c r="B271" s="182"/>
      <c r="C271" s="183"/>
      <c r="D271" s="184"/>
      <c r="E271" s="185"/>
      <c r="F271" s="185"/>
      <c r="G271" s="186"/>
      <c r="H271" s="186"/>
      <c r="I271" s="186"/>
      <c r="J271" s="186"/>
      <c r="K271" s="186"/>
      <c r="L271" s="185"/>
      <c r="M271" s="185"/>
      <c r="N271" s="185"/>
      <c r="O271" s="186"/>
      <c r="P271" s="186"/>
      <c r="Q271" s="186"/>
      <c r="R271" s="186"/>
      <c r="S271" s="186"/>
      <c r="T271" s="186"/>
      <c r="U271" s="186"/>
      <c r="V271" s="91"/>
      <c r="W271" s="186"/>
      <c r="X271" s="186"/>
      <c r="Y271" s="186"/>
      <c r="Z271" s="186"/>
      <c r="AA271" s="186"/>
      <c r="AB271" s="91"/>
      <c r="AC271" s="91"/>
      <c r="AD271" s="164"/>
      <c r="AE271" s="162"/>
      <c r="AF271" s="163"/>
      <c r="AG271" s="163"/>
      <c r="AH271" s="163"/>
      <c r="AI271" s="163"/>
      <c r="AJ271" s="163"/>
    </row>
    <row r="272" ht="15.75" customHeight="1">
      <c r="A272" s="137"/>
      <c r="B272" s="182"/>
      <c r="C272" s="183"/>
      <c r="D272" s="184"/>
      <c r="E272" s="185"/>
      <c r="F272" s="185"/>
      <c r="G272" s="186"/>
      <c r="H272" s="186"/>
      <c r="I272" s="186"/>
      <c r="J272" s="186"/>
      <c r="K272" s="186"/>
      <c r="L272" s="185"/>
      <c r="M272" s="185"/>
      <c r="N272" s="185"/>
      <c r="O272" s="186"/>
      <c r="P272" s="186"/>
      <c r="Q272" s="186"/>
      <c r="R272" s="186"/>
      <c r="S272" s="186"/>
      <c r="T272" s="91"/>
      <c r="U272" s="91"/>
      <c r="V272" s="91"/>
      <c r="W272" s="186"/>
      <c r="X272" s="186"/>
      <c r="Y272" s="186"/>
      <c r="Z272" s="186"/>
      <c r="AA272" s="186"/>
      <c r="AB272" s="91"/>
      <c r="AC272" s="91"/>
      <c r="AD272" s="164"/>
      <c r="AE272" s="162"/>
      <c r="AF272" s="163"/>
      <c r="AG272" s="163"/>
      <c r="AH272" s="163"/>
      <c r="AI272" s="163"/>
      <c r="AJ272" s="163"/>
    </row>
    <row r="273" ht="15.75" customHeight="1">
      <c r="A273" s="137"/>
      <c r="B273" s="182"/>
      <c r="C273" s="183"/>
      <c r="D273" s="184"/>
      <c r="E273" s="185"/>
      <c r="F273" s="185"/>
      <c r="G273" s="186"/>
      <c r="H273" s="186"/>
      <c r="I273" s="186"/>
      <c r="J273" s="186"/>
      <c r="K273" s="186"/>
      <c r="L273" s="185"/>
      <c r="M273" s="185"/>
      <c r="N273" s="185"/>
      <c r="O273" s="186"/>
      <c r="P273" s="186"/>
      <c r="Q273" s="186"/>
      <c r="R273" s="186"/>
      <c r="S273" s="186"/>
      <c r="T273" s="91"/>
      <c r="U273" s="91"/>
      <c r="V273" s="91"/>
      <c r="W273" s="186"/>
      <c r="X273" s="186"/>
      <c r="Y273" s="186"/>
      <c r="Z273" s="186"/>
      <c r="AA273" s="186"/>
      <c r="AB273" s="91"/>
      <c r="AC273" s="91"/>
      <c r="AD273" s="164"/>
      <c r="AE273" s="162"/>
      <c r="AF273" s="163"/>
      <c r="AG273" s="163"/>
      <c r="AH273" s="163"/>
      <c r="AI273" s="163"/>
      <c r="AJ273" s="163"/>
    </row>
    <row r="274" ht="15.75" customHeight="1">
      <c r="A274" s="137"/>
      <c r="B274" s="182"/>
      <c r="C274" s="183"/>
      <c r="D274" s="184"/>
      <c r="E274" s="185"/>
      <c r="F274" s="185"/>
      <c r="G274" s="186"/>
      <c r="H274" s="186"/>
      <c r="I274" s="186"/>
      <c r="J274" s="186"/>
      <c r="K274" s="186"/>
      <c r="L274" s="185"/>
      <c r="M274" s="185"/>
      <c r="N274" s="185"/>
      <c r="O274" s="186"/>
      <c r="P274" s="186"/>
      <c r="Q274" s="186"/>
      <c r="R274" s="186"/>
      <c r="S274" s="186"/>
      <c r="T274" s="91"/>
      <c r="U274" s="91"/>
      <c r="V274" s="91"/>
      <c r="W274" s="186"/>
      <c r="X274" s="186"/>
      <c r="Y274" s="186"/>
      <c r="Z274" s="186"/>
      <c r="AA274" s="186"/>
      <c r="AB274" s="91"/>
      <c r="AC274" s="91"/>
      <c r="AD274" s="164"/>
      <c r="AE274" s="162"/>
      <c r="AF274" s="163"/>
      <c r="AG274" s="163"/>
      <c r="AH274" s="163"/>
      <c r="AI274" s="163"/>
      <c r="AJ274" s="163"/>
    </row>
    <row r="275" ht="15.75" customHeight="1">
      <c r="A275" s="137"/>
      <c r="B275" s="182"/>
      <c r="C275" s="183"/>
      <c r="D275" s="184"/>
      <c r="E275" s="185"/>
      <c r="F275" s="185"/>
      <c r="G275" s="186"/>
      <c r="H275" s="186"/>
      <c r="I275" s="186"/>
      <c r="J275" s="186"/>
      <c r="K275" s="186"/>
      <c r="L275" s="185"/>
      <c r="M275" s="185"/>
      <c r="N275" s="185"/>
      <c r="O275" s="186"/>
      <c r="P275" s="186"/>
      <c r="Q275" s="186"/>
      <c r="R275" s="186"/>
      <c r="S275" s="186"/>
      <c r="T275" s="91"/>
      <c r="U275" s="91"/>
      <c r="V275" s="91"/>
      <c r="W275" s="186"/>
      <c r="X275" s="186"/>
      <c r="Y275" s="186"/>
      <c r="Z275" s="186"/>
      <c r="AA275" s="186"/>
      <c r="AB275" s="91"/>
      <c r="AC275" s="91"/>
      <c r="AD275" s="164"/>
      <c r="AE275" s="162"/>
      <c r="AF275" s="163"/>
      <c r="AG275" s="163"/>
      <c r="AH275" s="163"/>
      <c r="AI275" s="163"/>
      <c r="AJ275" s="163"/>
    </row>
    <row r="276" ht="15.75" customHeight="1">
      <c r="A276" s="137"/>
      <c r="B276" s="182"/>
      <c r="C276" s="183"/>
      <c r="D276" s="184"/>
      <c r="E276" s="185"/>
      <c r="F276" s="185"/>
      <c r="G276" s="186"/>
      <c r="H276" s="186"/>
      <c r="I276" s="186"/>
      <c r="J276" s="186"/>
      <c r="K276" s="186"/>
      <c r="L276" s="185"/>
      <c r="M276" s="185"/>
      <c r="N276" s="185"/>
      <c r="O276" s="186"/>
      <c r="P276" s="186"/>
      <c r="Q276" s="186"/>
      <c r="R276" s="186"/>
      <c r="S276" s="186"/>
      <c r="T276" s="91"/>
      <c r="U276" s="91"/>
      <c r="V276" s="91"/>
      <c r="W276" s="186"/>
      <c r="X276" s="186"/>
      <c r="Y276" s="186"/>
      <c r="Z276" s="186"/>
      <c r="AA276" s="186"/>
      <c r="AB276" s="91"/>
      <c r="AC276" s="91"/>
      <c r="AD276" s="164"/>
      <c r="AE276" s="162"/>
      <c r="AF276" s="163"/>
      <c r="AG276" s="163"/>
      <c r="AH276" s="163"/>
      <c r="AI276" s="163"/>
      <c r="AJ276" s="163"/>
    </row>
    <row r="277" ht="15.75" customHeight="1">
      <c r="A277" s="137"/>
      <c r="B277" s="182"/>
      <c r="C277" s="183"/>
      <c r="D277" s="184"/>
      <c r="E277" s="185"/>
      <c r="F277" s="185"/>
      <c r="G277" s="186"/>
      <c r="H277" s="186"/>
      <c r="I277" s="186"/>
      <c r="J277" s="186"/>
      <c r="K277" s="186"/>
      <c r="L277" s="185"/>
      <c r="M277" s="185"/>
      <c r="N277" s="185"/>
      <c r="O277" s="186"/>
      <c r="P277" s="186"/>
      <c r="Q277" s="186"/>
      <c r="R277" s="186"/>
      <c r="S277" s="186"/>
      <c r="T277" s="91"/>
      <c r="U277" s="91"/>
      <c r="V277" s="91"/>
      <c r="W277" s="186"/>
      <c r="X277" s="186"/>
      <c r="Y277" s="186"/>
      <c r="Z277" s="186"/>
      <c r="AA277" s="186"/>
      <c r="AB277" s="91"/>
      <c r="AC277" s="91"/>
      <c r="AD277" s="164"/>
      <c r="AE277" s="162"/>
      <c r="AF277" s="163"/>
      <c r="AG277" s="163"/>
      <c r="AH277" s="163"/>
      <c r="AI277" s="163"/>
      <c r="AJ277" s="163"/>
    </row>
    <row r="278" ht="15.75" customHeight="1">
      <c r="A278" s="137"/>
      <c r="B278" s="182"/>
      <c r="C278" s="183"/>
      <c r="D278" s="184"/>
      <c r="E278" s="185"/>
      <c r="F278" s="185"/>
      <c r="G278" s="186"/>
      <c r="H278" s="186"/>
      <c r="I278" s="186"/>
      <c r="J278" s="186"/>
      <c r="K278" s="186"/>
      <c r="L278" s="185"/>
      <c r="M278" s="185"/>
      <c r="N278" s="185"/>
      <c r="O278" s="186"/>
      <c r="P278" s="186"/>
      <c r="Q278" s="186"/>
      <c r="R278" s="186"/>
      <c r="S278" s="186"/>
      <c r="T278" s="91"/>
      <c r="U278" s="91"/>
      <c r="V278" s="91"/>
      <c r="W278" s="186"/>
      <c r="X278" s="186"/>
      <c r="Y278" s="186"/>
      <c r="Z278" s="186"/>
      <c r="AA278" s="186"/>
      <c r="AB278" s="91"/>
      <c r="AC278" s="91"/>
      <c r="AD278" s="164"/>
      <c r="AE278" s="162"/>
      <c r="AF278" s="163"/>
      <c r="AG278" s="163"/>
      <c r="AH278" s="163"/>
      <c r="AI278" s="163"/>
      <c r="AJ278" s="163"/>
    </row>
    <row r="279" ht="15.75" customHeight="1">
      <c r="A279" s="137"/>
      <c r="B279" s="182"/>
      <c r="C279" s="183"/>
      <c r="D279" s="184"/>
      <c r="E279" s="185"/>
      <c r="F279" s="185"/>
      <c r="G279" s="186"/>
      <c r="H279" s="186"/>
      <c r="I279" s="186"/>
      <c r="J279" s="186"/>
      <c r="K279" s="186"/>
      <c r="L279" s="185"/>
      <c r="M279" s="185"/>
      <c r="N279" s="185"/>
      <c r="O279" s="186"/>
      <c r="P279" s="186"/>
      <c r="Q279" s="186"/>
      <c r="R279" s="186"/>
      <c r="S279" s="186"/>
      <c r="T279" s="91"/>
      <c r="U279" s="91"/>
      <c r="V279" s="91"/>
      <c r="W279" s="186"/>
      <c r="X279" s="186"/>
      <c r="Y279" s="186"/>
      <c r="Z279" s="186"/>
      <c r="AA279" s="186"/>
      <c r="AB279" s="91"/>
      <c r="AC279" s="91"/>
      <c r="AD279" s="164"/>
      <c r="AE279" s="162"/>
      <c r="AF279" s="163"/>
      <c r="AG279" s="163"/>
      <c r="AH279" s="163"/>
      <c r="AI279" s="163"/>
      <c r="AJ279" s="163"/>
    </row>
    <row r="280" ht="15.75" customHeight="1">
      <c r="A280" s="137"/>
      <c r="B280" s="187"/>
      <c r="C280" s="188"/>
      <c r="D280" s="189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91"/>
      <c r="U280" s="91"/>
      <c r="V280" s="91"/>
      <c r="W280" s="186"/>
      <c r="X280" s="186"/>
      <c r="Y280" s="186"/>
      <c r="Z280" s="186"/>
      <c r="AA280" s="186"/>
      <c r="AB280" s="186"/>
      <c r="AC280" s="186"/>
      <c r="AD280" s="164"/>
      <c r="AE280" s="162"/>
      <c r="AF280" s="163"/>
      <c r="AG280" s="163"/>
      <c r="AH280" s="163"/>
      <c r="AI280" s="163"/>
      <c r="AJ280" s="163"/>
    </row>
    <row r="281" ht="15.75" customHeight="1">
      <c r="A281" s="137"/>
      <c r="B281" s="187"/>
      <c r="C281" s="188"/>
      <c r="D281" s="189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91"/>
      <c r="U281" s="91"/>
      <c r="V281" s="91"/>
      <c r="W281" s="186"/>
      <c r="X281" s="186"/>
      <c r="Y281" s="186"/>
      <c r="Z281" s="186"/>
      <c r="AA281" s="186"/>
      <c r="AB281" s="186"/>
      <c r="AC281" s="186"/>
      <c r="AD281" s="164"/>
      <c r="AE281" s="162"/>
      <c r="AF281" s="163"/>
      <c r="AG281" s="163"/>
      <c r="AH281" s="163"/>
      <c r="AI281" s="163"/>
      <c r="AJ281" s="163"/>
    </row>
    <row r="282" ht="15.75" customHeight="1">
      <c r="A282" s="137"/>
      <c r="B282" s="187"/>
      <c r="C282" s="190"/>
      <c r="D282" s="189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91"/>
      <c r="U282" s="91"/>
      <c r="V282" s="91"/>
      <c r="W282" s="186"/>
      <c r="X282" s="186"/>
      <c r="Y282" s="186"/>
      <c r="Z282" s="186"/>
      <c r="AA282" s="186"/>
      <c r="AB282" s="186"/>
      <c r="AC282" s="186"/>
      <c r="AD282" s="78"/>
      <c r="AE282" s="162">
        <f t="shared" ref="AE282:AE283" si="2">IF(AD282="O",100,IF(AD282="A+",90,IF(AD282="A",80,IF(AD282="B+",70,IF(AD282="B",60,0)))))</f>
        <v>0</v>
      </c>
      <c r="AF282" s="163">
        <f>100*(E282+J282+O282+T282+Y282)/'S1'!$I$14</f>
        <v>0</v>
      </c>
      <c r="AG282" s="163">
        <f>100*(F282+K282+P282+U282+Z282)/'S1'!$I$15</f>
        <v>0</v>
      </c>
      <c r="AH282" s="163">
        <f>100*(G282+L282+Q282+V282+AA282)/'S1'!$I$16</f>
        <v>0</v>
      </c>
      <c r="AI282" s="163">
        <f>100*(H282+M282+R282+W282+AB282)/'S1'!$I$17</f>
        <v>0</v>
      </c>
      <c r="AJ282" s="163">
        <f>100*(I282+N282+S282+X282+AC282)/'S1'!$I$18</f>
        <v>0</v>
      </c>
    </row>
    <row r="283" ht="15.75" customHeight="1">
      <c r="A283" s="137"/>
      <c r="B283" s="187"/>
      <c r="C283" s="190"/>
      <c r="D283" s="189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78"/>
      <c r="AE283" s="162">
        <f t="shared" si="2"/>
        <v>0</v>
      </c>
      <c r="AF283" s="163">
        <f>100*(E283+J283+O283+T283+Y283)/'S1'!$I$14</f>
        <v>0</v>
      </c>
      <c r="AG283" s="163">
        <f>100*(F283+K283+P283+U283+Z283)/'S1'!$I$15</f>
        <v>0</v>
      </c>
      <c r="AH283" s="163">
        <f>100*(G283+L283+Q283+V283+AA283)/'S1'!$I$16</f>
        <v>0</v>
      </c>
      <c r="AI283" s="163">
        <f>100*(H283+M283+R283+W283+AB283)/'S1'!$I$17</f>
        <v>0</v>
      </c>
      <c r="AJ283" s="163">
        <f>100*(I283+N283+S283+X283+AC283)/'S1'!$I$18</f>
        <v>0</v>
      </c>
    </row>
    <row r="284" ht="15.75" customHeight="1">
      <c r="B284" s="81"/>
      <c r="C284" s="191"/>
      <c r="D284" s="192"/>
      <c r="T284" s="91"/>
      <c r="U284" s="91"/>
      <c r="V284" s="91"/>
      <c r="AE284" s="193">
        <f>COUNTIF(INDIRECT("AE13:AE"&amp;'S1'!$E$11+12),"&gt;="&amp;'S1'!$E$28)</f>
        <v>215</v>
      </c>
      <c r="AF284" s="193">
        <f>COUNTIF(INDIRECT("AF13:AF"&amp;'S1'!$E$11+12),"&gt;="&amp;'S1'!$E21)</f>
        <v>211</v>
      </c>
      <c r="AG284" s="193">
        <f>COUNTIF(INDIRECT("AG13:AG"&amp;'S1'!$E$11+12),"&gt;="&amp;'S1'!$E22)</f>
        <v>215</v>
      </c>
      <c r="AH284" s="193">
        <f>COUNTIF(INDIRECT("AH13:AH"&amp;'S1'!$E$11+12),"&gt;="&amp;'S1'!$E23)</f>
        <v>231</v>
      </c>
      <c r="AI284" s="193">
        <f>COUNTIF(INDIRECT("AI13:AN"&amp;'S1'!$E$11+12),"&gt;="&amp;'S1'!$E24)</f>
        <v>399</v>
      </c>
      <c r="AJ284" s="193">
        <f>COUNTIF(INDIRECT("AJ13:AJ"&amp;'S1'!$E$11+12),"&gt;="&amp;'S1'!$E25)</f>
        <v>174</v>
      </c>
    </row>
    <row r="285" ht="15.75" customHeight="1">
      <c r="B285" s="81"/>
      <c r="C285" s="194"/>
      <c r="D285" s="192"/>
      <c r="AE285" s="195">
        <f>100*(AE284/'S1'!$E$11)</f>
        <v>88.1147541</v>
      </c>
      <c r="AF285" s="195">
        <f>100*(AF284/'S1'!$E$11)</f>
        <v>86.47540984</v>
      </c>
      <c r="AG285" s="195">
        <f>100*(AG284/'S1'!$E$11)</f>
        <v>88.1147541</v>
      </c>
      <c r="AH285" s="195">
        <f>100*(AH284/'S1'!$E$11)</f>
        <v>94.67213115</v>
      </c>
      <c r="AI285" s="195">
        <f>100*(AI284/'S1'!$E$11)</f>
        <v>163.5245902</v>
      </c>
      <c r="AJ285" s="195">
        <f>100*(AJ284/'S1'!$E$11)</f>
        <v>71.31147541</v>
      </c>
    </row>
    <row r="286" ht="15.75" customHeight="1">
      <c r="B286" s="81"/>
      <c r="C286" s="194"/>
      <c r="D286" s="192"/>
      <c r="AC286" s="31" t="s">
        <v>552</v>
      </c>
      <c r="AE286" s="196">
        <f>IF(AE285&gt;='S1'!$B$28,3,IF(AE285&gt;='S1'!$B$27,2,IF(AE285&gt;='S1'!$B$26,1,0)))</f>
        <v>3</v>
      </c>
      <c r="AF286" s="196">
        <f>IF(AF285&gt;='S1'!$B$28,3,IF(AF285&gt;='S1'!$B$27,2,IF(AF285&gt;='S1'!$B$26,1,0)))</f>
        <v>3</v>
      </c>
      <c r="AG286" s="196">
        <f>IF(AG285&gt;='S1'!$B$28,3,IF(AG285&gt;='S1'!$B$27,2,IF(AG285&gt;='S1'!$B$26,1,0)))</f>
        <v>3</v>
      </c>
      <c r="AH286" s="196">
        <f>IF(AH285&gt;='S1'!$B$28,3,IF(AH285&gt;='S1'!$B$27,2,IF(AH285&gt;='S1'!$B$26,1,0)))</f>
        <v>3</v>
      </c>
      <c r="AI286" s="196">
        <f>IF(AI285&gt;='S1'!$B$28,3,IF(AI285&gt;='S1'!$B$27,2,IF(AI285&gt;='S1'!$B$26,1,0)))</f>
        <v>3</v>
      </c>
      <c r="AJ286" s="196">
        <f>IF(AJ285&gt;='S1'!$B$28,3,IF(AJ285&gt;='S1'!$B$27,2,IF(AJ285&gt;='S1'!$B$26,1,0)))</f>
        <v>3</v>
      </c>
    </row>
    <row r="287" ht="15.75" customHeight="1">
      <c r="B287" s="81"/>
      <c r="C287" s="194"/>
      <c r="D287" s="192"/>
      <c r="AE287" s="196"/>
      <c r="AF287" s="196">
        <f>('S1'!$C$22*$AE$286/100)+('S1'!$C$21*AF286/100)</f>
        <v>3</v>
      </c>
      <c r="AG287" s="196">
        <f>('S1'!$C$22*$AE$286/100)+('S1'!$C$21*AG286/100)</f>
        <v>3</v>
      </c>
      <c r="AH287" s="196">
        <f>('S1'!$C$22*$AE$286/100)+('S1'!$C$21*AH286/100)</f>
        <v>3</v>
      </c>
      <c r="AI287" s="196">
        <f>('S1'!$C$22*$AE$286/100)+('S1'!$C$21*AI286/100)</f>
        <v>3</v>
      </c>
      <c r="AJ287" s="196">
        <f>('S1'!$C$22*$AE$286/100)+('S1'!$C$21*AJ286/100)</f>
        <v>3</v>
      </c>
    </row>
    <row r="288" ht="15.75" customHeight="1">
      <c r="B288" s="81"/>
      <c r="C288" s="194"/>
      <c r="D288" s="192"/>
    </row>
    <row r="289" ht="15.75" customHeight="1">
      <c r="B289" s="81"/>
      <c r="C289" s="194"/>
      <c r="D289" s="192"/>
      <c r="AC289" s="31" t="s">
        <v>11</v>
      </c>
      <c r="AE289" s="195">
        <f>COUNTIF(INDIRECT(CONCATENATE("AE",'S1'!$F7,":AJ",'S1'!$G7)),"&gt;="&amp;'S1'!$E$28)</f>
        <v>340</v>
      </c>
      <c r="AF289" s="195">
        <f>COUNTIF(INDIRECT(CONCATENATE("AF",'S1'!$F7,":AF",'S1'!$G7)),"&gt;="&amp;'S1'!$E$21)</f>
        <v>58</v>
      </c>
      <c r="AG289" s="195">
        <f>COUNTIF(INDIRECT(CONCATENATE("AG",'S1'!$F7,":AG",'S1'!$G7)),"&gt;="&amp;'S1'!$E$22)</f>
        <v>58</v>
      </c>
      <c r="AH289" s="195">
        <f>COUNTIF(INDIRECT(CONCATENATE("AH",'S1'!$F7,":AH",'S1'!$G7)),"&gt;="&amp;'S1'!$E$23)</f>
        <v>59</v>
      </c>
      <c r="AI289" s="195">
        <f>COUNTIF(INDIRECT(CONCATENATE("AI",'S1'!$F7,":AI",'S1'!$G7)),"&gt;="&amp;'S1'!$E$24)</f>
        <v>56</v>
      </c>
      <c r="AJ289" s="195">
        <f>COUNTIF(INDIRECT(CONCATENATE("AJ",'S1'!$F7,":AJ",'S1'!$G7)),"&gt;="&amp;'S1'!$E$25)</f>
        <v>55</v>
      </c>
    </row>
    <row r="290" ht="15.75" customHeight="1">
      <c r="B290" s="81"/>
      <c r="C290" s="194"/>
      <c r="D290" s="192"/>
      <c r="AC290" s="31" t="s">
        <v>13</v>
      </c>
      <c r="AE290" s="195">
        <f>COUNTIF(INDIRECT(CONCATENATE("AE",'S1'!$F8,":AJ",'S1'!$G8)),"&gt;="&amp;'S1'!$E$28)</f>
        <v>272</v>
      </c>
      <c r="AF290" s="195">
        <f>COUNTIF(INDIRECT(CONCATENATE("AF",'S1'!$F8,":AF",'S1'!$G8)),"&gt;="&amp;'S1'!$E$21)</f>
        <v>35</v>
      </c>
      <c r="AG290" s="195">
        <f>COUNTIF(INDIRECT(CONCATENATE("AG",'S1'!$F8,":AG",'S1'!$G8)),"&gt;="&amp;'S1'!$E$22)</f>
        <v>37</v>
      </c>
      <c r="AH290" s="195">
        <f>COUNTIF(INDIRECT(CONCATENATE("AH",'S1'!$F8,":AH",'S1'!$G8)),"&gt;="&amp;'S1'!$E$23)</f>
        <v>51</v>
      </c>
      <c r="AI290" s="195">
        <f>COUNTIF(INDIRECT(CONCATENATE("AI",'S1'!$F8,":AI",'S1'!$G8)),"&gt;="&amp;'S1'!$E$24)</f>
        <v>55</v>
      </c>
      <c r="AJ290" s="195">
        <f>COUNTIF(INDIRECT(CONCATENATE("AJ",'S1'!$F8,":AJ",'S1'!$G8)),"&gt;="&amp;'S1'!$E$25)</f>
        <v>40</v>
      </c>
    </row>
    <row r="291" ht="15.75" customHeight="1">
      <c r="B291" s="81"/>
      <c r="C291" s="194"/>
      <c r="D291" s="192"/>
      <c r="AC291" s="31" t="s">
        <v>15</v>
      </c>
      <c r="AE291" s="195">
        <f>COUNTIF(INDIRECT(CONCATENATE("AE",'S1'!$F9,":AJ",'S1'!$G9)),"&gt;="&amp;'S1'!$E$28)</f>
        <v>302</v>
      </c>
      <c r="AF291" s="195">
        <f>COUNTIF(INDIRECT(CONCATENATE("AF",'S1'!$F9,":AF",'S1'!$G9)),"&gt;="&amp;'S1'!$E$21)</f>
        <v>57</v>
      </c>
      <c r="AG291" s="195">
        <f>COUNTIF(INDIRECT(CONCATENATE("AG",'S1'!$F9,":AG",'S1'!$G9)),"&gt;="&amp;'S1'!$E$22)</f>
        <v>60</v>
      </c>
      <c r="AH291" s="195">
        <f>COUNTIF(INDIRECT(CONCATENATE("AH",'S1'!$F9,":AH",'S1'!$G9)),"&gt;="&amp;'S1'!$E$23)</f>
        <v>60</v>
      </c>
      <c r="AI291" s="195">
        <f>COUNTIF(INDIRECT(CONCATENATE("AI",'S1'!$F9,":AI",'S1'!$G9)),"&gt;="&amp;'S1'!$E$24)</f>
        <v>56</v>
      </c>
      <c r="AJ291" s="195">
        <f>COUNTIF(INDIRECT(CONCATENATE("AJ",'S1'!$F9,":AJ",'S1'!$G9)),"&gt;="&amp;'S1'!$E$25)</f>
        <v>19</v>
      </c>
    </row>
    <row r="292" ht="15.75" customHeight="1">
      <c r="B292" s="81"/>
      <c r="C292" s="194"/>
      <c r="D292" s="192"/>
      <c r="AC292" s="31" t="s">
        <v>17</v>
      </c>
      <c r="AE292" s="195">
        <f>COUNTIF(INDIRECT(CONCATENATE("AE",'S1'!$F10,":AJ",'S1'!$G10)),"&gt;="&amp;'S1'!$E$28)</f>
        <v>357</v>
      </c>
      <c r="AF292" s="195">
        <f>COUNTIF(INDIRECT(CONCATENATE("AF",'S1'!$F10,":AF",'S1'!$G10)),"&gt;="&amp;'S1'!$E$21)</f>
        <v>61</v>
      </c>
      <c r="AG292" s="195">
        <f>COUNTIF(INDIRECT(CONCATENATE("AG",'S1'!$F10,":AG",'S1'!$G10)),"&gt;="&amp;'S1'!$E$22)</f>
        <v>60</v>
      </c>
      <c r="AH292" s="195">
        <f>COUNTIF(INDIRECT(CONCATENATE("AH",'S1'!$F10,":AH",'S1'!$G10)),"&gt;="&amp;'S1'!$E$23)</f>
        <v>61</v>
      </c>
      <c r="AI292" s="195">
        <f>COUNTIF(INDIRECT(CONCATENATE("AI",'S1'!$F10,":AI",'S1'!$G10)),"&gt;="&amp;'S1'!$E$24)</f>
        <v>58</v>
      </c>
      <c r="AJ292" s="195">
        <f>COUNTIF(INDIRECT(CONCATENATE("AJ",'S1'!$F10,":AJ",'S1'!$G10)),"&gt;="&amp;'S1'!$E$25)</f>
        <v>60</v>
      </c>
    </row>
    <row r="293" ht="15.75" customHeight="1">
      <c r="B293" s="81"/>
      <c r="C293" s="194"/>
      <c r="D293" s="192"/>
      <c r="AC293" s="31" t="s">
        <v>11</v>
      </c>
      <c r="AE293" s="195">
        <f>100*(AE289/'S1'!$E7)</f>
        <v>566.6666667</v>
      </c>
      <c r="AF293" s="195">
        <f>100*(AF289/'S1'!$E7)</f>
        <v>96.66666667</v>
      </c>
      <c r="AG293" s="195">
        <f>100*(AG289/'S1'!$E7)</f>
        <v>96.66666667</v>
      </c>
      <c r="AH293" s="195">
        <f>100*(AH289/'S1'!$E7)</f>
        <v>98.33333333</v>
      </c>
      <c r="AI293" s="195">
        <f>100*(AI289/'S1'!$E7)</f>
        <v>93.33333333</v>
      </c>
      <c r="AJ293" s="195">
        <f>100*(AJ289/'S1'!$E7)</f>
        <v>91.66666667</v>
      </c>
    </row>
    <row r="294" ht="15.75" customHeight="1">
      <c r="B294" s="81"/>
      <c r="C294" s="194"/>
      <c r="D294" s="192"/>
      <c r="AC294" s="31" t="s">
        <v>13</v>
      </c>
      <c r="AE294" s="195">
        <f>100*(AE290/'S1'!$E8)</f>
        <v>453.3333333</v>
      </c>
      <c r="AF294" s="195">
        <f>100*(AF290/'S1'!$E8)</f>
        <v>58.33333333</v>
      </c>
      <c r="AG294" s="195">
        <f>100*(AG290/'S1'!$E8)</f>
        <v>61.66666667</v>
      </c>
      <c r="AH294" s="195">
        <f>100*(AH290/'S1'!$E8)</f>
        <v>85</v>
      </c>
      <c r="AI294" s="195">
        <f>100*(AI290/'S1'!$E8)</f>
        <v>91.66666667</v>
      </c>
      <c r="AJ294" s="195">
        <f>100*(AJ290/'S1'!$E8)</f>
        <v>66.66666667</v>
      </c>
    </row>
    <row r="295" ht="15.75" customHeight="1">
      <c r="B295" s="81"/>
      <c r="C295" s="194"/>
      <c r="D295" s="192"/>
      <c r="AC295" s="31" t="s">
        <v>15</v>
      </c>
      <c r="AE295" s="195">
        <f>100*(AE291/'S1'!$E9)</f>
        <v>495.0819672</v>
      </c>
      <c r="AF295" s="195">
        <f>100*(AF291/'S1'!$E9)</f>
        <v>93.44262295</v>
      </c>
      <c r="AG295" s="195">
        <f>100*(AG291/'S1'!$E9)</f>
        <v>98.36065574</v>
      </c>
      <c r="AH295" s="195">
        <f>100*(AH291/'S1'!$E9)</f>
        <v>98.36065574</v>
      </c>
      <c r="AI295" s="195">
        <f>100*(AI291/'S1'!$E9)</f>
        <v>91.80327869</v>
      </c>
      <c r="AJ295" s="195">
        <f>100*(AJ291/'S1'!$E9)</f>
        <v>31.14754098</v>
      </c>
    </row>
    <row r="296" ht="15.75" customHeight="1">
      <c r="B296" s="81"/>
      <c r="C296" s="194"/>
      <c r="D296" s="192"/>
      <c r="AC296" s="31" t="s">
        <v>17</v>
      </c>
      <c r="AE296" s="195">
        <f>100*(AE292/'S1'!$E10)</f>
        <v>566.6666667</v>
      </c>
      <c r="AF296" s="195">
        <f>100*(AF292/'S1'!$E10)</f>
        <v>96.82539683</v>
      </c>
      <c r="AG296" s="195">
        <f>100*(AG292/'S1'!$E10)</f>
        <v>95.23809524</v>
      </c>
      <c r="AH296" s="195">
        <f>100*(AH292/'S1'!$E10)</f>
        <v>96.82539683</v>
      </c>
      <c r="AI296" s="195">
        <f>100*(AI292/'S1'!$E10)</f>
        <v>92.06349206</v>
      </c>
      <c r="AJ296" s="195">
        <f>100*(AJ292/'S1'!$E10)</f>
        <v>95.23809524</v>
      </c>
    </row>
    <row r="297" ht="15.75" customHeight="1">
      <c r="B297" s="81"/>
      <c r="C297" s="194"/>
      <c r="D297" s="192"/>
      <c r="AC297" s="31" t="s">
        <v>11</v>
      </c>
      <c r="AE297" s="196">
        <f>IF(AE293&gt;='S1'!$B$28,3,IF(AE293&gt;='S1'!$B$27,2,IF(AE293&gt;='S1'!$B$26,1,0)))</f>
        <v>3</v>
      </c>
      <c r="AF297" s="196">
        <f>IF(AF293&gt;='S1'!$B$28,3,IF(AF293&gt;='S1'!$B$27,2,IF(AF293&gt;='S1'!$B$26,1,0)))</f>
        <v>3</v>
      </c>
      <c r="AG297" s="196">
        <f>IF(AG293&gt;='S1'!$B$28,3,IF(AG293&gt;='S1'!$B$27,2,IF(AG293&gt;='S1'!$B$26,1,0)))</f>
        <v>3</v>
      </c>
      <c r="AH297" s="196">
        <f>IF(AH293&gt;='S1'!$B$28,3,IF(AH293&gt;='S1'!$B$27,2,IF(AH293&gt;='S1'!$B$26,1,0)))</f>
        <v>3</v>
      </c>
      <c r="AI297" s="196">
        <f>IF(AI293&gt;='S1'!$B$28,3,IF(AI293&gt;='S1'!$B$27,2,IF(AI293&gt;='S1'!$B$26,1,0)))</f>
        <v>3</v>
      </c>
      <c r="AJ297" s="196">
        <f>IF(AJ293&gt;='S1'!$B$28,3,IF(AJ293&gt;='S1'!$B$27,2,IF(AJ293&gt;='S1'!$B$26,1,0)))</f>
        <v>3</v>
      </c>
    </row>
    <row r="298" ht="15.75" customHeight="1">
      <c r="B298" s="81"/>
      <c r="C298" s="194"/>
      <c r="D298" s="192"/>
      <c r="AC298" s="31" t="s">
        <v>13</v>
      </c>
      <c r="AE298" s="196">
        <f>IF(AE294&gt;='S1'!$B$28,3,IF(AE294&gt;='S1'!$B$27,2,IF(AE294&gt;='S1'!$B$26,1,0)))</f>
        <v>3</v>
      </c>
      <c r="AF298" s="196">
        <f>IF(AF294&gt;='S1'!$B$28,3,IF(AF294&gt;='S1'!$B$27,2,IF(AF294&gt;='S1'!$B$26,1,0)))</f>
        <v>1</v>
      </c>
      <c r="AG298" s="196">
        <f>IF(AG294&gt;='S1'!$B$28,3,IF(AG294&gt;='S1'!$B$27,2,IF(AG294&gt;='S1'!$B$26,1,0)))</f>
        <v>2</v>
      </c>
      <c r="AH298" s="196">
        <f>IF(AH294&gt;='S1'!$B$28,3,IF(AH294&gt;='S1'!$B$27,2,IF(AH294&gt;='S1'!$B$26,1,0)))</f>
        <v>3</v>
      </c>
      <c r="AI298" s="196">
        <f>IF(AI294&gt;='S1'!$B$28,3,IF(AI294&gt;='S1'!$B$27,2,IF(AI294&gt;='S1'!$B$26,1,0)))</f>
        <v>3</v>
      </c>
      <c r="AJ298" s="196">
        <f>IF(AJ294&gt;='S1'!$B$28,3,IF(AJ294&gt;='S1'!$B$27,2,IF(AJ294&gt;='S1'!$B$26,1,0)))</f>
        <v>2</v>
      </c>
    </row>
    <row r="299" ht="15.75" customHeight="1">
      <c r="B299" s="81"/>
      <c r="C299" s="194"/>
      <c r="D299" s="192"/>
      <c r="AC299" s="31" t="s">
        <v>15</v>
      </c>
      <c r="AE299" s="196">
        <f>IF(AE295&gt;='S1'!$B$28,3,IF(AE295&gt;='S1'!$B$27,2,IF(AE295&gt;='S1'!$B$26,1,0)))</f>
        <v>3</v>
      </c>
      <c r="AF299" s="196">
        <f>IF(AF295&gt;='S1'!$B$28,3,IF(AF295&gt;='S1'!$B$27,2,IF(AF295&gt;='S1'!$B$26,1,0)))</f>
        <v>3</v>
      </c>
      <c r="AG299" s="196">
        <f>IF(AG295&gt;='S1'!$B$28,3,IF(AG295&gt;='S1'!$B$27,2,IF(AG295&gt;='S1'!$B$26,1,0)))</f>
        <v>3</v>
      </c>
      <c r="AH299" s="196">
        <f>IF(AH295&gt;='S1'!$B$28,3,IF(AH295&gt;='S1'!$B$27,2,IF(AH295&gt;='S1'!$B$26,1,0)))</f>
        <v>3</v>
      </c>
      <c r="AI299" s="196">
        <f>IF(AI295&gt;='S1'!$B$28,3,IF(AI295&gt;='S1'!$B$27,2,IF(AI295&gt;='S1'!$B$26,1,0)))</f>
        <v>3</v>
      </c>
      <c r="AJ299" s="196">
        <f>IF(AJ295&gt;='S1'!$B$28,3,IF(AJ295&gt;='S1'!$B$27,2,IF(AJ295&gt;='S1'!$B$26,1,0)))</f>
        <v>0</v>
      </c>
    </row>
    <row r="300" ht="15.75" customHeight="1">
      <c r="B300" s="81"/>
      <c r="C300" s="194"/>
      <c r="D300" s="192"/>
      <c r="AC300" s="31" t="s">
        <v>17</v>
      </c>
      <c r="AE300" s="196">
        <f>IF(AE296&gt;='S1'!$B$28,3,IF(AE296&gt;='S1'!$B$27,2,IF(AE296&gt;='S1'!$B$26,1,0)))</f>
        <v>3</v>
      </c>
      <c r="AF300" s="196">
        <f>IF(AF296&gt;='S1'!$B$28,3,IF(AF296&gt;='S1'!$B$27,2,IF(AF296&gt;='S1'!$B$26,1,0)))</f>
        <v>3</v>
      </c>
      <c r="AG300" s="196">
        <f>IF(AG296&gt;='S1'!$B$28,3,IF(AG296&gt;='S1'!$B$27,2,IF(AG296&gt;='S1'!$B$26,1,0)))</f>
        <v>3</v>
      </c>
      <c r="AH300" s="196">
        <f>IF(AH296&gt;='S1'!$B$28,3,IF(AH296&gt;='S1'!$B$27,2,IF(AH296&gt;='S1'!$B$26,1,0)))</f>
        <v>3</v>
      </c>
      <c r="AI300" s="196">
        <f>IF(AI296&gt;='S1'!$B$28,3,IF(AI296&gt;='S1'!$B$27,2,IF(AI296&gt;='S1'!$B$26,1,0)))</f>
        <v>3</v>
      </c>
      <c r="AJ300" s="196">
        <f>IF(AJ296&gt;='S1'!$B$28,3,IF(AJ296&gt;='S1'!$B$27,2,IF(AJ296&gt;='S1'!$B$26,1,0)))</f>
        <v>3</v>
      </c>
    </row>
    <row r="301" ht="15.75" customHeight="1">
      <c r="B301" s="81"/>
      <c r="C301" s="194"/>
      <c r="D301" s="192"/>
      <c r="AC301" s="31" t="s">
        <v>11</v>
      </c>
      <c r="AE301" s="196"/>
      <c r="AF301" s="196">
        <f>('S1'!$C$22*$AE$297/100)+('S1'!$C$21*AF297/100)</f>
        <v>3</v>
      </c>
      <c r="AG301" s="196">
        <f>('S1'!$C$22*$AE$297/100)+('S1'!$C$21*AG297/100)</f>
        <v>3</v>
      </c>
      <c r="AH301" s="196">
        <f>('S1'!$C$22*$AE$297/100)+('S1'!$C$21*AH297/100)</f>
        <v>3</v>
      </c>
      <c r="AI301" s="196">
        <f>('S1'!$C$22*$AE$297/100)+('S1'!$C$21*AI297/100)</f>
        <v>3</v>
      </c>
      <c r="AJ301" s="196">
        <f>('S1'!$C$22*$AE$297/100)+('S1'!$C$21*AJ297/100)</f>
        <v>3</v>
      </c>
    </row>
    <row r="302" ht="15.75" customHeight="1">
      <c r="B302" s="81"/>
      <c r="C302" s="194"/>
      <c r="D302" s="192"/>
      <c r="AC302" s="31" t="s">
        <v>13</v>
      </c>
      <c r="AE302" s="196"/>
      <c r="AF302" s="196">
        <f>('S1'!$C$22*$AE$298/100)+('S1'!$C$21*AF298/100)</f>
        <v>1.8</v>
      </c>
      <c r="AG302" s="196">
        <f>('S1'!$C$22*$AE$298/100)+('S1'!$C$21*AG298/100)</f>
        <v>2.4</v>
      </c>
      <c r="AH302" s="196">
        <f>('S1'!$C$22*$AE$298/100)+('S1'!$C$21*AH298/100)</f>
        <v>3</v>
      </c>
      <c r="AI302" s="196">
        <f>('S1'!$C$22*$AE$298/100)+('S1'!$C$21*AI298/100)</f>
        <v>3</v>
      </c>
      <c r="AJ302" s="196">
        <f>('S1'!$C$22*$AE$298/100)+('S1'!$C$21*AJ298/100)</f>
        <v>2.4</v>
      </c>
    </row>
    <row r="303" ht="15.75" customHeight="1">
      <c r="B303" s="81"/>
      <c r="C303" s="194"/>
      <c r="D303" s="192"/>
      <c r="AC303" s="31" t="s">
        <v>15</v>
      </c>
      <c r="AE303" s="196"/>
      <c r="AF303" s="196">
        <f>('S1'!$C$22*$AE$298/100)+('S1'!$C$21*AF299/100)</f>
        <v>3</v>
      </c>
      <c r="AG303" s="196">
        <f>('S1'!$C$22*$AE$298/100)+('S1'!$C$21*AG299/100)</f>
        <v>3</v>
      </c>
      <c r="AH303" s="196">
        <f>('S1'!$C$22*$AE$298/100)+('S1'!$C$21*AH299/100)</f>
        <v>3</v>
      </c>
      <c r="AI303" s="196">
        <f>('S1'!$C$22*$AE$298/100)+('S1'!$C$21*AI299/100)</f>
        <v>3</v>
      </c>
      <c r="AJ303" s="196">
        <f>('S1'!$C$22*$AE$298/100)+('S1'!$C$21*AJ299/100)</f>
        <v>1.2</v>
      </c>
    </row>
    <row r="304" ht="15.75" customHeight="1">
      <c r="B304" s="81"/>
      <c r="C304" s="194"/>
      <c r="D304" s="192"/>
      <c r="AC304" s="31" t="s">
        <v>17</v>
      </c>
      <c r="AE304" s="196"/>
      <c r="AF304" s="196">
        <f>('S1'!$C$22*$AE$300/100)+('S1'!$C$21*AF300/100)</f>
        <v>3</v>
      </c>
      <c r="AG304" s="196">
        <f>('S1'!$C$22*$AE$298/100)+('S1'!$C$21*AG300/100)</f>
        <v>3</v>
      </c>
      <c r="AH304" s="196">
        <f>('S1'!$C$22*$AE$300/100)+('S1'!$C$21*AH300/100)</f>
        <v>3</v>
      </c>
      <c r="AI304" s="196">
        <f>('S1'!$C$22*$AE$300/100)+('S1'!$C$21*AI300/100)</f>
        <v>3</v>
      </c>
      <c r="AJ304" s="196">
        <f>('S1'!$C$22*$AE$300/100)+('S1'!$C$21*AJ300/100)</f>
        <v>3</v>
      </c>
    </row>
    <row r="305" ht="15.0" customHeight="1">
      <c r="B305" s="81"/>
      <c r="C305" s="194"/>
      <c r="D305" s="192"/>
    </row>
    <row r="306" ht="15.0" customHeight="1">
      <c r="B306" s="81"/>
      <c r="C306" s="194"/>
      <c r="D306" s="192"/>
    </row>
    <row r="307" ht="15.0" customHeight="1">
      <c r="B307" s="81"/>
      <c r="C307" s="194"/>
      <c r="D307" s="192"/>
    </row>
    <row r="308" ht="15.0" customHeight="1">
      <c r="B308" s="81"/>
      <c r="C308" s="194"/>
      <c r="D308" s="192"/>
    </row>
    <row r="309" ht="15.0" customHeight="1">
      <c r="B309" s="81"/>
      <c r="C309" s="194"/>
      <c r="D309" s="192"/>
    </row>
    <row r="310" ht="15.0" customHeight="1">
      <c r="B310" s="81"/>
      <c r="C310" s="194"/>
      <c r="D310" s="192"/>
    </row>
    <row r="311" ht="15.0" customHeight="1">
      <c r="B311" s="81"/>
      <c r="C311" s="194"/>
      <c r="D311" s="192"/>
    </row>
    <row r="312" ht="15.0" customHeight="1">
      <c r="B312" s="81"/>
      <c r="C312" s="194"/>
      <c r="D312" s="192"/>
    </row>
    <row r="313" ht="15.0" customHeight="1">
      <c r="B313" s="81"/>
      <c r="C313" s="194"/>
      <c r="D313" s="192"/>
    </row>
    <row r="314" ht="15.0" customHeight="1">
      <c r="B314" s="81"/>
      <c r="C314" s="194"/>
      <c r="D314" s="192"/>
    </row>
    <row r="315" ht="15.0" customHeight="1">
      <c r="B315" s="81"/>
      <c r="C315" s="194"/>
      <c r="D315" s="192"/>
    </row>
    <row r="316" ht="15.0" customHeight="1">
      <c r="B316" s="81"/>
      <c r="C316" s="194"/>
      <c r="D316" s="192"/>
    </row>
    <row r="317" ht="15.0" customHeight="1">
      <c r="B317" s="81"/>
      <c r="C317" s="194"/>
      <c r="D317" s="192"/>
    </row>
    <row r="318" ht="15.0" customHeight="1">
      <c r="B318" s="81"/>
      <c r="C318" s="194"/>
      <c r="D318" s="192"/>
    </row>
    <row r="319" ht="15.0" customHeight="1">
      <c r="B319" s="81"/>
      <c r="C319" s="194"/>
      <c r="D319" s="192"/>
    </row>
    <row r="320" ht="15.0" customHeight="1">
      <c r="B320" s="81"/>
      <c r="C320" s="194"/>
      <c r="D320" s="192"/>
    </row>
    <row r="321" ht="15.0" customHeight="1">
      <c r="B321" s="81"/>
      <c r="C321" s="194"/>
      <c r="D321" s="192"/>
    </row>
    <row r="322" ht="15.0" customHeight="1">
      <c r="B322" s="81"/>
      <c r="C322" s="194"/>
      <c r="D322" s="192"/>
    </row>
    <row r="323" ht="15.0" customHeight="1">
      <c r="B323" s="81"/>
      <c r="C323" s="194"/>
      <c r="D323" s="192"/>
    </row>
    <row r="324" ht="15.0" customHeight="1">
      <c r="B324" s="81"/>
      <c r="C324" s="194"/>
      <c r="D324" s="192"/>
    </row>
    <row r="325" ht="15.0" customHeight="1">
      <c r="B325" s="81"/>
      <c r="C325" s="194"/>
      <c r="D325" s="192"/>
    </row>
    <row r="326" ht="15.0" customHeight="1">
      <c r="B326" s="81"/>
      <c r="C326" s="194"/>
      <c r="D326" s="192"/>
    </row>
    <row r="327" ht="15.0" customHeight="1">
      <c r="B327" s="81"/>
      <c r="C327" s="194"/>
      <c r="D327" s="192"/>
    </row>
    <row r="328" ht="15.0" customHeight="1">
      <c r="B328" s="81"/>
      <c r="C328" s="194"/>
      <c r="D328" s="192"/>
    </row>
    <row r="329" ht="15.0" customHeight="1">
      <c r="B329" s="81"/>
      <c r="C329" s="194"/>
      <c r="D329" s="192"/>
    </row>
    <row r="330" ht="15.0" customHeight="1">
      <c r="B330" s="81"/>
      <c r="C330" s="194"/>
      <c r="D330" s="192"/>
    </row>
    <row r="331" ht="15.0" customHeight="1">
      <c r="B331" s="81"/>
      <c r="C331" s="194"/>
      <c r="D331" s="192"/>
    </row>
    <row r="332" ht="15.0" customHeight="1">
      <c r="B332" s="81"/>
      <c r="C332" s="194"/>
      <c r="D332" s="192"/>
    </row>
    <row r="333" ht="15.0" customHeight="1">
      <c r="B333" s="81"/>
      <c r="C333" s="194"/>
      <c r="D333" s="192"/>
    </row>
    <row r="334" ht="15.0" customHeight="1">
      <c r="B334" s="81"/>
      <c r="C334" s="194"/>
      <c r="D334" s="192"/>
    </row>
    <row r="335" ht="15.0" customHeight="1">
      <c r="B335" s="81"/>
      <c r="C335" s="194"/>
      <c r="D335" s="192"/>
    </row>
    <row r="336" ht="15.0" customHeight="1">
      <c r="B336" s="81"/>
      <c r="C336" s="194"/>
      <c r="D336" s="192"/>
    </row>
    <row r="337" ht="15.0" customHeight="1">
      <c r="B337" s="81"/>
      <c r="C337" s="194"/>
      <c r="D337" s="192"/>
    </row>
    <row r="338" ht="15.0" customHeight="1">
      <c r="B338" s="81"/>
      <c r="C338" s="194"/>
      <c r="D338" s="192"/>
    </row>
    <row r="339" ht="15.0" customHeight="1">
      <c r="B339" s="81"/>
      <c r="C339" s="194"/>
      <c r="D339" s="192"/>
    </row>
    <row r="340" ht="15.0" customHeight="1">
      <c r="B340" s="81"/>
      <c r="C340" s="194"/>
      <c r="D340" s="192"/>
    </row>
    <row r="341" ht="15.0" customHeight="1">
      <c r="B341" s="81"/>
      <c r="C341" s="194"/>
      <c r="D341" s="192"/>
    </row>
    <row r="342" ht="15.0" customHeight="1">
      <c r="B342" s="81"/>
      <c r="C342" s="194"/>
      <c r="D342" s="192"/>
    </row>
    <row r="343" ht="15.0" customHeight="1">
      <c r="B343" s="81"/>
      <c r="C343" s="194"/>
      <c r="D343" s="192"/>
    </row>
    <row r="344" ht="15.0" customHeight="1">
      <c r="B344" s="81"/>
      <c r="C344" s="194"/>
      <c r="D344" s="192"/>
    </row>
    <row r="345" ht="15.0" customHeight="1">
      <c r="B345" s="81"/>
      <c r="C345" s="194"/>
      <c r="D345" s="192"/>
    </row>
    <row r="346" ht="15.0" customHeight="1">
      <c r="B346" s="81"/>
      <c r="C346" s="194"/>
      <c r="D346" s="192"/>
    </row>
    <row r="347" ht="15.0" customHeight="1">
      <c r="B347" s="81"/>
      <c r="C347" s="194"/>
      <c r="D347" s="192"/>
    </row>
    <row r="348" ht="15.0" customHeight="1">
      <c r="B348" s="81"/>
      <c r="C348" s="194"/>
      <c r="D348" s="192"/>
    </row>
    <row r="349" ht="15.0" customHeight="1">
      <c r="B349" s="81"/>
      <c r="C349" s="194"/>
      <c r="D349" s="192"/>
    </row>
    <row r="350" ht="15.0" customHeight="1">
      <c r="B350" s="81"/>
      <c r="C350" s="194"/>
      <c r="D350" s="192"/>
    </row>
    <row r="351" ht="15.0" customHeight="1">
      <c r="B351" s="81"/>
      <c r="C351" s="194"/>
      <c r="D351" s="192"/>
    </row>
    <row r="352" ht="15.0" customHeight="1">
      <c r="B352" s="81"/>
      <c r="C352" s="194"/>
      <c r="D352" s="192"/>
    </row>
    <row r="353" ht="15.0" customHeight="1">
      <c r="B353" s="81"/>
      <c r="C353" s="194"/>
      <c r="D353" s="192"/>
    </row>
    <row r="354" ht="15.0" customHeight="1">
      <c r="B354" s="81"/>
      <c r="C354" s="194"/>
      <c r="D354" s="192"/>
    </row>
    <row r="355" ht="15.0" customHeight="1">
      <c r="B355" s="81"/>
      <c r="C355" s="194"/>
      <c r="D355" s="192"/>
    </row>
    <row r="356" ht="15.0" customHeight="1">
      <c r="B356" s="81"/>
      <c r="C356" s="194"/>
      <c r="D356" s="192"/>
    </row>
    <row r="357" ht="15.0" customHeight="1">
      <c r="B357" s="81"/>
      <c r="C357" s="194"/>
      <c r="D357" s="192"/>
    </row>
    <row r="358" ht="15.0" customHeight="1">
      <c r="B358" s="81"/>
      <c r="C358" s="194"/>
      <c r="D358" s="192"/>
    </row>
    <row r="359" ht="15.0" customHeight="1">
      <c r="B359" s="81"/>
      <c r="C359" s="194"/>
      <c r="D359" s="192"/>
    </row>
    <row r="360" ht="15.0" customHeight="1">
      <c r="B360" s="81"/>
      <c r="C360" s="194"/>
      <c r="D360" s="192"/>
    </row>
    <row r="361" ht="15.0" customHeight="1">
      <c r="B361" s="81"/>
      <c r="C361" s="194"/>
      <c r="D361" s="192"/>
    </row>
    <row r="362" ht="15.0" customHeight="1">
      <c r="B362" s="81"/>
      <c r="C362" s="194"/>
      <c r="D362" s="192"/>
    </row>
    <row r="363" ht="15.0" customHeight="1">
      <c r="B363" s="81"/>
      <c r="C363" s="194"/>
      <c r="D363" s="192"/>
    </row>
    <row r="364" ht="15.0" customHeight="1">
      <c r="B364" s="81"/>
      <c r="C364" s="194"/>
      <c r="D364" s="192"/>
    </row>
    <row r="365" ht="15.0" customHeight="1">
      <c r="B365" s="81"/>
      <c r="C365" s="194"/>
      <c r="D365" s="192"/>
    </row>
    <row r="366" ht="15.0" customHeight="1">
      <c r="B366" s="81"/>
      <c r="C366" s="194"/>
      <c r="D366" s="192"/>
    </row>
    <row r="367" ht="15.0" customHeight="1">
      <c r="B367" s="81"/>
      <c r="C367" s="194"/>
      <c r="D367" s="192"/>
    </row>
    <row r="368" ht="15.0" customHeight="1">
      <c r="B368" s="81"/>
      <c r="C368" s="194"/>
      <c r="D368" s="192"/>
    </row>
    <row r="369" ht="15.0" customHeight="1">
      <c r="B369" s="81"/>
      <c r="C369" s="194"/>
      <c r="D369" s="192"/>
    </row>
    <row r="370" ht="15.0" customHeight="1">
      <c r="B370" s="81"/>
      <c r="C370" s="194"/>
      <c r="D370" s="192"/>
    </row>
    <row r="371" ht="15.0" customHeight="1">
      <c r="B371" s="81"/>
      <c r="C371" s="194"/>
      <c r="D371" s="192"/>
    </row>
    <row r="372" ht="15.0" customHeight="1">
      <c r="B372" s="81"/>
      <c r="C372" s="194"/>
      <c r="D372" s="192"/>
    </row>
    <row r="373" ht="15.0" customHeight="1">
      <c r="B373" s="81"/>
      <c r="C373" s="194"/>
      <c r="D373" s="192"/>
    </row>
    <row r="374" ht="15.0" customHeight="1">
      <c r="B374" s="81"/>
      <c r="C374" s="194"/>
      <c r="D374" s="192"/>
    </row>
    <row r="375" ht="15.0" customHeight="1">
      <c r="B375" s="81"/>
      <c r="C375" s="194"/>
      <c r="D375" s="192"/>
    </row>
    <row r="376" ht="15.0" customHeight="1">
      <c r="B376" s="81"/>
      <c r="C376" s="194"/>
      <c r="D376" s="192"/>
    </row>
    <row r="377" ht="15.0" customHeight="1">
      <c r="B377" s="81"/>
      <c r="C377" s="194"/>
      <c r="D377" s="192"/>
    </row>
    <row r="378" ht="15.0" customHeight="1">
      <c r="B378" s="81"/>
      <c r="C378" s="194"/>
      <c r="D378" s="192"/>
    </row>
    <row r="379" ht="15.0" customHeight="1">
      <c r="B379" s="81"/>
      <c r="C379" s="194"/>
      <c r="D379" s="192"/>
    </row>
    <row r="380" ht="15.0" customHeight="1">
      <c r="B380" s="81"/>
      <c r="C380" s="194"/>
      <c r="D380" s="192"/>
    </row>
    <row r="381" ht="15.0" customHeight="1">
      <c r="B381" s="81"/>
      <c r="C381" s="194"/>
      <c r="D381" s="192"/>
    </row>
    <row r="382" ht="15.0" customHeight="1">
      <c r="B382" s="81"/>
      <c r="C382" s="194"/>
      <c r="D382" s="192"/>
    </row>
    <row r="383" ht="15.0" customHeight="1">
      <c r="B383" s="81"/>
      <c r="C383" s="194"/>
      <c r="D383" s="192"/>
    </row>
    <row r="384" ht="15.0" customHeight="1">
      <c r="B384" s="81"/>
      <c r="C384" s="194"/>
      <c r="D384" s="192"/>
    </row>
    <row r="385" ht="15.0" customHeight="1">
      <c r="B385" s="81"/>
      <c r="C385" s="194"/>
      <c r="D385" s="192"/>
    </row>
    <row r="386" ht="15.0" customHeight="1">
      <c r="B386" s="81"/>
      <c r="C386" s="194"/>
      <c r="D386" s="192"/>
    </row>
    <row r="387" ht="15.0" customHeight="1">
      <c r="B387" s="81"/>
      <c r="C387" s="194"/>
      <c r="D387" s="192"/>
    </row>
    <row r="388" ht="15.0" customHeight="1">
      <c r="B388" s="81"/>
      <c r="C388" s="194"/>
      <c r="D388" s="192"/>
    </row>
    <row r="389" ht="15.0" customHeight="1">
      <c r="B389" s="81"/>
      <c r="C389" s="194"/>
      <c r="D389" s="192"/>
    </row>
    <row r="390" ht="15.0" customHeight="1">
      <c r="B390" s="81"/>
      <c r="C390" s="194"/>
      <c r="D390" s="192"/>
    </row>
    <row r="391" ht="15.0" customHeight="1">
      <c r="B391" s="81"/>
      <c r="C391" s="194"/>
      <c r="D391" s="192"/>
    </row>
    <row r="392" ht="15.0" customHeight="1">
      <c r="B392" s="81"/>
      <c r="C392" s="194"/>
      <c r="D392" s="192"/>
    </row>
    <row r="393" ht="15.0" customHeight="1">
      <c r="B393" s="81"/>
      <c r="C393" s="194"/>
      <c r="D393" s="192"/>
    </row>
    <row r="394" ht="15.0" customHeight="1">
      <c r="B394" s="81"/>
      <c r="C394" s="194"/>
      <c r="D394" s="192"/>
    </row>
    <row r="395" ht="15.0" customHeight="1">
      <c r="B395" s="81"/>
      <c r="C395" s="194"/>
      <c r="D395" s="192"/>
    </row>
    <row r="396" ht="15.0" customHeight="1">
      <c r="B396" s="81"/>
      <c r="C396" s="194"/>
      <c r="D396" s="192"/>
    </row>
    <row r="397" ht="15.0" customHeight="1">
      <c r="B397" s="81"/>
      <c r="C397" s="194"/>
      <c r="D397" s="192"/>
    </row>
    <row r="398" ht="15.0" customHeight="1">
      <c r="B398" s="81"/>
      <c r="C398" s="194"/>
      <c r="D398" s="192"/>
    </row>
    <row r="399" ht="15.0" customHeight="1">
      <c r="B399" s="81"/>
      <c r="C399" s="194"/>
      <c r="D399" s="192"/>
    </row>
    <row r="400" ht="15.0" customHeight="1">
      <c r="B400" s="81"/>
      <c r="C400" s="194"/>
      <c r="D400" s="192"/>
    </row>
    <row r="401" ht="15.0" customHeight="1">
      <c r="B401" s="81"/>
      <c r="C401" s="194"/>
      <c r="D401" s="192"/>
    </row>
    <row r="402" ht="15.0" customHeight="1">
      <c r="B402" s="81"/>
      <c r="C402" s="194"/>
      <c r="D402" s="192"/>
    </row>
    <row r="403" ht="15.0" customHeight="1">
      <c r="B403" s="81"/>
      <c r="C403" s="194"/>
      <c r="D403" s="192"/>
    </row>
    <row r="404" ht="15.0" customHeight="1">
      <c r="B404" s="81"/>
      <c r="C404" s="194"/>
      <c r="D404" s="192"/>
    </row>
    <row r="405" ht="15.0" customHeight="1">
      <c r="B405" s="81"/>
      <c r="C405" s="194"/>
      <c r="D405" s="192"/>
    </row>
    <row r="406" ht="15.0" customHeight="1">
      <c r="B406" s="81"/>
      <c r="C406" s="194"/>
      <c r="D406" s="192"/>
    </row>
    <row r="407" ht="15.0" customHeight="1">
      <c r="B407" s="81"/>
      <c r="C407" s="194"/>
      <c r="D407" s="192"/>
    </row>
    <row r="408" ht="15.0" customHeight="1">
      <c r="B408" s="81"/>
      <c r="C408" s="194"/>
      <c r="D408" s="192"/>
    </row>
    <row r="409" ht="15.0" customHeight="1">
      <c r="B409" s="81"/>
      <c r="C409" s="194"/>
      <c r="D409" s="192"/>
    </row>
    <row r="410" ht="15.0" customHeight="1">
      <c r="B410" s="81"/>
      <c r="C410" s="194"/>
      <c r="D410" s="192"/>
    </row>
    <row r="411" ht="15.0" customHeight="1">
      <c r="B411" s="81"/>
      <c r="C411" s="194"/>
      <c r="D411" s="192"/>
    </row>
    <row r="412" ht="15.0" customHeight="1">
      <c r="B412" s="81"/>
      <c r="C412" s="194"/>
      <c r="D412" s="192"/>
    </row>
    <row r="413" ht="15.0" customHeight="1">
      <c r="B413" s="81"/>
      <c r="C413" s="194"/>
      <c r="D413" s="192"/>
    </row>
    <row r="414" ht="15.0" customHeight="1">
      <c r="B414" s="81"/>
      <c r="C414" s="194"/>
      <c r="D414" s="192"/>
    </row>
    <row r="415" ht="15.0" customHeight="1">
      <c r="B415" s="81"/>
      <c r="C415" s="194"/>
      <c r="D415" s="192"/>
    </row>
    <row r="416" ht="15.0" customHeight="1">
      <c r="B416" s="81"/>
      <c r="C416" s="194"/>
      <c r="D416" s="192"/>
    </row>
    <row r="417" ht="15.0" customHeight="1">
      <c r="B417" s="81"/>
      <c r="C417" s="194"/>
      <c r="D417" s="192"/>
    </row>
    <row r="418" ht="15.0" customHeight="1">
      <c r="B418" s="81"/>
      <c r="C418" s="194"/>
      <c r="D418" s="192"/>
    </row>
    <row r="419" ht="15.0" customHeight="1">
      <c r="B419" s="81"/>
      <c r="C419" s="194"/>
      <c r="D419" s="192"/>
    </row>
    <row r="420" ht="15.0" customHeight="1">
      <c r="B420" s="81"/>
      <c r="C420" s="194"/>
      <c r="D420" s="192"/>
    </row>
    <row r="421" ht="15.0" customHeight="1">
      <c r="B421" s="81"/>
      <c r="C421" s="194"/>
      <c r="D421" s="192"/>
    </row>
    <row r="422" ht="15.0" customHeight="1">
      <c r="B422" s="81"/>
      <c r="C422" s="194"/>
      <c r="D422" s="192"/>
    </row>
    <row r="423" ht="15.0" customHeight="1">
      <c r="B423" s="81"/>
      <c r="C423" s="194"/>
      <c r="D423" s="192"/>
    </row>
    <row r="424" ht="15.0" customHeight="1">
      <c r="B424" s="81"/>
      <c r="C424" s="194"/>
      <c r="D424" s="192"/>
    </row>
    <row r="425" ht="15.0" customHeight="1">
      <c r="B425" s="81"/>
      <c r="C425" s="194"/>
      <c r="D425" s="192"/>
    </row>
    <row r="426" ht="15.0" customHeight="1">
      <c r="B426" s="81"/>
      <c r="C426" s="194"/>
      <c r="D426" s="192"/>
    </row>
    <row r="427" ht="15.0" customHeight="1">
      <c r="B427" s="81"/>
      <c r="C427" s="194"/>
      <c r="D427" s="192"/>
    </row>
    <row r="428" ht="15.0" customHeight="1">
      <c r="B428" s="81"/>
      <c r="C428" s="194"/>
      <c r="D428" s="192"/>
    </row>
    <row r="429" ht="15.0" customHeight="1">
      <c r="B429" s="81"/>
      <c r="C429" s="194"/>
      <c r="D429" s="192"/>
    </row>
    <row r="430" ht="15.0" customHeight="1">
      <c r="B430" s="81"/>
      <c r="C430" s="194"/>
      <c r="D430" s="192"/>
    </row>
    <row r="431" ht="15.0" customHeight="1">
      <c r="B431" s="81"/>
      <c r="C431" s="194"/>
      <c r="D431" s="192"/>
    </row>
    <row r="432" ht="15.0" customHeight="1">
      <c r="B432" s="81"/>
      <c r="C432" s="194"/>
      <c r="D432" s="192"/>
    </row>
    <row r="433" ht="15.0" customHeight="1">
      <c r="B433" s="81"/>
      <c r="C433" s="194"/>
      <c r="D433" s="192"/>
    </row>
    <row r="434" ht="15.0" customHeight="1">
      <c r="B434" s="81"/>
      <c r="C434" s="194"/>
      <c r="D434" s="192"/>
    </row>
    <row r="435" ht="15.0" customHeight="1">
      <c r="B435" s="81"/>
      <c r="C435" s="194"/>
      <c r="D435" s="192"/>
    </row>
    <row r="436" ht="15.0" customHeight="1">
      <c r="B436" s="81"/>
      <c r="C436" s="194"/>
      <c r="D436" s="192"/>
    </row>
    <row r="437" ht="15.0" customHeight="1">
      <c r="B437" s="81"/>
      <c r="C437" s="194"/>
      <c r="D437" s="192"/>
    </row>
    <row r="438" ht="15.0" customHeight="1">
      <c r="B438" s="81"/>
      <c r="C438" s="194"/>
      <c r="D438" s="192"/>
    </row>
    <row r="439" ht="15.0" customHeight="1">
      <c r="B439" s="81"/>
      <c r="C439" s="194"/>
      <c r="D439" s="192"/>
    </row>
    <row r="440" ht="15.0" customHeight="1">
      <c r="B440" s="81"/>
      <c r="C440" s="194"/>
      <c r="D440" s="192"/>
    </row>
    <row r="441" ht="15.0" customHeight="1">
      <c r="B441" s="81"/>
      <c r="C441" s="194"/>
      <c r="D441" s="192"/>
    </row>
    <row r="442" ht="15.0" customHeight="1">
      <c r="B442" s="81"/>
      <c r="C442" s="194"/>
      <c r="D442" s="192"/>
    </row>
    <row r="443" ht="15.0" customHeight="1">
      <c r="B443" s="81"/>
      <c r="C443" s="194"/>
      <c r="D443" s="192"/>
    </row>
    <row r="444" ht="15.0" customHeight="1">
      <c r="B444" s="81"/>
      <c r="C444" s="194"/>
      <c r="D444" s="192"/>
    </row>
    <row r="445" ht="15.0" customHeight="1">
      <c r="B445" s="81"/>
      <c r="C445" s="194"/>
      <c r="D445" s="192"/>
    </row>
    <row r="446" ht="15.0" customHeight="1">
      <c r="B446" s="81"/>
      <c r="C446" s="194"/>
      <c r="D446" s="192"/>
    </row>
    <row r="447" ht="15.0" customHeight="1">
      <c r="B447" s="81"/>
      <c r="C447" s="194"/>
      <c r="D447" s="192"/>
    </row>
    <row r="448" ht="15.0" customHeight="1">
      <c r="B448" s="81"/>
      <c r="C448" s="194"/>
      <c r="D448" s="192"/>
    </row>
    <row r="449" ht="15.0" customHeight="1">
      <c r="B449" s="81"/>
      <c r="C449" s="194"/>
      <c r="D449" s="192"/>
    </row>
    <row r="450" ht="15.0" customHeight="1">
      <c r="B450" s="81"/>
      <c r="C450" s="194"/>
      <c r="D450" s="192"/>
    </row>
    <row r="451" ht="15.0" customHeight="1">
      <c r="B451" s="81"/>
      <c r="C451" s="194"/>
      <c r="D451" s="192"/>
    </row>
    <row r="452" ht="15.0" customHeight="1">
      <c r="B452" s="81"/>
      <c r="C452" s="194"/>
      <c r="D452" s="192"/>
    </row>
    <row r="453" ht="15.0" customHeight="1">
      <c r="B453" s="81"/>
      <c r="C453" s="194"/>
      <c r="D453" s="192"/>
    </row>
    <row r="454" ht="15.0" customHeight="1">
      <c r="B454" s="81"/>
      <c r="C454" s="194"/>
      <c r="D454" s="192"/>
    </row>
    <row r="455" ht="15.0" customHeight="1">
      <c r="B455" s="81"/>
      <c r="C455" s="194"/>
      <c r="D455" s="192"/>
    </row>
    <row r="456" ht="15.0" customHeight="1">
      <c r="B456" s="81"/>
      <c r="C456" s="194"/>
      <c r="D456" s="192"/>
    </row>
    <row r="457" ht="15.0" customHeight="1">
      <c r="B457" s="81"/>
      <c r="C457" s="194"/>
      <c r="D457" s="192"/>
    </row>
    <row r="458" ht="15.0" customHeight="1">
      <c r="B458" s="81"/>
      <c r="C458" s="194"/>
      <c r="D458" s="192"/>
    </row>
    <row r="459" ht="15.0" customHeight="1">
      <c r="B459" s="81"/>
      <c r="C459" s="194"/>
      <c r="D459" s="192"/>
    </row>
    <row r="460" ht="15.0" customHeight="1">
      <c r="B460" s="81"/>
      <c r="C460" s="194"/>
      <c r="D460" s="192"/>
    </row>
    <row r="461" ht="15.0" customHeight="1">
      <c r="B461" s="81"/>
      <c r="C461" s="194"/>
      <c r="D461" s="192"/>
    </row>
    <row r="462" ht="15.0" customHeight="1">
      <c r="B462" s="81"/>
      <c r="C462" s="194"/>
      <c r="D462" s="192"/>
    </row>
    <row r="463" ht="15.0" customHeight="1">
      <c r="B463" s="81"/>
      <c r="C463" s="194"/>
      <c r="D463" s="192"/>
    </row>
    <row r="464" ht="15.0" customHeight="1">
      <c r="B464" s="81"/>
      <c r="C464" s="194"/>
      <c r="D464" s="192"/>
    </row>
    <row r="465" ht="15.0" customHeight="1">
      <c r="B465" s="81"/>
      <c r="C465" s="194"/>
      <c r="D465" s="192"/>
    </row>
    <row r="466" ht="15.0" customHeight="1">
      <c r="B466" s="81"/>
      <c r="C466" s="194"/>
      <c r="D466" s="192"/>
    </row>
    <row r="467" ht="15.0" customHeight="1">
      <c r="B467" s="81"/>
      <c r="C467" s="194"/>
      <c r="D467" s="192"/>
    </row>
    <row r="468" ht="15.0" customHeight="1">
      <c r="B468" s="81"/>
      <c r="C468" s="194"/>
      <c r="D468" s="192"/>
    </row>
    <row r="469" ht="15.0" customHeight="1">
      <c r="B469" s="81"/>
      <c r="C469" s="194"/>
      <c r="D469" s="192"/>
    </row>
    <row r="470" ht="15.0" customHeight="1">
      <c r="B470" s="81"/>
      <c r="C470" s="194"/>
      <c r="D470" s="192"/>
    </row>
    <row r="471" ht="15.0" customHeight="1">
      <c r="B471" s="81"/>
      <c r="C471" s="194"/>
      <c r="D471" s="192"/>
    </row>
    <row r="472" ht="15.0" customHeight="1">
      <c r="B472" s="81"/>
      <c r="C472" s="194"/>
      <c r="D472" s="192"/>
    </row>
    <row r="473" ht="15.0" customHeight="1">
      <c r="B473" s="81"/>
      <c r="C473" s="194"/>
      <c r="D473" s="192"/>
    </row>
    <row r="474" ht="15.0" customHeight="1">
      <c r="B474" s="81"/>
      <c r="C474" s="194"/>
      <c r="D474" s="192"/>
    </row>
    <row r="475" ht="15.0" customHeight="1">
      <c r="B475" s="81"/>
      <c r="C475" s="194"/>
      <c r="D475" s="192"/>
    </row>
    <row r="476" ht="15.0" customHeight="1">
      <c r="B476" s="81"/>
      <c r="C476" s="194"/>
      <c r="D476" s="192"/>
    </row>
    <row r="477" ht="15.0" customHeight="1">
      <c r="B477" s="81"/>
      <c r="C477" s="194"/>
      <c r="D477" s="192"/>
    </row>
    <row r="478" ht="15.0" customHeight="1">
      <c r="B478" s="81"/>
      <c r="C478" s="194"/>
      <c r="D478" s="192"/>
    </row>
    <row r="479" ht="15.0" customHeight="1">
      <c r="B479" s="81"/>
      <c r="C479" s="194"/>
      <c r="D479" s="192"/>
    </row>
    <row r="480" ht="15.0" customHeight="1">
      <c r="B480" s="81"/>
      <c r="C480" s="194"/>
      <c r="D480" s="192"/>
    </row>
    <row r="481" ht="15.0" customHeight="1">
      <c r="B481" s="81"/>
      <c r="C481" s="194"/>
      <c r="D481" s="192"/>
    </row>
    <row r="482" ht="15.0" customHeight="1">
      <c r="B482" s="81"/>
      <c r="C482" s="194"/>
      <c r="D482" s="192"/>
    </row>
    <row r="483" ht="15.0" customHeight="1">
      <c r="B483" s="81"/>
      <c r="C483" s="194"/>
      <c r="D483" s="192"/>
    </row>
    <row r="484" ht="15.0" customHeight="1">
      <c r="B484" s="81"/>
      <c r="C484" s="194"/>
      <c r="D484" s="192"/>
    </row>
    <row r="485" ht="15.0" customHeight="1">
      <c r="B485" s="81"/>
      <c r="C485" s="194"/>
      <c r="D485" s="192"/>
    </row>
    <row r="486" ht="15.0" customHeight="1">
      <c r="B486" s="81"/>
      <c r="C486" s="194"/>
      <c r="D486" s="192"/>
    </row>
    <row r="487" ht="15.0" customHeight="1">
      <c r="B487" s="81"/>
      <c r="C487" s="194"/>
      <c r="D487" s="192"/>
    </row>
    <row r="488" ht="15.0" customHeight="1">
      <c r="B488" s="81"/>
      <c r="C488" s="194"/>
      <c r="D488" s="192"/>
    </row>
    <row r="489" ht="15.0" customHeight="1">
      <c r="B489" s="81"/>
      <c r="C489" s="194"/>
      <c r="D489" s="192"/>
    </row>
    <row r="490" ht="15.0" customHeight="1">
      <c r="B490" s="81"/>
      <c r="C490" s="194"/>
      <c r="D490" s="192"/>
    </row>
    <row r="491" ht="15.0" customHeight="1">
      <c r="B491" s="81"/>
      <c r="C491" s="194"/>
      <c r="D491" s="192"/>
    </row>
    <row r="492" ht="15.0" customHeight="1">
      <c r="B492" s="81"/>
      <c r="C492" s="194"/>
      <c r="D492" s="192"/>
    </row>
    <row r="493" ht="15.0" customHeight="1">
      <c r="B493" s="81"/>
      <c r="C493" s="194"/>
      <c r="D493" s="192"/>
    </row>
    <row r="494" ht="15.0" customHeight="1">
      <c r="B494" s="81"/>
      <c r="C494" s="194"/>
      <c r="D494" s="192"/>
    </row>
    <row r="495" ht="15.0" customHeight="1">
      <c r="B495" s="81"/>
      <c r="C495" s="194"/>
      <c r="D495" s="192"/>
    </row>
    <row r="496" ht="15.0" customHeight="1">
      <c r="B496" s="81"/>
      <c r="C496" s="194"/>
      <c r="D496" s="192"/>
    </row>
    <row r="497" ht="15.0" customHeight="1">
      <c r="B497" s="81"/>
      <c r="C497" s="194"/>
      <c r="D497" s="192"/>
    </row>
    <row r="498" ht="15.0" customHeight="1">
      <c r="B498" s="81"/>
      <c r="C498" s="194"/>
      <c r="D498" s="192"/>
    </row>
    <row r="499" ht="15.0" customHeight="1">
      <c r="B499" s="81"/>
      <c r="C499" s="194"/>
      <c r="D499" s="192"/>
    </row>
    <row r="500" ht="15.0" customHeight="1">
      <c r="B500" s="81"/>
      <c r="C500" s="194"/>
      <c r="D500" s="192"/>
    </row>
    <row r="501" ht="15.0" customHeight="1">
      <c r="B501" s="81"/>
      <c r="C501" s="194"/>
      <c r="D501" s="192"/>
    </row>
    <row r="502" ht="15.0" customHeight="1">
      <c r="B502" s="81"/>
      <c r="C502" s="194"/>
      <c r="D502" s="192"/>
    </row>
    <row r="503" ht="15.0" customHeight="1">
      <c r="B503" s="81"/>
      <c r="C503" s="194"/>
      <c r="D503" s="192"/>
    </row>
    <row r="504" ht="15.0" customHeight="1">
      <c r="B504" s="81"/>
      <c r="C504" s="194"/>
      <c r="D504" s="192"/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I1"/>
    <mergeCell ref="A2:B2"/>
    <mergeCell ref="L2:O2"/>
    <mergeCell ref="T2:AJ2"/>
    <mergeCell ref="C4:AJ4"/>
    <mergeCell ref="C5:AJ5"/>
    <mergeCell ref="C6:AJ6"/>
    <mergeCell ref="Y10:AC10"/>
    <mergeCell ref="AF10:AJ10"/>
    <mergeCell ref="AD11:AE11"/>
    <mergeCell ref="AD12:AE12"/>
    <mergeCell ref="C7:AJ7"/>
    <mergeCell ref="C8:AJ8"/>
    <mergeCell ref="C9:AJ9"/>
    <mergeCell ref="E10:I10"/>
    <mergeCell ref="J10:N10"/>
    <mergeCell ref="O10:S10"/>
    <mergeCell ref="T10:X10"/>
  </mergeCells>
  <conditionalFormatting sqref="E258:S258 T262:V262 W258:AC258">
    <cfRule type="cellIs" dxfId="0" priority="1" operator="greaterThan">
      <formula>E251</formula>
    </cfRule>
  </conditionalFormatting>
  <conditionalFormatting sqref="E259:S259 T263:V263 W259:AC259">
    <cfRule type="cellIs" dxfId="0" priority="2" operator="greaterThan">
      <formula>E251</formula>
    </cfRule>
  </conditionalFormatting>
  <conditionalFormatting sqref="E260:S260 T264:V264 W260:AC260">
    <cfRule type="cellIs" dxfId="0" priority="3" operator="greaterThan">
      <formula>E251</formula>
    </cfRule>
  </conditionalFormatting>
  <conditionalFormatting sqref="E261:S261 T265:V265 W261:AC261">
    <cfRule type="cellIs" dxfId="0" priority="4" operator="greaterThan">
      <formula>E251</formula>
    </cfRule>
  </conditionalFormatting>
  <conditionalFormatting sqref="E262:S262 T266:V267 W262:AC262">
    <cfRule type="cellIs" dxfId="0" priority="5" operator="greaterThan">
      <formula>E251</formula>
    </cfRule>
  </conditionalFormatting>
  <conditionalFormatting sqref="E263:S263 T268:V268 W263:AC263">
    <cfRule type="cellIs" dxfId="0" priority="6" operator="greaterThan">
      <formula>E251</formula>
    </cfRule>
  </conditionalFormatting>
  <conditionalFormatting sqref="E264:S264 T269:V269 W264:AC264">
    <cfRule type="cellIs" dxfId="0" priority="7" operator="greaterThan">
      <formula>E251</formula>
    </cfRule>
  </conditionalFormatting>
  <conditionalFormatting sqref="E265:S265 T270:V270 W265:AC265">
    <cfRule type="cellIs" dxfId="0" priority="8" operator="greaterThan">
      <formula>E251</formula>
    </cfRule>
  </conditionalFormatting>
  <conditionalFormatting sqref="E266:S267 T271:V271 W266:AC267">
    <cfRule type="cellIs" dxfId="0" priority="9" operator="greaterThan">
      <formula>E251</formula>
    </cfRule>
  </conditionalFormatting>
  <conditionalFormatting sqref="E268:S268 W268:AC268">
    <cfRule type="cellIs" dxfId="0" priority="10" operator="greaterThan">
      <formula>E252</formula>
    </cfRule>
  </conditionalFormatting>
  <conditionalFormatting sqref="E269:S269 T272:V272 W269:AC269">
    <cfRule type="cellIs" dxfId="0" priority="11" operator="greaterThan">
      <formula>E252</formula>
    </cfRule>
  </conditionalFormatting>
  <conditionalFormatting sqref="E270:S270 T273:V273 W270:AC270">
    <cfRule type="cellIs" dxfId="0" priority="12" operator="greaterThan">
      <formula>E252</formula>
    </cfRule>
  </conditionalFormatting>
  <conditionalFormatting sqref="E271:S271 T274:V275 W271:AC271">
    <cfRule type="cellIs" dxfId="0" priority="13" operator="greaterThan">
      <formula>E252</formula>
    </cfRule>
  </conditionalFormatting>
  <conditionalFormatting sqref="E272:S272 T276:V276 W272:AC272">
    <cfRule type="cellIs" dxfId="0" priority="14" operator="greaterThan">
      <formula>E251</formula>
    </cfRule>
  </conditionalFormatting>
  <conditionalFormatting sqref="E273:S273 T277:V277 W273:AC273">
    <cfRule type="cellIs" dxfId="0" priority="15" operator="greaterThan">
      <formula>E251</formula>
    </cfRule>
  </conditionalFormatting>
  <conditionalFormatting sqref="E274:S275 T278:V278 W274:AC275">
    <cfRule type="cellIs" dxfId="0" priority="16" operator="greaterThan">
      <formula>E251</formula>
    </cfRule>
  </conditionalFormatting>
  <conditionalFormatting sqref="E276:S276 T281:V281 W276:AC276">
    <cfRule type="cellIs" dxfId="0" priority="17" operator="greaterThan">
      <formula>E251</formula>
    </cfRule>
  </conditionalFormatting>
  <conditionalFormatting sqref="E277:S277 W277:AC277">
    <cfRule type="cellIs" dxfId="0" priority="18" operator="greaterThan">
      <formula>E251</formula>
    </cfRule>
  </conditionalFormatting>
  <conditionalFormatting sqref="E278:S278 T282:V282 W278:AC278">
    <cfRule type="cellIs" dxfId="0" priority="19" operator="greaterThan">
      <formula>E251</formula>
    </cfRule>
  </conditionalFormatting>
  <conditionalFormatting sqref="E279:S280 W279:AC280">
    <cfRule type="cellIs" dxfId="0" priority="20" operator="greaterThan">
      <formula>E251</formula>
    </cfRule>
  </conditionalFormatting>
  <conditionalFormatting sqref="E281:S281 W281:AC281">
    <cfRule type="cellIs" dxfId="0" priority="21" operator="greaterThan">
      <formula>E252</formula>
    </cfRule>
  </conditionalFormatting>
  <conditionalFormatting sqref="E282:S282 W282:AC282">
    <cfRule type="cellIs" dxfId="0" priority="22" operator="greaterThan">
      <formula>E251</formula>
    </cfRule>
  </conditionalFormatting>
  <conditionalFormatting sqref="E13:AC72 E74:AB242 AC74:AC188 AC191:AC242">
    <cfRule type="cellIs" dxfId="0" priority="23" operator="greaterThan">
      <formula>E12</formula>
    </cfRule>
  </conditionalFormatting>
  <conditionalFormatting sqref="E73:AC73">
    <cfRule type="cellIs" dxfId="0" priority="24" operator="greaterThan">
      <formula>#REF!</formula>
    </cfRule>
  </conditionalFormatting>
  <conditionalFormatting sqref="T258:U274">
    <cfRule type="cellIs" dxfId="0" priority="25" operator="greaterThan">
      <formula>T257</formula>
    </cfRule>
  </conditionalFormatting>
  <conditionalFormatting sqref="T258:V258">
    <cfRule type="cellIs" dxfId="0" priority="26" operator="greaterThan">
      <formula>T255</formula>
    </cfRule>
  </conditionalFormatting>
  <conditionalFormatting sqref="T259:V259">
    <cfRule type="cellIs" dxfId="0" priority="27" operator="greaterThan">
      <formula>T255</formula>
    </cfRule>
  </conditionalFormatting>
  <conditionalFormatting sqref="T260:V260">
    <cfRule type="cellIs" dxfId="0" priority="28" operator="greaterThan">
      <formula>T255</formula>
    </cfRule>
  </conditionalFormatting>
  <conditionalFormatting sqref="T261:V261">
    <cfRule type="cellIs" dxfId="0" priority="29" operator="greaterThan">
      <formula>T255</formula>
    </cfRule>
  </conditionalFormatting>
  <conditionalFormatting sqref="T279:V280">
    <cfRule type="cellIs" dxfId="0" priority="30" operator="greaterThan">
      <formula>T255</formula>
    </cfRule>
  </conditionalFormatting>
  <conditionalFormatting sqref="T284:V284">
    <cfRule type="cellIs" dxfId="0" priority="31" operator="greaterThan">
      <formula>T283</formula>
    </cfRule>
  </conditionalFormatting>
  <conditionalFormatting sqref="Z13:AC60">
    <cfRule type="cellIs" dxfId="0" priority="32" operator="greaterThan">
      <formula>Z12</formula>
    </cfRule>
  </conditionalFormatting>
  <conditionalFormatting sqref="E283:S283 T283:V284 W283:AC283 AA258:AA280">
    <cfRule type="cellIs" dxfId="0" priority="33" operator="greaterThan">
      <formula>#REF!</formula>
    </cfRule>
  </conditionalFormatting>
  <conditionalFormatting sqref="AA258:AA280">
    <cfRule type="cellIs" dxfId="0" priority="34" operator="greaterThan">
      <formula>AA257</formula>
    </cfRule>
  </conditionalFormatting>
  <conditionalFormatting sqref="AB132:AB191">
    <cfRule type="cellIs" dxfId="0" priority="35" operator="greaterThan">
      <formula>AB131</formula>
    </cfRule>
  </conditionalFormatting>
  <conditionalFormatting sqref="AB258:AC279">
    <cfRule type="cellIs" dxfId="0" priority="36" operator="greaterThan">
      <formula>AB257</formula>
    </cfRule>
  </conditionalFormatting>
  <conditionalFormatting sqref="AD189:AD190">
    <cfRule type="cellIs" dxfId="0" priority="37" operator="greaterThan">
      <formula>AC188</formula>
    </cfRule>
  </conditionalFormatting>
  <conditionalFormatting sqref="AK1:AK1000">
    <cfRule type="notContainsBlanks" dxfId="1" priority="38">
      <formula>LEN(TRIM(AK1))&gt;0</formula>
    </cfRule>
  </conditionalFormatting>
  <conditionalFormatting sqref="AK111:AK113">
    <cfRule type="cellIs" dxfId="0" priority="39" stopIfTrue="1" operator="equal">
      <formula>"U"</formula>
    </cfRule>
  </conditionalFormatting>
  <conditionalFormatting sqref="AK117:AK119">
    <cfRule type="cellIs" dxfId="0" priority="40" stopIfTrue="1" operator="equal">
      <formula>"U"</formula>
    </cfRule>
  </conditionalFormatting>
  <conditionalFormatting sqref="AK160:AK177">
    <cfRule type="cellIs" dxfId="0" priority="41" stopIfTrue="1" operator="equal">
      <formula>"U"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14"/>
    <col customWidth="1" min="3" max="3" width="12.29"/>
    <col customWidth="1" min="4" max="4" width="12.14"/>
    <col customWidth="1" min="5" max="5" width="12.29"/>
    <col customWidth="1" min="6" max="6" width="12.14"/>
    <col customWidth="1" min="7" max="7" width="7.0"/>
    <col customWidth="1" min="8" max="8" width="7.29"/>
    <col customWidth="1" min="9" max="11" width="9.0"/>
  </cols>
  <sheetData>
    <row r="1" ht="15.0" customHeight="1">
      <c r="A1" s="197" t="s">
        <v>553</v>
      </c>
      <c r="B1" s="198"/>
      <c r="C1" s="198"/>
      <c r="D1" s="198"/>
      <c r="E1" s="198"/>
      <c r="F1" s="198"/>
      <c r="G1" s="198"/>
      <c r="H1" s="199"/>
    </row>
    <row r="2" ht="15.0" customHeight="1">
      <c r="A2" s="200" t="s">
        <v>554</v>
      </c>
      <c r="H2" s="201"/>
    </row>
    <row r="3" ht="15.75" customHeight="1">
      <c r="A3" s="202" t="s">
        <v>555</v>
      </c>
      <c r="H3" s="201"/>
    </row>
    <row r="4">
      <c r="A4" s="203" t="s">
        <v>556</v>
      </c>
      <c r="B4" s="204"/>
      <c r="C4" s="204" t="str">
        <f>'S1'!$C$3</f>
        <v>2023-24</v>
      </c>
      <c r="D4" s="205"/>
      <c r="E4" s="204" t="s">
        <v>557</v>
      </c>
      <c r="F4" s="204" t="str">
        <f>'S1'!$C$4</f>
        <v>VII</v>
      </c>
      <c r="G4" s="204"/>
      <c r="H4" s="206"/>
    </row>
    <row r="5">
      <c r="A5" s="207" t="s">
        <v>558</v>
      </c>
      <c r="B5" s="144"/>
      <c r="C5" s="151" t="str">
        <f>'S1'!$C$1</f>
        <v>MG8591</v>
      </c>
      <c r="D5" s="208" t="str">
        <f>'S1'!$C$2</f>
        <v>Principles of Management</v>
      </c>
      <c r="E5" s="198"/>
      <c r="F5" s="198"/>
      <c r="G5" s="198"/>
      <c r="H5" s="199"/>
    </row>
    <row r="6" ht="33.75" customHeight="1">
      <c r="A6" s="209" t="s">
        <v>559</v>
      </c>
      <c r="B6" s="210" t="str">
        <f>'S1'!$B$14</f>
        <v>Describe and discuss the elements of effective management</v>
      </c>
      <c r="C6" s="62"/>
      <c r="D6" s="62"/>
      <c r="E6" s="62"/>
      <c r="F6" s="62"/>
      <c r="G6" s="62"/>
      <c r="H6" s="211"/>
    </row>
    <row r="7" ht="27.75" customHeight="1">
      <c r="A7" s="209" t="s">
        <v>28</v>
      </c>
      <c r="B7" s="210" t="str">
        <f>'S1'!$B$15</f>
        <v>Understand and apply the concepts of planning and decision making</v>
      </c>
      <c r="C7" s="62"/>
      <c r="D7" s="62"/>
      <c r="E7" s="62"/>
      <c r="F7" s="62"/>
      <c r="G7" s="62"/>
      <c r="H7" s="211"/>
    </row>
    <row r="8" ht="15.0" customHeight="1">
      <c r="A8" s="209" t="s">
        <v>30</v>
      </c>
      <c r="B8" s="210" t="str">
        <f>'S1'!$B$16</f>
        <v>Understand issues relating to
 organizing and staffing.</v>
      </c>
      <c r="C8" s="62"/>
      <c r="D8" s="62"/>
      <c r="E8" s="62"/>
      <c r="F8" s="62"/>
      <c r="G8" s="62"/>
      <c r="H8" s="211"/>
    </row>
    <row r="9" ht="15.0" customHeight="1">
      <c r="A9" s="209" t="s">
        <v>32</v>
      </c>
      <c r="B9" s="210" t="str">
        <f>'S1'!$B$17</f>
        <v>Describe the various aspects of directing</v>
      </c>
      <c r="C9" s="62"/>
      <c r="D9" s="62"/>
      <c r="E9" s="62"/>
      <c r="F9" s="62"/>
      <c r="G9" s="62"/>
      <c r="H9" s="211"/>
    </row>
    <row r="10" ht="30.0" customHeight="1">
      <c r="A10" s="209" t="s">
        <v>34</v>
      </c>
      <c r="B10" s="210" t="str">
        <f>'S1'!$B$18</f>
        <v>Understand management control in organizations .</v>
      </c>
      <c r="C10" s="62"/>
      <c r="D10" s="62"/>
      <c r="E10" s="62"/>
      <c r="F10" s="62"/>
      <c r="G10" s="62"/>
      <c r="H10" s="211"/>
    </row>
    <row r="11" ht="15.0" customHeight="1">
      <c r="A11" s="212" t="s">
        <v>44</v>
      </c>
      <c r="B11" s="210" t="str">
        <f>#REF!</f>
        <v>#REF!</v>
      </c>
      <c r="C11" s="62"/>
      <c r="D11" s="62"/>
      <c r="E11" s="62"/>
      <c r="F11" s="62"/>
      <c r="G11" s="62"/>
      <c r="H11" s="211"/>
    </row>
    <row r="12" ht="15.75" customHeight="1">
      <c r="A12" s="213" t="s">
        <v>560</v>
      </c>
      <c r="H12" s="201"/>
    </row>
    <row r="13">
      <c r="A13" s="214"/>
      <c r="B13" s="215" t="s">
        <v>38</v>
      </c>
      <c r="C13" s="144"/>
      <c r="D13" s="144"/>
      <c r="E13" s="144"/>
      <c r="F13" s="144"/>
      <c r="G13" s="144"/>
      <c r="H13" s="216" t="s">
        <v>39</v>
      </c>
    </row>
    <row r="14" ht="25.5" customHeight="1">
      <c r="A14" s="217"/>
      <c r="B14" s="218" t="str">
        <f>'S1'!D13</f>
        <v>Serial Test 1</v>
      </c>
      <c r="C14" s="218" t="str">
        <f>'S1'!E13</f>
        <v>Serial Test 2</v>
      </c>
      <c r="D14" s="218" t="str">
        <f>'S1'!F13</f>
        <v>Serial Test 3</v>
      </c>
      <c r="E14" s="219" t="str">
        <f>'S1'!G13</f>
        <v>Assignment 1</v>
      </c>
      <c r="F14" s="218" t="str">
        <f>'S1'!H13</f>
        <v>Assignment 2</v>
      </c>
      <c r="G14" s="220" t="str">
        <f>'S1'!I13</f>
        <v>Total</v>
      </c>
      <c r="H14" s="221" t="s">
        <v>561</v>
      </c>
    </row>
    <row r="15">
      <c r="A15" s="221" t="str">
        <f t="shared" ref="A15:A19" si="1">A6</f>
        <v>CO1 </v>
      </c>
      <c r="B15" s="218">
        <f>IF('S1'!$D$14&gt;0,'S1'!$D$14," ")</f>
        <v>28</v>
      </c>
      <c r="C15" s="218" t="str">
        <f>IF('S1'!$E$14&gt;0,'S1'!$E$14," ")</f>
        <v> </v>
      </c>
      <c r="D15" s="218" t="str">
        <f>IF('S1'!$F$14&gt;0,'S1'!$F$14," ")</f>
        <v> </v>
      </c>
      <c r="E15" s="218">
        <f>IF('S1'!$G$14&gt;0,'S1'!$G$14," ")</f>
        <v>25</v>
      </c>
      <c r="F15" s="218" t="str">
        <f>IF('S1'!$H$14&gt;0,'S1'!$H$14," ")</f>
        <v> </v>
      </c>
      <c r="G15" s="220">
        <f>IF('S1'!$I$14&gt;0,'S1'!$I$14," ")</f>
        <v>53</v>
      </c>
      <c r="H15" s="222">
        <v>100.0</v>
      </c>
    </row>
    <row r="16">
      <c r="A16" s="221" t="str">
        <f t="shared" si="1"/>
        <v>CO2</v>
      </c>
      <c r="B16" s="218">
        <f>IF('S1'!$D$15&gt;0,'S1'!$D$15," ")</f>
        <v>22</v>
      </c>
      <c r="C16" s="218">
        <f>IF('S1'!$E$15&gt;0,'S1'!$E$15," ")</f>
        <v>18</v>
      </c>
      <c r="D16" s="218" t="str">
        <f>IF('S1'!F15&gt;0,'S1'!F15," ")</f>
        <v> </v>
      </c>
      <c r="E16" s="218">
        <f>IF('S1'!$G$15&gt;0,'S1'!$G$15," ")</f>
        <v>25</v>
      </c>
      <c r="F16" s="218" t="str">
        <f>IF('S1'!$H$15&gt;0,'S1'!$H$15," ")</f>
        <v> </v>
      </c>
      <c r="G16" s="220">
        <f>IF('S1'!$I$15&gt;0,'S1'!$I$15," ")</f>
        <v>65</v>
      </c>
      <c r="H16" s="223"/>
    </row>
    <row r="17">
      <c r="A17" s="221" t="str">
        <f t="shared" si="1"/>
        <v>CO3</v>
      </c>
      <c r="B17" s="218" t="str">
        <f>IF('S1'!$D$16&gt;0,'S1'!$D$16," ")</f>
        <v> </v>
      </c>
      <c r="C17" s="218">
        <f>IF('S1'!$E$16&gt;0,'S1'!$E$16," ")</f>
        <v>23</v>
      </c>
      <c r="D17" s="218" t="str">
        <f>IF('S1'!$F$16&gt;0,'S1'!$F$16," ")</f>
        <v> </v>
      </c>
      <c r="E17" s="218" t="str">
        <f>IF('S1'!$G$16&gt;0,'S1'!$G$16," ")</f>
        <v> </v>
      </c>
      <c r="F17" s="218">
        <f>IF('S1'!$H$16&gt;0,'S1'!$H$16," ")</f>
        <v>30</v>
      </c>
      <c r="G17" s="220">
        <f>IF('S1'!$I$16&gt;0,'S1'!$I$16," ")</f>
        <v>53</v>
      </c>
      <c r="H17" s="223"/>
    </row>
    <row r="18">
      <c r="A18" s="221" t="str">
        <f t="shared" si="1"/>
        <v>CO4</v>
      </c>
      <c r="B18" s="218" t="str">
        <f>IF('S1'!$D$17&gt;0,'S1'!$D$17," ")</f>
        <v> </v>
      </c>
      <c r="C18" s="218">
        <f>IF('S1'!$E$17&gt;0,'S1'!$E$17," ")</f>
        <v>9</v>
      </c>
      <c r="D18" s="218">
        <f>IF('S1'!$F$17&gt;0,'S1'!$F$17," ")</f>
        <v>24</v>
      </c>
      <c r="E18" s="218" t="str">
        <f>IF('S1'!$G$17&gt;0,'S1'!$G$17," ")</f>
        <v> </v>
      </c>
      <c r="F18" s="218">
        <f>IF('S1'!$H$17&gt;0,'S1'!$H$17," ")</f>
        <v>20</v>
      </c>
      <c r="G18" s="220">
        <f>IF('S1'!$I$17&gt;0,'S1'!$I$17," ")</f>
        <v>53</v>
      </c>
      <c r="H18" s="223"/>
    </row>
    <row r="19">
      <c r="A19" s="221" t="str">
        <f t="shared" si="1"/>
        <v>CO5</v>
      </c>
      <c r="B19" s="218" t="str">
        <f>IF('S1'!$D$18&gt;0,'S1'!$D$18," ")</f>
        <v> </v>
      </c>
      <c r="C19" s="218" t="str">
        <f>IF('S1'!$E$18&gt;0,'S1'!$E$18," ")</f>
        <v> </v>
      </c>
      <c r="D19" s="218">
        <f>IF('S1'!$F$18&gt;0,'S1'!$F$18," ")</f>
        <v>26</v>
      </c>
      <c r="E19" s="218" t="str">
        <f>IF('S1'!$G$18&gt;0,'S1'!$G$18," ")</f>
        <v> </v>
      </c>
      <c r="F19" s="218" t="str">
        <f>IF('S1'!$H$18&gt;0,'S1'!$H$18," ")</f>
        <v> </v>
      </c>
      <c r="G19" s="220">
        <f>IF('S1'!$I$18&gt;0,'S1'!$I$18," ")</f>
        <v>26</v>
      </c>
      <c r="H19" s="224"/>
    </row>
    <row r="20" ht="15.75" customHeight="1">
      <c r="A20" s="225" t="s">
        <v>19</v>
      </c>
      <c r="B20" s="218">
        <f>IF('S1'!$D$19&gt;0,'S1'!$D$19," ")</f>
        <v>50</v>
      </c>
      <c r="C20" s="218">
        <f>IF('S1'!$E$19&gt;0,'S1'!$E$19," ")</f>
        <v>50</v>
      </c>
      <c r="D20" s="218">
        <f>IF('S1'!$F$19&gt;0,'S1'!$F$19," ")</f>
        <v>50</v>
      </c>
      <c r="E20" s="218">
        <f>IF('S1'!$G$19&gt;0,'S1'!$G$19," ")</f>
        <v>50</v>
      </c>
      <c r="F20" s="218">
        <f>IF('S1'!H19&gt;0,'S1'!H19," ")</f>
        <v>50</v>
      </c>
      <c r="G20" s="220">
        <f>IF('S1'!$I$19&gt;0,'S1'!$I$19," ")</f>
        <v>250</v>
      </c>
      <c r="H20" s="226">
        <f>SUM(H15:H19)</f>
        <v>100</v>
      </c>
    </row>
    <row r="21" ht="15.0" customHeight="1">
      <c r="A21" s="227" t="s">
        <v>55</v>
      </c>
      <c r="B21" s="144"/>
      <c r="C21" s="144"/>
      <c r="D21" s="144"/>
      <c r="E21" s="144"/>
      <c r="F21" s="144"/>
      <c r="G21" s="228" t="s">
        <v>40</v>
      </c>
      <c r="H21" s="145"/>
    </row>
    <row r="22" ht="15.75" customHeight="1">
      <c r="A22" s="212"/>
      <c r="B22" s="181" t="s">
        <v>26</v>
      </c>
      <c r="C22" s="229" t="s">
        <v>28</v>
      </c>
      <c r="D22" s="181" t="s">
        <v>30</v>
      </c>
      <c r="E22" s="181" t="s">
        <v>32</v>
      </c>
      <c r="F22" s="181" t="s">
        <v>34</v>
      </c>
      <c r="G22" s="230" t="s">
        <v>43</v>
      </c>
      <c r="H22" s="226" t="str">
        <f>CONCATENATE('S1'!$B$26," -",'S1'!$C$26)</f>
        <v>50 -59</v>
      </c>
    </row>
    <row r="23" ht="18.0" customHeight="1">
      <c r="A23" s="209" t="s">
        <v>38</v>
      </c>
      <c r="B23" s="181">
        <f>'S1'!E21</f>
        <v>70</v>
      </c>
      <c r="C23" s="181">
        <f>'S1'!E22</f>
        <v>70</v>
      </c>
      <c r="D23" s="181">
        <f>'S1'!E23</f>
        <v>70</v>
      </c>
      <c r="E23" s="181">
        <f>'S1'!E24</f>
        <v>70</v>
      </c>
      <c r="F23" s="181">
        <f>'S1'!E25</f>
        <v>70</v>
      </c>
      <c r="G23" s="230" t="s">
        <v>45</v>
      </c>
      <c r="H23" s="226" t="str">
        <f>CONCATENATE('S1'!$B$27," -",'S1'!$C$27)</f>
        <v>60 -69</v>
      </c>
    </row>
    <row r="24" ht="15.0" customHeight="1">
      <c r="A24" s="231" t="s">
        <v>39</v>
      </c>
      <c r="B24" s="232" t="str">
        <f>'S1'!$E$27</f>
        <v>B+</v>
      </c>
      <c r="C24" s="232" t="str">
        <f>'S1'!$E$27</f>
        <v>B+</v>
      </c>
      <c r="D24" s="232" t="str">
        <f>'S1'!$E$27</f>
        <v>B+</v>
      </c>
      <c r="E24" s="232" t="str">
        <f>'S1'!$E$27</f>
        <v>B+</v>
      </c>
      <c r="F24" s="232" t="str">
        <f>'S1'!$E$27</f>
        <v>B+</v>
      </c>
      <c r="G24" s="233" t="s">
        <v>562</v>
      </c>
      <c r="H24" s="234" t="str">
        <f>CONCATENATE('S1'!$B$28," -",'S1'!$C$28)</f>
        <v>70 -100</v>
      </c>
    </row>
    <row r="25" ht="15.75" customHeight="1">
      <c r="A25" s="235" t="s">
        <v>563</v>
      </c>
      <c r="H25" s="201"/>
    </row>
    <row r="26" ht="15.0" customHeight="1">
      <c r="A26" s="236" t="str">
        <f>CONCATENATE("Direct Assesment = ",'S1'!C21,"% Internal Mark + ",'S1'!C22,"% External Mark")</f>
        <v>Direct Assesment = 60% Internal Mark + 40% External Mark</v>
      </c>
      <c r="H26" s="201"/>
    </row>
    <row r="27" ht="15.75" customHeight="1">
      <c r="A27" s="237"/>
      <c r="B27" s="65"/>
      <c r="C27" s="238" t="s">
        <v>26</v>
      </c>
      <c r="D27" s="239" t="s">
        <v>28</v>
      </c>
      <c r="E27" s="239" t="s">
        <v>30</v>
      </c>
      <c r="F27" s="240" t="s">
        <v>32</v>
      </c>
      <c r="G27" s="181" t="s">
        <v>34</v>
      </c>
      <c r="H27" s="181"/>
    </row>
    <row r="28" ht="15.75" customHeight="1">
      <c r="A28" s="241" t="s">
        <v>39</v>
      </c>
      <c r="B28" s="65"/>
      <c r="C28" s="242">
        <f>'S2'!$AE$286</f>
        <v>3</v>
      </c>
      <c r="D28" s="242">
        <f>'S2'!$AE$286</f>
        <v>3</v>
      </c>
      <c r="E28" s="242">
        <f>'S2'!$AE$286</f>
        <v>3</v>
      </c>
      <c r="F28" s="243">
        <f>'S2'!$AE$286</f>
        <v>3</v>
      </c>
      <c r="G28" s="242">
        <f>'S2'!$AE$286</f>
        <v>3</v>
      </c>
      <c r="H28" s="181"/>
    </row>
    <row r="29" ht="15.75" customHeight="1">
      <c r="A29" s="241" t="s">
        <v>38</v>
      </c>
      <c r="B29" s="65"/>
      <c r="C29" s="242">
        <f>'S2'!$AF$286</f>
        <v>3</v>
      </c>
      <c r="D29" s="242">
        <f>'S2'!$AG$286</f>
        <v>3</v>
      </c>
      <c r="E29" s="242">
        <f>'S2'!$AH$286</f>
        <v>3</v>
      </c>
      <c r="F29" s="243">
        <f>'S2'!$AI$286</f>
        <v>3</v>
      </c>
      <c r="G29" s="242">
        <f>'S2'!$AJ$286</f>
        <v>3</v>
      </c>
      <c r="H29" s="181"/>
    </row>
    <row r="30" ht="15.75" customHeight="1">
      <c r="A30" s="241" t="s">
        <v>564</v>
      </c>
      <c r="B30" s="65"/>
      <c r="C30" s="244">
        <f>'S2'!AF287</f>
        <v>3</v>
      </c>
      <c r="D30" s="244">
        <f>'S2'!AG287</f>
        <v>3</v>
      </c>
      <c r="E30" s="244">
        <f>'S2'!AH287</f>
        <v>3</v>
      </c>
      <c r="F30" s="245">
        <f>'S2'!AI287</f>
        <v>3</v>
      </c>
      <c r="G30" s="244">
        <f>'S2'!AJ287</f>
        <v>3</v>
      </c>
      <c r="H30" s="181"/>
    </row>
    <row r="31" ht="15.75" customHeight="1">
      <c r="A31" s="246"/>
      <c r="B31" s="247"/>
      <c r="C31" s="248"/>
      <c r="D31" s="248"/>
      <c r="E31" s="248"/>
      <c r="F31" s="248"/>
      <c r="G31" s="249"/>
      <c r="H31" s="250"/>
    </row>
    <row r="32" ht="15.75" customHeight="1">
      <c r="A32" s="246"/>
      <c r="B32" s="192"/>
      <c r="C32" s="192"/>
      <c r="D32" s="192"/>
      <c r="E32" s="192"/>
      <c r="F32" s="192"/>
      <c r="G32" s="192"/>
      <c r="H32" s="250"/>
      <c r="J32" s="192"/>
      <c r="K32" s="192"/>
    </row>
    <row r="33" ht="15.75" customHeight="1">
      <c r="A33" s="246"/>
      <c r="B33" s="192"/>
      <c r="C33" s="192"/>
      <c r="D33" s="192"/>
      <c r="E33" s="192"/>
      <c r="F33" s="192"/>
      <c r="G33" s="192"/>
      <c r="H33" s="250"/>
    </row>
    <row r="34" ht="15.75" customHeight="1">
      <c r="A34" s="246"/>
      <c r="B34" s="192"/>
      <c r="C34" s="192"/>
      <c r="D34" s="192"/>
      <c r="E34" s="192"/>
      <c r="F34" s="192"/>
      <c r="G34" s="192"/>
      <c r="H34" s="250"/>
    </row>
    <row r="35" ht="15.75" customHeight="1">
      <c r="A35" s="246"/>
      <c r="B35" s="192"/>
      <c r="C35" s="192"/>
      <c r="D35" s="192"/>
      <c r="E35" s="192"/>
      <c r="F35" s="192"/>
      <c r="G35" s="192"/>
      <c r="H35" s="250"/>
    </row>
    <row r="36" ht="15.75" customHeight="1">
      <c r="A36" s="246"/>
      <c r="B36" s="192"/>
      <c r="C36" s="192"/>
      <c r="D36" s="192"/>
      <c r="E36" s="192"/>
      <c r="F36" s="192"/>
      <c r="G36" s="192"/>
      <c r="H36" s="250"/>
    </row>
    <row r="37" ht="15.75" customHeight="1">
      <c r="A37" s="246"/>
      <c r="B37" s="192"/>
      <c r="C37" s="192"/>
      <c r="D37" s="192"/>
      <c r="E37" s="192"/>
      <c r="F37" s="192"/>
      <c r="G37" s="192"/>
      <c r="H37" s="250"/>
    </row>
    <row r="38" ht="15.75" customHeight="1">
      <c r="A38" s="246"/>
      <c r="B38" s="192"/>
      <c r="C38" s="192"/>
      <c r="D38" s="192"/>
      <c r="E38" s="192"/>
      <c r="F38" s="192"/>
      <c r="G38" s="192"/>
      <c r="H38" s="250"/>
    </row>
    <row r="39" ht="15.75" customHeight="1">
      <c r="A39" s="251" t="s">
        <v>565</v>
      </c>
      <c r="C39" s="192"/>
      <c r="D39" s="192"/>
      <c r="E39" s="192"/>
      <c r="F39" s="192"/>
      <c r="G39" s="192"/>
      <c r="H39" s="250"/>
    </row>
    <row r="40" ht="15.75" customHeight="1">
      <c r="A40" s="246"/>
      <c r="B40" s="192"/>
      <c r="C40" s="192"/>
      <c r="D40" s="192"/>
      <c r="E40" s="192"/>
      <c r="F40" s="192"/>
      <c r="G40" s="192"/>
      <c r="H40" s="250"/>
    </row>
    <row r="41" ht="15.75" customHeight="1">
      <c r="A41" s="246"/>
      <c r="B41" s="192"/>
      <c r="C41" s="192"/>
      <c r="D41" s="192"/>
      <c r="E41" s="192"/>
      <c r="F41" s="192"/>
      <c r="G41" s="192"/>
      <c r="H41" s="250"/>
    </row>
    <row r="42" ht="15.75" customHeight="1">
      <c r="A42" s="252"/>
      <c r="B42" s="253" t="s">
        <v>566</v>
      </c>
      <c r="C42" s="253"/>
      <c r="D42" s="254" t="s">
        <v>567</v>
      </c>
      <c r="E42" s="255"/>
      <c r="F42" s="253"/>
      <c r="G42" s="253" t="s">
        <v>568</v>
      </c>
      <c r="H42" s="256"/>
    </row>
    <row r="43" ht="15.75" customHeight="1">
      <c r="A43" s="192"/>
      <c r="B43" s="192"/>
      <c r="C43" s="192"/>
      <c r="D43" s="192"/>
      <c r="E43" s="192"/>
      <c r="F43" s="192"/>
      <c r="G43" s="192"/>
      <c r="H43" s="192"/>
    </row>
    <row r="44" ht="15.75" customHeight="1">
      <c r="A44" s="151"/>
      <c r="B44" s="192"/>
      <c r="C44" s="192"/>
      <c r="D44" s="192"/>
      <c r="E44" s="192"/>
      <c r="F44" s="192"/>
      <c r="G44" s="192"/>
      <c r="H44" s="19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7" t="s">
        <v>553</v>
      </c>
      <c r="B1" s="198"/>
      <c r="C1" s="198"/>
      <c r="D1" s="198"/>
      <c r="E1" s="198"/>
      <c r="F1" s="198"/>
      <c r="G1" s="198"/>
      <c r="H1" s="198"/>
      <c r="I1" s="199"/>
    </row>
    <row r="2" ht="15.0" customHeight="1">
      <c r="A2" s="200" t="s">
        <v>554</v>
      </c>
      <c r="I2" s="201"/>
    </row>
    <row r="3" ht="15.75" customHeight="1">
      <c r="A3" s="202" t="s">
        <v>555</v>
      </c>
      <c r="I3" s="201"/>
    </row>
    <row r="4">
      <c r="A4" s="203" t="s">
        <v>556</v>
      </c>
      <c r="B4" s="204"/>
      <c r="C4" s="204" t="str">
        <f>'S1'!$C$3</f>
        <v>2023-24</v>
      </c>
      <c r="D4" s="205"/>
      <c r="E4" s="204" t="s">
        <v>557</v>
      </c>
      <c r="F4" s="204" t="str">
        <f>'S1'!$C$4</f>
        <v>VII</v>
      </c>
      <c r="G4" s="204"/>
      <c r="H4" s="204"/>
      <c r="I4" s="206"/>
    </row>
    <row r="5">
      <c r="A5" s="207" t="s">
        <v>558</v>
      </c>
      <c r="B5" s="144"/>
      <c r="C5" s="151" t="str">
        <f>'S1'!$C$1</f>
        <v>MG8591</v>
      </c>
      <c r="D5" s="208" t="str">
        <f>'S1'!$C$2</f>
        <v>Principles of Management</v>
      </c>
      <c r="E5" s="198"/>
      <c r="F5" s="198"/>
      <c r="G5" s="198"/>
      <c r="H5" s="198"/>
      <c r="I5" s="199"/>
    </row>
    <row r="6" ht="15.0" customHeight="1">
      <c r="A6" s="212" t="s">
        <v>559</v>
      </c>
      <c r="B6" s="210" t="str">
        <f>'S1'!$B$14</f>
        <v>Describe and discuss the elements of effective management</v>
      </c>
      <c r="C6" s="62"/>
      <c r="D6" s="62"/>
      <c r="E6" s="62"/>
      <c r="F6" s="62"/>
      <c r="G6" s="62"/>
      <c r="H6" s="62"/>
      <c r="I6" s="211"/>
    </row>
    <row r="7" ht="15.0" customHeight="1">
      <c r="A7" s="212" t="s">
        <v>28</v>
      </c>
      <c r="B7" s="210" t="str">
        <f>'S1'!$B$15</f>
        <v>Understand and apply the concepts of planning and decision making</v>
      </c>
      <c r="C7" s="62"/>
      <c r="D7" s="62"/>
      <c r="E7" s="62"/>
      <c r="F7" s="62"/>
      <c r="G7" s="62"/>
      <c r="H7" s="62"/>
      <c r="I7" s="211"/>
    </row>
    <row r="8" ht="15.0" customHeight="1">
      <c r="A8" s="212" t="s">
        <v>30</v>
      </c>
      <c r="B8" s="210" t="str">
        <f>'S1'!$B$16</f>
        <v>Understand issues relating to
 organizing and staffing.</v>
      </c>
      <c r="C8" s="62"/>
      <c r="D8" s="62"/>
      <c r="E8" s="62"/>
      <c r="F8" s="62"/>
      <c r="G8" s="62"/>
      <c r="H8" s="62"/>
      <c r="I8" s="211"/>
    </row>
    <row r="9" ht="15.0" customHeight="1">
      <c r="A9" s="212" t="s">
        <v>32</v>
      </c>
      <c r="B9" s="210" t="str">
        <f>'S1'!$B$17</f>
        <v>Describe the various aspects of directing</v>
      </c>
      <c r="C9" s="62"/>
      <c r="D9" s="62"/>
      <c r="E9" s="62"/>
      <c r="F9" s="62"/>
      <c r="G9" s="62"/>
      <c r="H9" s="62"/>
      <c r="I9" s="211"/>
    </row>
    <row r="10" ht="15.0" customHeight="1">
      <c r="A10" s="212" t="s">
        <v>34</v>
      </c>
      <c r="B10" s="210" t="str">
        <f>'S1'!$B$18</f>
        <v>Understand management control in organizations .</v>
      </c>
      <c r="C10" s="62"/>
      <c r="D10" s="62"/>
      <c r="E10" s="62"/>
      <c r="F10" s="62"/>
      <c r="G10" s="62"/>
      <c r="H10" s="62"/>
      <c r="I10" s="211"/>
    </row>
    <row r="11" ht="15.0" hidden="1" customHeight="1">
      <c r="A11" s="212" t="s">
        <v>44</v>
      </c>
      <c r="B11" s="210" t="str">
        <f>#REF!</f>
        <v>#REF!</v>
      </c>
      <c r="C11" s="62"/>
      <c r="D11" s="62"/>
      <c r="E11" s="62"/>
      <c r="F11" s="62"/>
      <c r="G11" s="62"/>
      <c r="H11" s="62"/>
      <c r="I11" s="211"/>
    </row>
    <row r="12" ht="15.75" customHeight="1">
      <c r="A12" s="213" t="s">
        <v>560</v>
      </c>
      <c r="I12" s="201"/>
    </row>
    <row r="13">
      <c r="A13" s="214"/>
      <c r="B13" s="215" t="s">
        <v>38</v>
      </c>
      <c r="C13" s="144"/>
      <c r="D13" s="144"/>
      <c r="E13" s="144"/>
      <c r="F13" s="144"/>
      <c r="G13" s="144"/>
      <c r="H13" s="257" t="s">
        <v>39</v>
      </c>
      <c r="I13" s="199"/>
    </row>
    <row r="14">
      <c r="A14" s="217"/>
      <c r="B14" s="218" t="str">
        <f>'S1'!D13</f>
        <v>Serial Test 1</v>
      </c>
      <c r="C14" s="218" t="str">
        <f>'S1'!E13</f>
        <v>Serial Test 2</v>
      </c>
      <c r="D14" s="218" t="str">
        <f>'S1'!F13</f>
        <v>Serial Test 3</v>
      </c>
      <c r="E14" s="219" t="str">
        <f>'S1'!G13</f>
        <v>Assignment 1</v>
      </c>
      <c r="F14" s="218" t="str">
        <f>'S1'!H13</f>
        <v>Assignment 2</v>
      </c>
      <c r="G14" s="220" t="str">
        <f>'S1'!I13</f>
        <v>Total</v>
      </c>
      <c r="H14" s="241" t="s">
        <v>561</v>
      </c>
      <c r="I14" s="211"/>
    </row>
    <row r="15">
      <c r="A15" s="258" t="str">
        <f t="shared" ref="A15:A20" si="1">A6</f>
        <v>CO1 </v>
      </c>
      <c r="B15" s="218">
        <f>IF('S1'!$D$14&gt;0,'S1'!$D$14," ")</f>
        <v>28</v>
      </c>
      <c r="C15" s="218" t="str">
        <f>IF('S1'!$E$14&gt;0,'S1'!$E$14," ")</f>
        <v> </v>
      </c>
      <c r="D15" s="218" t="str">
        <f>IF('S1'!$F$14&gt;0,'S1'!$F$14," ")</f>
        <v> </v>
      </c>
      <c r="E15" s="218">
        <f>IF('S1'!$G$14&gt;0,'S1'!$G$14," ")</f>
        <v>25</v>
      </c>
      <c r="F15" s="218" t="str">
        <f>IF('S1'!$H$14&gt;0,'S1'!$H$14," ")</f>
        <v> </v>
      </c>
      <c r="G15" s="220">
        <f>IF('S1'!$I$14&gt;0,'S1'!$I$14," ")</f>
        <v>53</v>
      </c>
      <c r="H15" s="259">
        <v>100.0</v>
      </c>
      <c r="I15" s="201"/>
    </row>
    <row r="16">
      <c r="A16" s="258" t="str">
        <f t="shared" si="1"/>
        <v>CO2</v>
      </c>
      <c r="B16" s="218">
        <f>IF('S1'!$D$15&gt;0,'S1'!$D$15," ")</f>
        <v>22</v>
      </c>
      <c r="C16" s="218">
        <f>IF('S1'!$E$15&gt;0,'S1'!$E$15," ")</f>
        <v>18</v>
      </c>
      <c r="D16" s="218" t="str">
        <f>IF('S1'!F15&gt;0,'S1'!F15," ")</f>
        <v> </v>
      </c>
      <c r="E16" s="218">
        <f>IF('S1'!$G$15&gt;0,'S1'!$G$15," ")</f>
        <v>25</v>
      </c>
      <c r="F16" s="218" t="str">
        <f>IF('S1'!$H$15&gt;0,'S1'!$H$15," ")</f>
        <v> </v>
      </c>
      <c r="G16" s="220">
        <f>IF('S1'!$I$15&gt;0,'S1'!$I$15," ")</f>
        <v>65</v>
      </c>
      <c r="H16" s="260"/>
      <c r="I16" s="201"/>
    </row>
    <row r="17">
      <c r="A17" s="258" t="str">
        <f t="shared" si="1"/>
        <v>CO3</v>
      </c>
      <c r="B17" s="218" t="str">
        <f>IF('S1'!$D$16&gt;0,'S1'!$D$16," ")</f>
        <v> </v>
      </c>
      <c r="C17" s="218">
        <f>IF('S1'!$E$16&gt;0,'S1'!$E$16," ")</f>
        <v>23</v>
      </c>
      <c r="D17" s="218" t="str">
        <f>IF('S1'!$F$16&gt;0,'S1'!$F$16," ")</f>
        <v> </v>
      </c>
      <c r="E17" s="218" t="str">
        <f>IF('S1'!$G$16&gt;0,'S1'!$G$16," ")</f>
        <v> </v>
      </c>
      <c r="F17" s="218">
        <f>IF('S1'!$H$16&gt;0,'S1'!$H$16," ")</f>
        <v>30</v>
      </c>
      <c r="G17" s="220">
        <f>IF('S1'!$I$16&gt;0,'S1'!$I$16," ")</f>
        <v>53</v>
      </c>
      <c r="H17" s="260"/>
      <c r="I17" s="201"/>
    </row>
    <row r="18">
      <c r="A18" s="258" t="str">
        <f t="shared" si="1"/>
        <v>CO4</v>
      </c>
      <c r="B18" s="218" t="str">
        <f>IF('S1'!$D$17&gt;0,'S1'!$D$17," ")</f>
        <v> </v>
      </c>
      <c r="C18" s="218">
        <f>IF('S1'!$E$17&gt;0,'S1'!$E$17," ")</f>
        <v>9</v>
      </c>
      <c r="D18" s="218">
        <f>IF('S1'!$F$17&gt;0,'S1'!$F$17," ")</f>
        <v>24</v>
      </c>
      <c r="E18" s="218" t="str">
        <f>IF('S1'!$G$17&gt;0,'S1'!$G$17," ")</f>
        <v> </v>
      </c>
      <c r="F18" s="218">
        <f>IF('S1'!$H$17&gt;0,'S1'!$H$17," ")</f>
        <v>20</v>
      </c>
      <c r="G18" s="220">
        <f>IF('S1'!$I$17&gt;0,'S1'!$I$17," ")</f>
        <v>53</v>
      </c>
      <c r="H18" s="260"/>
      <c r="I18" s="201"/>
    </row>
    <row r="19">
      <c r="A19" s="258" t="str">
        <f t="shared" si="1"/>
        <v>CO5</v>
      </c>
      <c r="B19" s="218" t="str">
        <f>IF('S1'!$D$18&gt;0,'S1'!$D$18," ")</f>
        <v> </v>
      </c>
      <c r="C19" s="218" t="str">
        <f>IF('S1'!$E$18&gt;0,'S1'!$E$18," ")</f>
        <v> </v>
      </c>
      <c r="D19" s="218">
        <f>IF('S1'!$F$18&gt;0,'S1'!$F$18," ")</f>
        <v>26</v>
      </c>
      <c r="E19" s="218" t="str">
        <f>IF('S1'!$G$18&gt;0,'S1'!$G$18," ")</f>
        <v> </v>
      </c>
      <c r="F19" s="218" t="str">
        <f>IF('S1'!$H$18&gt;0,'S1'!$H$18," ")</f>
        <v> </v>
      </c>
      <c r="G19" s="220">
        <f>IF('S1'!$I$18&gt;0,'S1'!$I$18," ")</f>
        <v>26</v>
      </c>
      <c r="H19" s="260"/>
      <c r="I19" s="201"/>
    </row>
    <row r="20">
      <c r="A20" s="258" t="str">
        <f t="shared" si="1"/>
        <v>CO6</v>
      </c>
      <c r="B20" s="218" t="str">
        <f t="shared" ref="B20:G20" si="2">IF(#REF!&gt;0,#REF!," ")</f>
        <v>#REF!</v>
      </c>
      <c r="C20" s="218" t="str">
        <f t="shared" si="2"/>
        <v>#REF!</v>
      </c>
      <c r="D20" s="218" t="str">
        <f t="shared" si="2"/>
        <v>#REF!</v>
      </c>
      <c r="E20" s="218" t="str">
        <f t="shared" si="2"/>
        <v>#REF!</v>
      </c>
      <c r="F20" s="218" t="str">
        <f t="shared" si="2"/>
        <v>#REF!</v>
      </c>
      <c r="G20" s="220" t="str">
        <f t="shared" si="2"/>
        <v>#REF!</v>
      </c>
      <c r="H20" s="260"/>
      <c r="I20" s="201"/>
    </row>
    <row r="21" ht="15.75" customHeight="1">
      <c r="A21" s="261" t="s">
        <v>19</v>
      </c>
      <c r="B21" s="218">
        <f>IF('S1'!$D$19&gt;0,'S1'!$D$19," ")</f>
        <v>50</v>
      </c>
      <c r="C21" s="218">
        <f>IF('S1'!$E$19&gt;0,'S1'!$E$19," ")</f>
        <v>50</v>
      </c>
      <c r="D21" s="218">
        <f>IF('S1'!$F$19&gt;0,'S1'!$F$19," ")</f>
        <v>50</v>
      </c>
      <c r="E21" s="218">
        <f>IF('S1'!$G$19&gt;0,'S1'!$G$19," ")</f>
        <v>50</v>
      </c>
      <c r="F21" s="218">
        <f>IF('S1'!H19&gt;0,'S1'!H19," ")</f>
        <v>50</v>
      </c>
      <c r="G21" s="220">
        <f>IF('S1'!$I$19&gt;0,'S1'!$I$19," ")</f>
        <v>250</v>
      </c>
      <c r="H21" s="262">
        <f>SUM(H15:H20)</f>
        <v>100</v>
      </c>
      <c r="I21" s="211"/>
    </row>
    <row r="22" ht="15.0" customHeight="1">
      <c r="A22" s="227" t="s">
        <v>55</v>
      </c>
      <c r="B22" s="144"/>
      <c r="C22" s="144"/>
      <c r="D22" s="144"/>
      <c r="E22" s="144"/>
      <c r="F22" s="144"/>
      <c r="G22" s="145"/>
      <c r="H22" s="263" t="s">
        <v>40</v>
      </c>
      <c r="I22" s="145"/>
    </row>
    <row r="23" ht="15.75" customHeight="1">
      <c r="A23" s="212"/>
      <c r="B23" s="181" t="s">
        <v>26</v>
      </c>
      <c r="C23" s="229" t="s">
        <v>28</v>
      </c>
      <c r="D23" s="181" t="s">
        <v>30</v>
      </c>
      <c r="E23" s="181" t="s">
        <v>32</v>
      </c>
      <c r="F23" s="181" t="s">
        <v>34</v>
      </c>
      <c r="G23" s="264" t="s">
        <v>43</v>
      </c>
      <c r="H23" s="226" t="str">
        <f>CONCATENATE('S1'!$B$26," -",'S1'!$C$26)</f>
        <v>50 -59</v>
      </c>
    </row>
    <row r="24" ht="18.0" customHeight="1">
      <c r="A24" s="209" t="s">
        <v>38</v>
      </c>
      <c r="B24" s="181">
        <f>'S1'!E21</f>
        <v>70</v>
      </c>
      <c r="C24" s="181">
        <f>'S1'!E22</f>
        <v>70</v>
      </c>
      <c r="D24" s="181">
        <f>'S1'!E23</f>
        <v>70</v>
      </c>
      <c r="E24" s="181">
        <f>'S1'!E24</f>
        <v>70</v>
      </c>
      <c r="F24" s="181">
        <f>'S1'!E25</f>
        <v>70</v>
      </c>
      <c r="G24" s="264" t="s">
        <v>45</v>
      </c>
      <c r="H24" s="226" t="str">
        <f>CONCATENATE('S1'!$B$27," -",'S1'!$C$27)</f>
        <v>60 -69</v>
      </c>
    </row>
    <row r="25" ht="15.0" customHeight="1">
      <c r="A25" s="231" t="s">
        <v>39</v>
      </c>
      <c r="B25" s="232" t="str">
        <f>'S1'!$E$27</f>
        <v>B+</v>
      </c>
      <c r="C25" s="232" t="str">
        <f>'S1'!$E$27</f>
        <v>B+</v>
      </c>
      <c r="D25" s="232" t="str">
        <f>'S1'!$E$27</f>
        <v>B+</v>
      </c>
      <c r="E25" s="232" t="str">
        <f>'S1'!$E$27</f>
        <v>B+</v>
      </c>
      <c r="F25" s="232" t="str">
        <f>'S1'!$E$27</f>
        <v>B+</v>
      </c>
      <c r="G25" s="265" t="s">
        <v>562</v>
      </c>
      <c r="H25" s="234" t="str">
        <f>CONCATENATE('S1'!$B$28," -",'S1'!$C$28)</f>
        <v>70 -100</v>
      </c>
    </row>
    <row r="26" ht="15.75" customHeight="1">
      <c r="A26" s="235" t="s">
        <v>563</v>
      </c>
      <c r="I26" s="250"/>
    </row>
    <row r="27" ht="15.0" customHeight="1">
      <c r="A27" s="237" t="str">
        <f>CONCATENATE("Direct Assesment = ",'S1'!C21,"% Internal Mark + ",'S1'!C22,"% External Mark")</f>
        <v>Direct Assesment = 60% Internal Mark + 40% External Mark</v>
      </c>
      <c r="B27" s="62"/>
      <c r="C27" s="62"/>
      <c r="D27" s="62"/>
      <c r="E27" s="62"/>
      <c r="F27" s="62"/>
      <c r="G27" s="62"/>
      <c r="H27" s="65"/>
      <c r="I27" s="250"/>
    </row>
    <row r="28" ht="15.75" customHeight="1">
      <c r="A28" s="266" t="s">
        <v>569</v>
      </c>
      <c r="B28" s="65"/>
      <c r="C28" s="181" t="s">
        <v>26</v>
      </c>
      <c r="D28" s="181" t="s">
        <v>28</v>
      </c>
      <c r="E28" s="181" t="s">
        <v>30</v>
      </c>
      <c r="F28" s="181" t="s">
        <v>32</v>
      </c>
      <c r="G28" s="181" t="s">
        <v>34</v>
      </c>
      <c r="H28" s="250"/>
    </row>
    <row r="29" ht="15.75" customHeight="1">
      <c r="A29" s="267" t="s">
        <v>39</v>
      </c>
      <c r="B29" s="65"/>
      <c r="C29" s="242">
        <f>'S2'!$AE$286</f>
        <v>3</v>
      </c>
      <c r="D29" s="242">
        <f>'S2'!$AE$286</f>
        <v>3</v>
      </c>
      <c r="E29" s="242">
        <f>'S2'!$AE$286</f>
        <v>3</v>
      </c>
      <c r="F29" s="242">
        <f>'S2'!$AE$286</f>
        <v>3</v>
      </c>
      <c r="G29" s="242">
        <f>'S2'!$AE$286</f>
        <v>3</v>
      </c>
      <c r="H29" s="250"/>
    </row>
    <row r="30" ht="15.75" customHeight="1">
      <c r="A30" s="267" t="s">
        <v>38</v>
      </c>
      <c r="B30" s="65"/>
      <c r="C30" s="242">
        <f>'S2'!$AF$286</f>
        <v>3</v>
      </c>
      <c r="D30" s="242">
        <f>'S2'!$AG$286</f>
        <v>3</v>
      </c>
      <c r="E30" s="242">
        <f>'S2'!$AH$286</f>
        <v>3</v>
      </c>
      <c r="F30" s="242">
        <f>'S2'!$AI$286</f>
        <v>3</v>
      </c>
      <c r="G30" s="242">
        <f>'S2'!$AJ$286</f>
        <v>3</v>
      </c>
      <c r="H30" s="250"/>
    </row>
    <row r="31" ht="15.75" customHeight="1">
      <c r="A31" s="267" t="s">
        <v>564</v>
      </c>
      <c r="B31" s="65"/>
      <c r="C31" s="244">
        <f>'S2'!AF287</f>
        <v>3</v>
      </c>
      <c r="D31" s="244">
        <f>'S2'!AG287</f>
        <v>3</v>
      </c>
      <c r="E31" s="244">
        <f>'S2'!AH287</f>
        <v>3</v>
      </c>
      <c r="F31" s="244">
        <f>'S2'!AI287</f>
        <v>3</v>
      </c>
      <c r="G31" s="244">
        <f>'S2'!AJ287</f>
        <v>3</v>
      </c>
      <c r="H31" s="250"/>
    </row>
    <row r="32" ht="15.75" customHeight="1">
      <c r="A32" s="266" t="s">
        <v>570</v>
      </c>
      <c r="B32" s="65"/>
      <c r="C32" s="268" t="s">
        <v>571</v>
      </c>
      <c r="D32" s="269" t="str">
        <f>'S1'!B7</f>
        <v>Prakash Kanna</v>
      </c>
      <c r="E32" s="62"/>
      <c r="F32" s="62"/>
      <c r="G32" s="62"/>
      <c r="H32" s="65"/>
      <c r="I32" s="250"/>
    </row>
    <row r="33" ht="15.75" customHeight="1">
      <c r="A33" s="267" t="s">
        <v>39</v>
      </c>
      <c r="B33" s="65"/>
      <c r="C33" s="181">
        <f>'S2'!$AE$297</f>
        <v>3</v>
      </c>
      <c r="D33" s="181">
        <f>'S2'!$AE$297</f>
        <v>3</v>
      </c>
      <c r="E33" s="181">
        <f>'S2'!$AE$297</f>
        <v>3</v>
      </c>
      <c r="F33" s="181">
        <f>'S2'!$AE$297</f>
        <v>3</v>
      </c>
      <c r="G33" s="181">
        <f>'S2'!$AE$297</f>
        <v>3</v>
      </c>
      <c r="H33" s="250"/>
    </row>
    <row r="34" ht="15.75" customHeight="1">
      <c r="A34" s="267" t="s">
        <v>38</v>
      </c>
      <c r="B34" s="65"/>
      <c r="C34" s="181">
        <f>'S2'!$AF297</f>
        <v>3</v>
      </c>
      <c r="D34" s="181">
        <f>'S2'!$AF297</f>
        <v>3</v>
      </c>
      <c r="E34" s="181">
        <f>'S2'!$AF297</f>
        <v>3</v>
      </c>
      <c r="F34" s="181">
        <f>'S2'!$AF297</f>
        <v>3</v>
      </c>
      <c r="G34" s="181">
        <f>'S2'!$AF297</f>
        <v>3</v>
      </c>
      <c r="H34" s="250"/>
    </row>
    <row r="35" ht="15.75" customHeight="1">
      <c r="A35" s="267" t="s">
        <v>564</v>
      </c>
      <c r="B35" s="65"/>
      <c r="C35" s="181">
        <f>'S2'!AF301</f>
        <v>3</v>
      </c>
      <c r="D35" s="181">
        <f>'S2'!AG301</f>
        <v>3</v>
      </c>
      <c r="E35" s="181">
        <f>'S2'!AH301</f>
        <v>3</v>
      </c>
      <c r="F35" s="181">
        <f>'S2'!AI301</f>
        <v>3</v>
      </c>
      <c r="G35" s="181">
        <f>'S2'!AJ301</f>
        <v>3</v>
      </c>
      <c r="H35" s="250"/>
    </row>
    <row r="36" ht="15.75" customHeight="1">
      <c r="A36" s="246"/>
      <c r="H36" s="250"/>
      <c r="I36" s="250"/>
    </row>
    <row r="37" ht="15.75" customHeight="1">
      <c r="A37" s="246"/>
      <c r="H37" s="250"/>
      <c r="I37" s="250"/>
    </row>
    <row r="38" ht="15.75" customHeight="1">
      <c r="A38" s="246"/>
      <c r="H38" s="250"/>
      <c r="I38" s="250"/>
    </row>
    <row r="39" ht="15.75" customHeight="1">
      <c r="A39" s="246"/>
      <c r="H39" s="250"/>
      <c r="I39" s="250"/>
    </row>
    <row r="40" ht="15.75" customHeight="1">
      <c r="A40" s="246"/>
      <c r="H40" s="250"/>
      <c r="I40" s="250"/>
    </row>
    <row r="41" ht="15.75" customHeight="1">
      <c r="A41" s="246"/>
      <c r="I41" s="250"/>
    </row>
    <row r="42" ht="15.75" customHeight="1">
      <c r="A42" s="246"/>
      <c r="I42" s="250"/>
    </row>
    <row r="43" ht="15.75" customHeight="1">
      <c r="A43" s="246"/>
      <c r="I43" s="250"/>
    </row>
    <row r="44" ht="15.75" customHeight="1">
      <c r="A44" s="235" t="s">
        <v>565</v>
      </c>
      <c r="I44" s="250"/>
    </row>
    <row r="45" ht="15.75" customHeight="1">
      <c r="A45" s="246"/>
      <c r="I45" s="250"/>
    </row>
    <row r="46" ht="15.75" customHeight="1">
      <c r="A46" s="270"/>
      <c r="C46" s="194"/>
      <c r="I46" s="250"/>
    </row>
    <row r="47" ht="15.75" customHeight="1">
      <c r="A47" s="271" t="s">
        <v>572</v>
      </c>
      <c r="B47" s="255"/>
      <c r="C47" s="254" t="s">
        <v>566</v>
      </c>
      <c r="D47" s="255"/>
      <c r="E47" s="253" t="s">
        <v>567</v>
      </c>
      <c r="F47" s="254"/>
      <c r="G47" s="272"/>
      <c r="H47" s="254" t="s">
        <v>568</v>
      </c>
      <c r="I47" s="27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7" t="s">
        <v>553</v>
      </c>
      <c r="B1" s="198"/>
      <c r="C1" s="198"/>
      <c r="D1" s="198"/>
      <c r="E1" s="198"/>
      <c r="F1" s="198"/>
      <c r="G1" s="198"/>
      <c r="H1" s="198"/>
      <c r="I1" s="199"/>
    </row>
    <row r="2" ht="15.0" customHeight="1">
      <c r="A2" s="200" t="s">
        <v>554</v>
      </c>
      <c r="I2" s="201"/>
    </row>
    <row r="3" ht="15.75" customHeight="1">
      <c r="A3" s="202" t="s">
        <v>555</v>
      </c>
      <c r="I3" s="201"/>
    </row>
    <row r="4">
      <c r="A4" s="203" t="s">
        <v>556</v>
      </c>
      <c r="B4" s="204"/>
      <c r="C4" s="204" t="str">
        <f>'S1'!$C$3</f>
        <v>2023-24</v>
      </c>
      <c r="D4" s="205"/>
      <c r="E4" s="204" t="s">
        <v>557</v>
      </c>
      <c r="F4" s="204" t="str">
        <f>'S1'!$C$4</f>
        <v>VII</v>
      </c>
      <c r="G4" s="204"/>
      <c r="H4" s="204"/>
      <c r="I4" s="206"/>
    </row>
    <row r="5">
      <c r="A5" s="207" t="s">
        <v>558</v>
      </c>
      <c r="B5" s="144"/>
      <c r="C5" s="151" t="str">
        <f>'S1'!$C$1</f>
        <v>MG8591</v>
      </c>
      <c r="D5" s="208" t="str">
        <f>'S1'!$C$2</f>
        <v>Principles of Management</v>
      </c>
      <c r="E5" s="198"/>
      <c r="F5" s="198"/>
      <c r="G5" s="198"/>
      <c r="H5" s="198"/>
      <c r="I5" s="199"/>
    </row>
    <row r="6" ht="15.0" customHeight="1">
      <c r="A6" s="212" t="s">
        <v>559</v>
      </c>
      <c r="B6" s="210" t="str">
        <f>'S1'!$B$14</f>
        <v>Describe and discuss the elements of effective management</v>
      </c>
      <c r="C6" s="62"/>
      <c r="D6" s="62"/>
      <c r="E6" s="62"/>
      <c r="F6" s="62"/>
      <c r="G6" s="62"/>
      <c r="H6" s="62"/>
      <c r="I6" s="211"/>
    </row>
    <row r="7" ht="15.0" customHeight="1">
      <c r="A7" s="212" t="s">
        <v>28</v>
      </c>
      <c r="B7" s="210" t="str">
        <f>'S1'!$B$15</f>
        <v>Understand and apply the concepts of planning and decision making</v>
      </c>
      <c r="C7" s="62"/>
      <c r="D7" s="62"/>
      <c r="E7" s="62"/>
      <c r="F7" s="62"/>
      <c r="G7" s="62"/>
      <c r="H7" s="62"/>
      <c r="I7" s="211"/>
    </row>
    <row r="8" ht="15.0" customHeight="1">
      <c r="A8" s="212" t="s">
        <v>30</v>
      </c>
      <c r="B8" s="210" t="str">
        <f>'S1'!$B$16</f>
        <v>Understand issues relating to
 organizing and staffing.</v>
      </c>
      <c r="C8" s="62"/>
      <c r="D8" s="62"/>
      <c r="E8" s="62"/>
      <c r="F8" s="62"/>
      <c r="G8" s="62"/>
      <c r="H8" s="62"/>
      <c r="I8" s="211"/>
    </row>
    <row r="9" ht="15.0" customHeight="1">
      <c r="A9" s="212" t="s">
        <v>32</v>
      </c>
      <c r="B9" s="210" t="str">
        <f>'S1'!$B$17</f>
        <v>Describe the various aspects of directing</v>
      </c>
      <c r="C9" s="62"/>
      <c r="D9" s="62"/>
      <c r="E9" s="62"/>
      <c r="F9" s="62"/>
      <c r="G9" s="62"/>
      <c r="H9" s="62"/>
      <c r="I9" s="211"/>
    </row>
    <row r="10" ht="15.0" customHeight="1">
      <c r="A10" s="212" t="s">
        <v>34</v>
      </c>
      <c r="B10" s="210" t="str">
        <f>'S1'!$B$18</f>
        <v>Understand management control in organizations .</v>
      </c>
      <c r="C10" s="62"/>
      <c r="D10" s="62"/>
      <c r="E10" s="62"/>
      <c r="F10" s="62"/>
      <c r="G10" s="62"/>
      <c r="H10" s="62"/>
      <c r="I10" s="211"/>
    </row>
    <row r="11" ht="15.0" customHeight="1">
      <c r="A11" s="212" t="s">
        <v>44</v>
      </c>
      <c r="B11" s="210" t="str">
        <f>#REF!</f>
        <v>#REF!</v>
      </c>
      <c r="C11" s="62"/>
      <c r="D11" s="62"/>
      <c r="E11" s="62"/>
      <c r="F11" s="62"/>
      <c r="G11" s="62"/>
      <c r="H11" s="62"/>
      <c r="I11" s="211"/>
    </row>
    <row r="12" ht="15.75" customHeight="1">
      <c r="A12" s="213" t="s">
        <v>560</v>
      </c>
      <c r="I12" s="201"/>
    </row>
    <row r="13">
      <c r="A13" s="214"/>
      <c r="B13" s="215" t="s">
        <v>38</v>
      </c>
      <c r="C13" s="144"/>
      <c r="D13" s="144"/>
      <c r="E13" s="144"/>
      <c r="F13" s="144"/>
      <c r="G13" s="144"/>
      <c r="H13" s="257" t="s">
        <v>39</v>
      </c>
      <c r="I13" s="199"/>
    </row>
    <row r="14">
      <c r="A14" s="217"/>
      <c r="B14" s="218" t="str">
        <f>'S1'!D13</f>
        <v>Serial Test 1</v>
      </c>
      <c r="C14" s="218" t="str">
        <f>'S1'!E13</f>
        <v>Serial Test 2</v>
      </c>
      <c r="D14" s="218" t="str">
        <f>'S1'!F13</f>
        <v>Serial Test 3</v>
      </c>
      <c r="E14" s="219" t="str">
        <f>'S1'!G13</f>
        <v>Assignment 1</v>
      </c>
      <c r="F14" s="218" t="str">
        <f>'S1'!H13</f>
        <v>Assignment 2</v>
      </c>
      <c r="G14" s="220" t="str">
        <f>'S1'!I13</f>
        <v>Total</v>
      </c>
      <c r="H14" s="241" t="s">
        <v>561</v>
      </c>
      <c r="I14" s="211"/>
    </row>
    <row r="15">
      <c r="A15" s="258" t="str">
        <f t="shared" ref="A15:A20" si="1">A6</f>
        <v>CO1 </v>
      </c>
      <c r="B15" s="218">
        <f>IF('S1'!$D$14&gt;0,'S1'!$D$14," ")</f>
        <v>28</v>
      </c>
      <c r="C15" s="218" t="str">
        <f>IF('S1'!$E$14&gt;0,'S1'!$E$14," ")</f>
        <v> </v>
      </c>
      <c r="D15" s="218" t="str">
        <f>IF('S1'!$F$14&gt;0,'S1'!$F$14," ")</f>
        <v> </v>
      </c>
      <c r="E15" s="218">
        <f>IF('S1'!$G$14&gt;0,'S1'!$G$14," ")</f>
        <v>25</v>
      </c>
      <c r="F15" s="218" t="str">
        <f>IF('S1'!$H$14&gt;0,'S1'!$H$14," ")</f>
        <v> </v>
      </c>
      <c r="G15" s="220">
        <f>IF('S1'!$I$14&gt;0,'S1'!$I$14," ")</f>
        <v>53</v>
      </c>
      <c r="H15" s="259">
        <v>100.0</v>
      </c>
      <c r="I15" s="201"/>
    </row>
    <row r="16">
      <c r="A16" s="258" t="str">
        <f t="shared" si="1"/>
        <v>CO2</v>
      </c>
      <c r="B16" s="218">
        <f>IF('S1'!$D$15&gt;0,'S1'!$D$15," ")</f>
        <v>22</v>
      </c>
      <c r="C16" s="218">
        <f>IF('S1'!$E$15&gt;0,'S1'!$E$15," ")</f>
        <v>18</v>
      </c>
      <c r="D16" s="218" t="str">
        <f>IF('S1'!F15&gt;0,'S1'!F15," ")</f>
        <v> </v>
      </c>
      <c r="E16" s="218">
        <f>IF('S1'!$G$15&gt;0,'S1'!$G$15," ")</f>
        <v>25</v>
      </c>
      <c r="F16" s="218" t="str">
        <f>IF('S1'!$H$15&gt;0,'S1'!$H$15," ")</f>
        <v> </v>
      </c>
      <c r="G16" s="220">
        <f>IF('S1'!$I$15&gt;0,'S1'!$I$15," ")</f>
        <v>65</v>
      </c>
      <c r="H16" s="260"/>
      <c r="I16" s="201"/>
    </row>
    <row r="17">
      <c r="A17" s="258" t="str">
        <f t="shared" si="1"/>
        <v>CO3</v>
      </c>
      <c r="B17" s="218" t="str">
        <f>IF('S1'!$D$16&gt;0,'S1'!$D$16," ")</f>
        <v> </v>
      </c>
      <c r="C17" s="218">
        <f>IF('S1'!$E$16&gt;0,'S1'!$E$16," ")</f>
        <v>23</v>
      </c>
      <c r="D17" s="218" t="str">
        <f>IF('S1'!$F$16&gt;0,'S1'!$F$16," ")</f>
        <v> </v>
      </c>
      <c r="E17" s="218" t="str">
        <f>IF('S1'!$G$16&gt;0,'S1'!$G$16," ")</f>
        <v> </v>
      </c>
      <c r="F17" s="218">
        <f>IF('S1'!$H$16&gt;0,'S1'!$H$16," ")</f>
        <v>30</v>
      </c>
      <c r="G17" s="220">
        <f>IF('S1'!$I$16&gt;0,'S1'!$I$16," ")</f>
        <v>53</v>
      </c>
      <c r="H17" s="260"/>
      <c r="I17" s="201"/>
    </row>
    <row r="18">
      <c r="A18" s="258" t="str">
        <f t="shared" si="1"/>
        <v>CO4</v>
      </c>
      <c r="B18" s="218" t="str">
        <f>IF('S1'!$D$17&gt;0,'S1'!$D$17," ")</f>
        <v> </v>
      </c>
      <c r="C18" s="218">
        <f>IF('S1'!$E$17&gt;0,'S1'!$E$17," ")</f>
        <v>9</v>
      </c>
      <c r="D18" s="218">
        <f>IF('S1'!$F$17&gt;0,'S1'!$F$17," ")</f>
        <v>24</v>
      </c>
      <c r="E18" s="218" t="str">
        <f>IF('S1'!$G$17&gt;0,'S1'!$G$17," ")</f>
        <v> </v>
      </c>
      <c r="F18" s="218">
        <f>IF('S1'!$H$17&gt;0,'S1'!$H$17," ")</f>
        <v>20</v>
      </c>
      <c r="G18" s="220">
        <f>IF('S1'!$I$17&gt;0,'S1'!$I$17," ")</f>
        <v>53</v>
      </c>
      <c r="H18" s="260"/>
      <c r="I18" s="201"/>
    </row>
    <row r="19">
      <c r="A19" s="258" t="str">
        <f t="shared" si="1"/>
        <v>CO5</v>
      </c>
      <c r="B19" s="218" t="str">
        <f>IF('S1'!$D$18&gt;0,'S1'!$D$18," ")</f>
        <v> </v>
      </c>
      <c r="C19" s="218" t="str">
        <f>IF('S1'!$E$18&gt;0,'S1'!$E$18," ")</f>
        <v> </v>
      </c>
      <c r="D19" s="218">
        <f>IF('S1'!$F$18&gt;0,'S1'!$F$18," ")</f>
        <v>26</v>
      </c>
      <c r="E19" s="218" t="str">
        <f>IF('S1'!$G$18&gt;0,'S1'!$G$18," ")</f>
        <v> </v>
      </c>
      <c r="F19" s="218" t="str">
        <f>IF('S1'!$H$18&gt;0,'S1'!$H$18," ")</f>
        <v> </v>
      </c>
      <c r="G19" s="220">
        <f>IF('S1'!$I$18&gt;0,'S1'!$I$18," ")</f>
        <v>26</v>
      </c>
      <c r="H19" s="260"/>
      <c r="I19" s="201"/>
    </row>
    <row r="20">
      <c r="A20" s="258" t="str">
        <f t="shared" si="1"/>
        <v>CO6</v>
      </c>
      <c r="B20" s="218" t="str">
        <f t="shared" ref="B20:G20" si="2">IF(#REF!&gt;0,#REF!," ")</f>
        <v>#REF!</v>
      </c>
      <c r="C20" s="218" t="str">
        <f t="shared" si="2"/>
        <v>#REF!</v>
      </c>
      <c r="D20" s="218" t="str">
        <f t="shared" si="2"/>
        <v>#REF!</v>
      </c>
      <c r="E20" s="218" t="str">
        <f t="shared" si="2"/>
        <v>#REF!</v>
      </c>
      <c r="F20" s="218" t="str">
        <f t="shared" si="2"/>
        <v>#REF!</v>
      </c>
      <c r="G20" s="220" t="str">
        <f t="shared" si="2"/>
        <v>#REF!</v>
      </c>
      <c r="H20" s="260"/>
      <c r="I20" s="201"/>
    </row>
    <row r="21" ht="15.75" customHeight="1">
      <c r="A21" s="261" t="s">
        <v>19</v>
      </c>
      <c r="B21" s="218">
        <f>IF('S1'!$D$19&gt;0,'S1'!$D$19," ")</f>
        <v>50</v>
      </c>
      <c r="C21" s="218">
        <f>IF('S1'!$E$19&gt;0,'S1'!$E$19," ")</f>
        <v>50</v>
      </c>
      <c r="D21" s="218">
        <f>IF('S1'!$F$19&gt;0,'S1'!$F$19," ")</f>
        <v>50</v>
      </c>
      <c r="E21" s="218">
        <f>IF('S1'!$G$19&gt;0,'S1'!$G$19," ")</f>
        <v>50</v>
      </c>
      <c r="F21" s="218">
        <f>IF('S1'!H19&gt;0,'S1'!H19," ")</f>
        <v>50</v>
      </c>
      <c r="G21" s="220">
        <f>IF('S1'!$I$19&gt;0,'S1'!$I$19," ")</f>
        <v>250</v>
      </c>
      <c r="H21" s="262">
        <f>SUM(H15:H20)</f>
        <v>100</v>
      </c>
      <c r="I21" s="211"/>
    </row>
    <row r="22" ht="15.0" customHeight="1">
      <c r="A22" s="227" t="s">
        <v>55</v>
      </c>
      <c r="B22" s="144"/>
      <c r="C22" s="144"/>
      <c r="D22" s="144"/>
      <c r="E22" s="144"/>
      <c r="F22" s="144"/>
      <c r="G22" s="145"/>
      <c r="H22" s="263" t="s">
        <v>40</v>
      </c>
      <c r="I22" s="145"/>
    </row>
    <row r="23" ht="15.75" customHeight="1">
      <c r="A23" s="212"/>
      <c r="B23" s="181" t="s">
        <v>26</v>
      </c>
      <c r="C23" s="229" t="s">
        <v>28</v>
      </c>
      <c r="D23" s="181" t="s">
        <v>30</v>
      </c>
      <c r="E23" s="181" t="s">
        <v>32</v>
      </c>
      <c r="F23" s="181" t="s">
        <v>34</v>
      </c>
      <c r="G23" s="264" t="s">
        <v>43</v>
      </c>
      <c r="H23" s="226" t="str">
        <f>CONCATENATE('S1'!$B$26," -",'S1'!$C$26)</f>
        <v>50 -59</v>
      </c>
    </row>
    <row r="24" ht="18.0" customHeight="1">
      <c r="A24" s="209" t="s">
        <v>38</v>
      </c>
      <c r="B24" s="181">
        <f>'S1'!E21</f>
        <v>70</v>
      </c>
      <c r="C24" s="181">
        <f>'S1'!E22</f>
        <v>70</v>
      </c>
      <c r="D24" s="181">
        <f>'S1'!E23</f>
        <v>70</v>
      </c>
      <c r="E24" s="181">
        <f>'S1'!E24</f>
        <v>70</v>
      </c>
      <c r="F24" s="181">
        <f>'S1'!E25</f>
        <v>70</v>
      </c>
      <c r="G24" s="264" t="s">
        <v>45</v>
      </c>
      <c r="H24" s="226" t="str">
        <f>CONCATENATE('S1'!$B$27," -",'S1'!$C$27)</f>
        <v>60 -69</v>
      </c>
    </row>
    <row r="25" ht="15.0" customHeight="1">
      <c r="A25" s="231" t="s">
        <v>39</v>
      </c>
      <c r="B25" s="232" t="str">
        <f>'S1'!$E$27</f>
        <v>B+</v>
      </c>
      <c r="C25" s="232" t="str">
        <f>'S1'!$E$27</f>
        <v>B+</v>
      </c>
      <c r="D25" s="232" t="str">
        <f>'S1'!$E$27</f>
        <v>B+</v>
      </c>
      <c r="E25" s="232" t="str">
        <f>'S1'!$E$27</f>
        <v>B+</v>
      </c>
      <c r="F25" s="232" t="str">
        <f>'S1'!$E$27</f>
        <v>B+</v>
      </c>
      <c r="G25" s="265" t="s">
        <v>562</v>
      </c>
      <c r="H25" s="234" t="str">
        <f>CONCATENATE('S1'!$B$28," -",'S1'!$C$28)</f>
        <v>70 -100</v>
      </c>
    </row>
    <row r="26" ht="15.75" customHeight="1">
      <c r="A26" s="235" t="s">
        <v>563</v>
      </c>
      <c r="I26" s="250"/>
    </row>
    <row r="27" ht="15.0" customHeight="1">
      <c r="A27" s="237" t="str">
        <f>CONCATENATE("Direct Assesment = ",'S1'!C21,"% Internal Mark + ",'S1'!C22,"% External Mark")</f>
        <v>Direct Assesment = 60% Internal Mark + 40% External Mark</v>
      </c>
      <c r="B27" s="62"/>
      <c r="C27" s="62"/>
      <c r="D27" s="62"/>
      <c r="E27" s="62"/>
      <c r="F27" s="62"/>
      <c r="G27" s="62"/>
      <c r="H27" s="65"/>
      <c r="I27" s="250"/>
    </row>
    <row r="28" ht="15.75" customHeight="1">
      <c r="A28" s="266" t="s">
        <v>569</v>
      </c>
      <c r="B28" s="65"/>
      <c r="C28" s="181" t="s">
        <v>26</v>
      </c>
      <c r="D28" s="181" t="s">
        <v>28</v>
      </c>
      <c r="E28" s="181" t="s">
        <v>30</v>
      </c>
      <c r="F28" s="181" t="s">
        <v>32</v>
      </c>
      <c r="G28" s="181" t="s">
        <v>34</v>
      </c>
      <c r="H28" s="250"/>
    </row>
    <row r="29" ht="15.75" customHeight="1">
      <c r="A29" s="267" t="s">
        <v>39</v>
      </c>
      <c r="B29" s="65"/>
      <c r="C29" s="242">
        <f>'S2'!$AE$286</f>
        <v>3</v>
      </c>
      <c r="D29" s="242">
        <f>'S2'!$AE$286</f>
        <v>3</v>
      </c>
      <c r="E29" s="242">
        <f>'S2'!$AE$286</f>
        <v>3</v>
      </c>
      <c r="F29" s="242">
        <f>'S2'!$AE$286</f>
        <v>3</v>
      </c>
      <c r="G29" s="242">
        <f>'S2'!$AE$286</f>
        <v>3</v>
      </c>
      <c r="H29" s="250"/>
    </row>
    <row r="30" ht="15.75" customHeight="1">
      <c r="A30" s="267" t="s">
        <v>38</v>
      </c>
      <c r="B30" s="65"/>
      <c r="C30" s="242">
        <f>'S2'!$AF$286</f>
        <v>3</v>
      </c>
      <c r="D30" s="242">
        <f>'S2'!$AG$286</f>
        <v>3</v>
      </c>
      <c r="E30" s="242">
        <f>'S2'!$AH$286</f>
        <v>3</v>
      </c>
      <c r="F30" s="242">
        <f>'S2'!$AI$286</f>
        <v>3</v>
      </c>
      <c r="G30" s="242">
        <f>'S2'!$AJ$286</f>
        <v>3</v>
      </c>
      <c r="H30" s="250"/>
    </row>
    <row r="31" ht="15.75" customHeight="1">
      <c r="A31" s="267" t="s">
        <v>564</v>
      </c>
      <c r="B31" s="65"/>
      <c r="C31" s="244">
        <f>'S2'!AF287</f>
        <v>3</v>
      </c>
      <c r="D31" s="244">
        <f>'S2'!AG287</f>
        <v>3</v>
      </c>
      <c r="E31" s="244">
        <f>'S2'!AH287</f>
        <v>3</v>
      </c>
      <c r="F31" s="244">
        <f>'S2'!AI287</f>
        <v>3</v>
      </c>
      <c r="G31" s="244">
        <f>'S2'!AJ287</f>
        <v>3</v>
      </c>
      <c r="H31" s="250"/>
    </row>
    <row r="32" ht="15.75" customHeight="1">
      <c r="A32" s="266" t="s">
        <v>573</v>
      </c>
      <c r="B32" s="65"/>
      <c r="C32" s="268" t="s">
        <v>571</v>
      </c>
      <c r="D32" s="269" t="str">
        <f>'S1'!B8</f>
        <v>Sudharsan</v>
      </c>
      <c r="E32" s="62"/>
      <c r="F32" s="62"/>
      <c r="G32" s="62"/>
      <c r="H32" s="65"/>
      <c r="I32" s="250"/>
    </row>
    <row r="33" ht="15.75" customHeight="1">
      <c r="A33" s="267" t="s">
        <v>39</v>
      </c>
      <c r="B33" s="65"/>
      <c r="C33" s="181">
        <f>'S2'!$AE$298</f>
        <v>3</v>
      </c>
      <c r="D33" s="181">
        <f>'S2'!$AE$298</f>
        <v>3</v>
      </c>
      <c r="E33" s="181">
        <f>'S2'!$AE$298</f>
        <v>3</v>
      </c>
      <c r="F33" s="181">
        <f>'S2'!$AE$298</f>
        <v>3</v>
      </c>
      <c r="G33" s="181">
        <f>'S2'!$AE$298</f>
        <v>3</v>
      </c>
      <c r="H33" s="250"/>
    </row>
    <row r="34" ht="15.75" customHeight="1">
      <c r="A34" s="267" t="s">
        <v>38</v>
      </c>
      <c r="B34" s="65"/>
      <c r="C34" s="181">
        <f>'S2'!$AF298</f>
        <v>1</v>
      </c>
      <c r="D34" s="181">
        <f>'S2'!$AF298</f>
        <v>1</v>
      </c>
      <c r="E34" s="181">
        <f>'S2'!$AF298</f>
        <v>1</v>
      </c>
      <c r="F34" s="181">
        <f>'S2'!$AF298</f>
        <v>1</v>
      </c>
      <c r="G34" s="181">
        <f>'S2'!$AF298</f>
        <v>1</v>
      </c>
      <c r="H34" s="250"/>
    </row>
    <row r="35" ht="15.75" customHeight="1">
      <c r="A35" s="267" t="s">
        <v>564</v>
      </c>
      <c r="B35" s="65"/>
      <c r="C35" s="181">
        <f>'S2'!AF302</f>
        <v>1.8</v>
      </c>
      <c r="D35" s="181">
        <f>'S2'!AG302</f>
        <v>2.4</v>
      </c>
      <c r="E35" s="181">
        <f>'S2'!AH302</f>
        <v>3</v>
      </c>
      <c r="F35" s="181">
        <f>'S2'!AI302</f>
        <v>3</v>
      </c>
      <c r="G35" s="181">
        <f>'S2'!AJ302</f>
        <v>2.4</v>
      </c>
      <c r="H35" s="250"/>
    </row>
    <row r="36" ht="15.75" customHeight="1">
      <c r="A36" s="246"/>
      <c r="H36" s="250"/>
      <c r="I36" s="250"/>
    </row>
    <row r="37" ht="15.75" customHeight="1">
      <c r="A37" s="246"/>
      <c r="H37" s="250"/>
      <c r="I37" s="250"/>
    </row>
    <row r="38" ht="15.75" customHeight="1">
      <c r="A38" s="246"/>
      <c r="H38" s="250"/>
      <c r="I38" s="250"/>
    </row>
    <row r="39" ht="15.75" customHeight="1">
      <c r="A39" s="246"/>
      <c r="H39" s="250"/>
      <c r="I39" s="250"/>
    </row>
    <row r="40" ht="15.75" customHeight="1">
      <c r="A40" s="246"/>
      <c r="H40" s="250"/>
      <c r="I40" s="250"/>
    </row>
    <row r="41" ht="15.75" customHeight="1">
      <c r="A41" s="246"/>
      <c r="I41" s="250"/>
    </row>
    <row r="42" ht="15.75" customHeight="1">
      <c r="A42" s="246"/>
      <c r="I42" s="250"/>
    </row>
    <row r="43" ht="15.75" customHeight="1">
      <c r="A43" s="246"/>
      <c r="I43" s="250"/>
    </row>
    <row r="44" ht="15.75" customHeight="1">
      <c r="A44" s="235" t="s">
        <v>565</v>
      </c>
      <c r="I44" s="250"/>
    </row>
    <row r="45" ht="15.75" customHeight="1">
      <c r="A45" s="246"/>
      <c r="I45" s="250"/>
    </row>
    <row r="46" ht="15.75" customHeight="1">
      <c r="A46" s="274"/>
      <c r="C46" s="194"/>
      <c r="I46" s="250"/>
    </row>
    <row r="47" ht="15.75" customHeight="1">
      <c r="A47" s="271" t="s">
        <v>572</v>
      </c>
      <c r="B47" s="255"/>
      <c r="C47" s="254" t="s">
        <v>566</v>
      </c>
      <c r="D47" s="255"/>
      <c r="E47" s="253" t="s">
        <v>567</v>
      </c>
      <c r="F47" s="254"/>
      <c r="G47" s="272"/>
      <c r="H47" s="254" t="s">
        <v>568</v>
      </c>
      <c r="I47" s="27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</cols>
  <sheetData>
    <row r="1" ht="15.0" customHeight="1">
      <c r="A1" s="197" t="s">
        <v>553</v>
      </c>
      <c r="B1" s="198"/>
      <c r="C1" s="198"/>
      <c r="D1" s="198"/>
      <c r="E1" s="198"/>
      <c r="F1" s="198"/>
      <c r="G1" s="198"/>
      <c r="H1" s="198"/>
      <c r="I1" s="199"/>
    </row>
    <row r="2" ht="15.0" customHeight="1">
      <c r="A2" s="200" t="s">
        <v>554</v>
      </c>
      <c r="I2" s="201"/>
    </row>
    <row r="3" ht="15.75" customHeight="1">
      <c r="A3" s="202" t="s">
        <v>555</v>
      </c>
      <c r="I3" s="201"/>
    </row>
    <row r="4">
      <c r="A4" s="203" t="s">
        <v>556</v>
      </c>
      <c r="B4" s="204"/>
      <c r="C4" s="204" t="str">
        <f>'S1'!$C$3</f>
        <v>2023-24</v>
      </c>
      <c r="D4" s="205"/>
      <c r="E4" s="204" t="s">
        <v>557</v>
      </c>
      <c r="F4" s="204" t="str">
        <f>'S1'!$C$4</f>
        <v>VII</v>
      </c>
      <c r="G4" s="204"/>
      <c r="H4" s="204"/>
      <c r="I4" s="206"/>
    </row>
    <row r="5">
      <c r="A5" s="207" t="s">
        <v>558</v>
      </c>
      <c r="B5" s="144"/>
      <c r="C5" s="151" t="str">
        <f>'S1'!$C$1</f>
        <v>MG8591</v>
      </c>
      <c r="D5" s="208" t="str">
        <f>'S1'!$C$2</f>
        <v>Principles of Management</v>
      </c>
      <c r="E5" s="198"/>
      <c r="F5" s="198"/>
      <c r="G5" s="198"/>
      <c r="H5" s="198"/>
      <c r="I5" s="199"/>
    </row>
    <row r="6" ht="15.0" customHeight="1">
      <c r="A6" s="212" t="s">
        <v>559</v>
      </c>
      <c r="B6" s="210" t="str">
        <f>'S1'!$B$14</f>
        <v>Describe and discuss the elements of effective management</v>
      </c>
      <c r="C6" s="62"/>
      <c r="D6" s="62"/>
      <c r="E6" s="62"/>
      <c r="F6" s="62"/>
      <c r="G6" s="62"/>
      <c r="H6" s="62"/>
      <c r="I6" s="211"/>
    </row>
    <row r="7" ht="15.0" customHeight="1">
      <c r="A7" s="212" t="s">
        <v>28</v>
      </c>
      <c r="B7" s="210" t="str">
        <f>'S1'!$B$15</f>
        <v>Understand and apply the concepts of planning and decision making</v>
      </c>
      <c r="C7" s="62"/>
      <c r="D7" s="62"/>
      <c r="E7" s="62"/>
      <c r="F7" s="62"/>
      <c r="G7" s="62"/>
      <c r="H7" s="62"/>
      <c r="I7" s="211"/>
    </row>
    <row r="8" ht="15.0" customHeight="1">
      <c r="A8" s="212" t="s">
        <v>30</v>
      </c>
      <c r="B8" s="210" t="str">
        <f>'S1'!$B$16</f>
        <v>Understand issues relating to
 organizing and staffing.</v>
      </c>
      <c r="C8" s="62"/>
      <c r="D8" s="62"/>
      <c r="E8" s="62"/>
      <c r="F8" s="62"/>
      <c r="G8" s="62"/>
      <c r="H8" s="62"/>
      <c r="I8" s="211"/>
    </row>
    <row r="9" ht="15.0" customHeight="1">
      <c r="A9" s="212" t="s">
        <v>32</v>
      </c>
      <c r="B9" s="210" t="str">
        <f>'S1'!$B$17</f>
        <v>Describe the various aspects of directing</v>
      </c>
      <c r="C9" s="62"/>
      <c r="D9" s="62"/>
      <c r="E9" s="62"/>
      <c r="F9" s="62"/>
      <c r="G9" s="62"/>
      <c r="H9" s="62"/>
      <c r="I9" s="211"/>
    </row>
    <row r="10" ht="15.0" customHeight="1">
      <c r="A10" s="212" t="s">
        <v>34</v>
      </c>
      <c r="B10" s="210" t="str">
        <f>'S1'!$B$18</f>
        <v>Understand management control in organizations .</v>
      </c>
      <c r="C10" s="62"/>
      <c r="D10" s="62"/>
      <c r="E10" s="62"/>
      <c r="F10" s="62"/>
      <c r="G10" s="62"/>
      <c r="H10" s="62"/>
      <c r="I10" s="211"/>
    </row>
    <row r="11" ht="15.0" customHeight="1">
      <c r="A11" s="212" t="s">
        <v>44</v>
      </c>
      <c r="B11" s="210" t="str">
        <f>#REF!</f>
        <v>#REF!</v>
      </c>
      <c r="C11" s="62"/>
      <c r="D11" s="62"/>
      <c r="E11" s="62"/>
      <c r="F11" s="62"/>
      <c r="G11" s="62"/>
      <c r="H11" s="62"/>
      <c r="I11" s="211"/>
    </row>
    <row r="12" ht="15.75" customHeight="1">
      <c r="A12" s="213" t="s">
        <v>560</v>
      </c>
      <c r="I12" s="201"/>
    </row>
    <row r="13">
      <c r="A13" s="214"/>
      <c r="B13" s="215" t="s">
        <v>38</v>
      </c>
      <c r="C13" s="144"/>
      <c r="D13" s="144"/>
      <c r="E13" s="144"/>
      <c r="F13" s="144"/>
      <c r="G13" s="144"/>
      <c r="H13" s="257" t="s">
        <v>39</v>
      </c>
      <c r="I13" s="199"/>
    </row>
    <row r="14">
      <c r="A14" s="217"/>
      <c r="B14" s="218" t="str">
        <f>'S1'!D13</f>
        <v>Serial Test 1</v>
      </c>
      <c r="C14" s="218" t="str">
        <f>'S1'!E13</f>
        <v>Serial Test 2</v>
      </c>
      <c r="D14" s="218" t="str">
        <f>'S1'!F13</f>
        <v>Serial Test 3</v>
      </c>
      <c r="E14" s="219" t="str">
        <f>'S1'!G13</f>
        <v>Assignment 1</v>
      </c>
      <c r="F14" s="218" t="str">
        <f>'S1'!H13</f>
        <v>Assignment 2</v>
      </c>
      <c r="G14" s="220" t="str">
        <f>'S1'!I13</f>
        <v>Total</v>
      </c>
      <c r="H14" s="241" t="s">
        <v>561</v>
      </c>
      <c r="I14" s="211"/>
    </row>
    <row r="15">
      <c r="A15" s="258" t="str">
        <f t="shared" ref="A15:A20" si="1">A6</f>
        <v>CO1 </v>
      </c>
      <c r="B15" s="218">
        <f>IF('S1'!$D$14&gt;0,'S1'!$D$14," ")</f>
        <v>28</v>
      </c>
      <c r="C15" s="218" t="str">
        <f>IF('S1'!$E$14&gt;0,'S1'!$E$14," ")</f>
        <v> </v>
      </c>
      <c r="D15" s="218" t="str">
        <f>IF('S1'!$F$14&gt;0,'S1'!$F$14," ")</f>
        <v> </v>
      </c>
      <c r="E15" s="218">
        <f>IF('S1'!$G$14&gt;0,'S1'!$G$14," ")</f>
        <v>25</v>
      </c>
      <c r="F15" s="218" t="str">
        <f>IF('S1'!$H$14&gt;0,'S1'!$H$14," ")</f>
        <v> </v>
      </c>
      <c r="G15" s="220">
        <f>IF('S1'!$I$14&gt;0,'S1'!$I$14," ")</f>
        <v>53</v>
      </c>
      <c r="H15" s="259">
        <v>100.0</v>
      </c>
      <c r="I15" s="201"/>
    </row>
    <row r="16">
      <c r="A16" s="258" t="str">
        <f t="shared" si="1"/>
        <v>CO2</v>
      </c>
      <c r="B16" s="218">
        <f>IF('S1'!$D$15&gt;0,'S1'!$D$15," ")</f>
        <v>22</v>
      </c>
      <c r="C16" s="218">
        <f>IF('S1'!$E$15&gt;0,'S1'!$E$15," ")</f>
        <v>18</v>
      </c>
      <c r="D16" s="218" t="str">
        <f>IF('S1'!F15&gt;0,'S1'!F15," ")</f>
        <v> </v>
      </c>
      <c r="E16" s="218">
        <f>IF('S1'!$G$15&gt;0,'S1'!$G$15," ")</f>
        <v>25</v>
      </c>
      <c r="F16" s="218" t="str">
        <f>IF('S1'!$H$15&gt;0,'S1'!$H$15," ")</f>
        <v> </v>
      </c>
      <c r="G16" s="220">
        <f>IF('S1'!$I$15&gt;0,'S1'!$I$15," ")</f>
        <v>65</v>
      </c>
      <c r="H16" s="260"/>
      <c r="I16" s="201"/>
    </row>
    <row r="17">
      <c r="A17" s="258" t="str">
        <f t="shared" si="1"/>
        <v>CO3</v>
      </c>
      <c r="B17" s="218" t="str">
        <f>IF('S1'!$D$16&gt;0,'S1'!$D$16," ")</f>
        <v> </v>
      </c>
      <c r="C17" s="218">
        <f>IF('S1'!$E$16&gt;0,'S1'!$E$16," ")</f>
        <v>23</v>
      </c>
      <c r="D17" s="218" t="str">
        <f>IF('S1'!$F$16&gt;0,'S1'!$F$16," ")</f>
        <v> </v>
      </c>
      <c r="E17" s="218" t="str">
        <f>IF('S1'!$G$16&gt;0,'S1'!$G$16," ")</f>
        <v> </v>
      </c>
      <c r="F17" s="218">
        <f>IF('S1'!$H$16&gt;0,'S1'!$H$16," ")</f>
        <v>30</v>
      </c>
      <c r="G17" s="220">
        <f>IF('S1'!$I$16&gt;0,'S1'!$I$16," ")</f>
        <v>53</v>
      </c>
      <c r="H17" s="260"/>
      <c r="I17" s="201"/>
    </row>
    <row r="18">
      <c r="A18" s="258" t="str">
        <f t="shared" si="1"/>
        <v>CO4</v>
      </c>
      <c r="B18" s="218" t="str">
        <f>IF('S1'!$D$17&gt;0,'S1'!$D$17," ")</f>
        <v> </v>
      </c>
      <c r="C18" s="218">
        <f>IF('S1'!$E$17&gt;0,'S1'!$E$17," ")</f>
        <v>9</v>
      </c>
      <c r="D18" s="218">
        <f>IF('S1'!$F$17&gt;0,'S1'!$F$17," ")</f>
        <v>24</v>
      </c>
      <c r="E18" s="218" t="str">
        <f>IF('S1'!$G$17&gt;0,'S1'!$G$17," ")</f>
        <v> </v>
      </c>
      <c r="F18" s="218">
        <f>IF('S1'!$H$17&gt;0,'S1'!$H$17," ")</f>
        <v>20</v>
      </c>
      <c r="G18" s="220">
        <f>IF('S1'!$I$17&gt;0,'S1'!$I$17," ")</f>
        <v>53</v>
      </c>
      <c r="H18" s="260"/>
      <c r="I18" s="201"/>
    </row>
    <row r="19">
      <c r="A19" s="258" t="str">
        <f t="shared" si="1"/>
        <v>CO5</v>
      </c>
      <c r="B19" s="218" t="str">
        <f>IF('S1'!$D$18&gt;0,'S1'!$D$18," ")</f>
        <v> </v>
      </c>
      <c r="C19" s="218" t="str">
        <f>IF('S1'!$E$18&gt;0,'S1'!$E$18," ")</f>
        <v> </v>
      </c>
      <c r="D19" s="218">
        <f>IF('S1'!$F$18&gt;0,'S1'!$F$18," ")</f>
        <v>26</v>
      </c>
      <c r="E19" s="218" t="str">
        <f>IF('S1'!$G$18&gt;0,'S1'!$G$18," ")</f>
        <v> </v>
      </c>
      <c r="F19" s="218" t="str">
        <f>IF('S1'!$H$18&gt;0,'S1'!$H$18," ")</f>
        <v> </v>
      </c>
      <c r="G19" s="220">
        <f>IF('S1'!$I$18&gt;0,'S1'!$I$18," ")</f>
        <v>26</v>
      </c>
      <c r="H19" s="260"/>
      <c r="I19" s="201"/>
    </row>
    <row r="20">
      <c r="A20" s="258" t="str">
        <f t="shared" si="1"/>
        <v>CO6</v>
      </c>
      <c r="B20" s="218" t="str">
        <f t="shared" ref="B20:G20" si="2">IF(#REF!&gt;0,#REF!," ")</f>
        <v>#REF!</v>
      </c>
      <c r="C20" s="218" t="str">
        <f t="shared" si="2"/>
        <v>#REF!</v>
      </c>
      <c r="D20" s="218" t="str">
        <f t="shared" si="2"/>
        <v>#REF!</v>
      </c>
      <c r="E20" s="218" t="str">
        <f t="shared" si="2"/>
        <v>#REF!</v>
      </c>
      <c r="F20" s="218" t="str">
        <f t="shared" si="2"/>
        <v>#REF!</v>
      </c>
      <c r="G20" s="220" t="str">
        <f t="shared" si="2"/>
        <v>#REF!</v>
      </c>
      <c r="H20" s="260"/>
      <c r="I20" s="201"/>
    </row>
    <row r="21" ht="15.75" customHeight="1">
      <c r="A21" s="261" t="s">
        <v>19</v>
      </c>
      <c r="B21" s="218">
        <f>IF('S1'!$D$19&gt;0,'S1'!$D$19," ")</f>
        <v>50</v>
      </c>
      <c r="C21" s="218">
        <f>IF('S1'!$E$19&gt;0,'S1'!$E$19," ")</f>
        <v>50</v>
      </c>
      <c r="D21" s="218">
        <f>IF('S1'!$F$19&gt;0,'S1'!$F$19," ")</f>
        <v>50</v>
      </c>
      <c r="E21" s="218">
        <f>IF('S1'!$G$19&gt;0,'S1'!$G$19," ")</f>
        <v>50</v>
      </c>
      <c r="F21" s="218">
        <f>IF('S1'!H19&gt;0,'S1'!H19," ")</f>
        <v>50</v>
      </c>
      <c r="G21" s="220">
        <f>IF('S1'!$I$19&gt;0,'S1'!$I$19," ")</f>
        <v>250</v>
      </c>
      <c r="H21" s="262">
        <f>SUM(H15:H20)</f>
        <v>100</v>
      </c>
      <c r="I21" s="211"/>
    </row>
    <row r="22" ht="15.0" customHeight="1">
      <c r="A22" s="227" t="s">
        <v>55</v>
      </c>
      <c r="B22" s="144"/>
      <c r="C22" s="144"/>
      <c r="D22" s="144"/>
      <c r="E22" s="144"/>
      <c r="F22" s="144"/>
      <c r="G22" s="145"/>
      <c r="H22" s="263" t="s">
        <v>40</v>
      </c>
      <c r="I22" s="145"/>
    </row>
    <row r="23" ht="15.75" customHeight="1">
      <c r="A23" s="212"/>
      <c r="B23" s="181" t="s">
        <v>26</v>
      </c>
      <c r="C23" s="229" t="s">
        <v>28</v>
      </c>
      <c r="D23" s="181" t="s">
        <v>30</v>
      </c>
      <c r="E23" s="181" t="s">
        <v>32</v>
      </c>
      <c r="F23" s="181" t="s">
        <v>34</v>
      </c>
      <c r="G23" s="264" t="s">
        <v>43</v>
      </c>
      <c r="H23" s="226" t="str">
        <f>CONCATENATE('S1'!$B$26," -",'S1'!$C$26)</f>
        <v>50 -59</v>
      </c>
    </row>
    <row r="24" ht="18.0" customHeight="1">
      <c r="A24" s="209" t="s">
        <v>38</v>
      </c>
      <c r="B24" s="181">
        <f>'S1'!E21</f>
        <v>70</v>
      </c>
      <c r="C24" s="181">
        <f>'S1'!E22</f>
        <v>70</v>
      </c>
      <c r="D24" s="181">
        <f>'S1'!E23</f>
        <v>70</v>
      </c>
      <c r="E24" s="181">
        <f>'S1'!E24</f>
        <v>70</v>
      </c>
      <c r="F24" s="181">
        <f>'S1'!E25</f>
        <v>70</v>
      </c>
      <c r="G24" s="264" t="s">
        <v>45</v>
      </c>
      <c r="H24" s="226" t="str">
        <f>CONCATENATE('S1'!$B$27," -",'S1'!$C$27)</f>
        <v>60 -69</v>
      </c>
    </row>
    <row r="25" ht="15.0" customHeight="1">
      <c r="A25" s="231" t="s">
        <v>39</v>
      </c>
      <c r="B25" s="232" t="str">
        <f>'S1'!$E$27</f>
        <v>B+</v>
      </c>
      <c r="C25" s="232" t="str">
        <f>'S1'!$E$27</f>
        <v>B+</v>
      </c>
      <c r="D25" s="232" t="str">
        <f>'S1'!$E$27</f>
        <v>B+</v>
      </c>
      <c r="E25" s="232" t="str">
        <f>'S1'!$E$27</f>
        <v>B+</v>
      </c>
      <c r="F25" s="232" t="str">
        <f>'S1'!$E$27</f>
        <v>B+</v>
      </c>
      <c r="G25" s="265" t="s">
        <v>562</v>
      </c>
      <c r="H25" s="234" t="str">
        <f>CONCATENATE('S1'!$B$28," -",'S1'!$C$28)</f>
        <v>70 -100</v>
      </c>
    </row>
    <row r="26" ht="15.75" customHeight="1">
      <c r="A26" s="235" t="s">
        <v>563</v>
      </c>
      <c r="I26" s="250"/>
    </row>
    <row r="27" ht="15.0" customHeight="1">
      <c r="A27" s="237" t="str">
        <f>CONCATENATE("Direct Assesment = ",'S1'!C21,"% Internal Mark + ",'S1'!C22,"% External Mark")</f>
        <v>Direct Assesment = 60% Internal Mark + 40% External Mark</v>
      </c>
      <c r="B27" s="62"/>
      <c r="C27" s="62"/>
      <c r="D27" s="62"/>
      <c r="E27" s="62"/>
      <c r="F27" s="62"/>
      <c r="G27" s="62"/>
      <c r="H27" s="65"/>
      <c r="I27" s="250"/>
    </row>
    <row r="28" ht="15.75" customHeight="1">
      <c r="A28" s="266" t="s">
        <v>569</v>
      </c>
      <c r="B28" s="65"/>
      <c r="C28" s="181" t="s">
        <v>26</v>
      </c>
      <c r="D28" s="181" t="s">
        <v>28</v>
      </c>
      <c r="E28" s="181" t="s">
        <v>30</v>
      </c>
      <c r="F28" s="181" t="s">
        <v>32</v>
      </c>
      <c r="G28" s="275" t="s">
        <v>34</v>
      </c>
      <c r="H28" s="276"/>
    </row>
    <row r="29" ht="15.75" customHeight="1">
      <c r="A29" s="267" t="s">
        <v>39</v>
      </c>
      <c r="B29" s="65"/>
      <c r="C29" s="242">
        <f>'S2'!$AE$286</f>
        <v>3</v>
      </c>
      <c r="D29" s="242">
        <f>'S2'!$AE$286</f>
        <v>3</v>
      </c>
      <c r="E29" s="242">
        <f>'S2'!$AE$286</f>
        <v>3</v>
      </c>
      <c r="F29" s="242">
        <f>'S2'!$AE$286</f>
        <v>3</v>
      </c>
      <c r="G29" s="243">
        <f>'S2'!$AE$286</f>
        <v>3</v>
      </c>
      <c r="H29" s="217"/>
    </row>
    <row r="30" ht="15.75" customHeight="1">
      <c r="A30" s="267" t="s">
        <v>38</v>
      </c>
      <c r="B30" s="65"/>
      <c r="C30" s="242">
        <f>'S2'!$AF$286</f>
        <v>3</v>
      </c>
      <c r="D30" s="242">
        <f>'S2'!$AG$286</f>
        <v>3</v>
      </c>
      <c r="E30" s="242">
        <f>'S2'!$AH$286</f>
        <v>3</v>
      </c>
      <c r="F30" s="242">
        <f>'S2'!$AI$286</f>
        <v>3</v>
      </c>
      <c r="G30" s="243">
        <f>'S2'!$AJ$286</f>
        <v>3</v>
      </c>
      <c r="H30" s="217"/>
    </row>
    <row r="31" ht="15.75" customHeight="1">
      <c r="A31" s="267" t="s">
        <v>564</v>
      </c>
      <c r="B31" s="65"/>
      <c r="C31" s="244">
        <f>'S2'!AF287</f>
        <v>3</v>
      </c>
      <c r="D31" s="244">
        <f>'S2'!AG287</f>
        <v>3</v>
      </c>
      <c r="E31" s="244">
        <f>'S2'!AH287</f>
        <v>3</v>
      </c>
      <c r="F31" s="244">
        <f>'S2'!AI287</f>
        <v>3</v>
      </c>
      <c r="G31" s="245">
        <f>'S2'!AJ287</f>
        <v>3</v>
      </c>
      <c r="H31" s="277"/>
    </row>
    <row r="32" ht="15.75" customHeight="1">
      <c r="A32" s="266" t="s">
        <v>574</v>
      </c>
      <c r="B32" s="65"/>
      <c r="C32" s="268" t="s">
        <v>571</v>
      </c>
      <c r="D32" s="269" t="str">
        <f>'S1'!B9</f>
        <v>Gowthaman</v>
      </c>
      <c r="E32" s="62"/>
      <c r="F32" s="62"/>
      <c r="G32" s="62"/>
      <c r="H32" s="65"/>
      <c r="I32" s="250"/>
    </row>
    <row r="33" ht="15.75" customHeight="1">
      <c r="A33" s="267" t="s">
        <v>39</v>
      </c>
      <c r="B33" s="65"/>
      <c r="C33" s="181">
        <f>'S2'!$AE$299</f>
        <v>3</v>
      </c>
      <c r="D33" s="181">
        <f>'S2'!$AE$299</f>
        <v>3</v>
      </c>
      <c r="E33" s="181">
        <f>'S2'!$AE$299</f>
        <v>3</v>
      </c>
      <c r="F33" s="181">
        <f>'S2'!$AE$299</f>
        <v>3</v>
      </c>
      <c r="G33" s="181">
        <f>'S2'!$AE$299</f>
        <v>3</v>
      </c>
      <c r="H33" s="250"/>
    </row>
    <row r="34" ht="15.75" customHeight="1">
      <c r="A34" s="267" t="s">
        <v>38</v>
      </c>
      <c r="B34" s="65"/>
      <c r="C34" s="181">
        <f>'S2'!$AF299</f>
        <v>3</v>
      </c>
      <c r="D34" s="181">
        <f>'S2'!$AF299</f>
        <v>3</v>
      </c>
      <c r="E34" s="181">
        <f>'S2'!$AF299</f>
        <v>3</v>
      </c>
      <c r="F34" s="181">
        <f>'S2'!$AF299</f>
        <v>3</v>
      </c>
      <c r="G34" s="181">
        <f>'S2'!$AF299</f>
        <v>3</v>
      </c>
      <c r="H34" s="250"/>
    </row>
    <row r="35" ht="15.75" customHeight="1">
      <c r="A35" s="267" t="s">
        <v>564</v>
      </c>
      <c r="B35" s="65"/>
      <c r="C35" s="181">
        <f>'S2'!AF303</f>
        <v>3</v>
      </c>
      <c r="D35" s="181">
        <f>'S2'!AG303</f>
        <v>3</v>
      </c>
      <c r="E35" s="181">
        <f>'S2'!AH303</f>
        <v>3</v>
      </c>
      <c r="F35" s="181">
        <f>'S2'!AI303</f>
        <v>3</v>
      </c>
      <c r="G35" s="181">
        <f>'S2'!AJ303</f>
        <v>1.2</v>
      </c>
      <c r="H35" s="250"/>
    </row>
    <row r="36" ht="15.75" customHeight="1">
      <c r="A36" s="246"/>
      <c r="H36" s="250"/>
      <c r="I36" s="250"/>
    </row>
    <row r="37" ht="15.75" customHeight="1">
      <c r="A37" s="246"/>
      <c r="H37" s="250"/>
      <c r="I37" s="250"/>
    </row>
    <row r="38" ht="15.75" customHeight="1">
      <c r="A38" s="246"/>
      <c r="H38" s="250"/>
      <c r="I38" s="250"/>
    </row>
    <row r="39" ht="15.75" customHeight="1">
      <c r="A39" s="246"/>
      <c r="H39" s="250"/>
      <c r="I39" s="250"/>
    </row>
    <row r="40" ht="15.75" customHeight="1">
      <c r="A40" s="246"/>
      <c r="H40" s="250"/>
      <c r="I40" s="250"/>
    </row>
    <row r="41" ht="15.75" customHeight="1">
      <c r="A41" s="246"/>
      <c r="I41" s="250"/>
    </row>
    <row r="42" ht="15.75" customHeight="1">
      <c r="A42" s="246"/>
      <c r="I42" s="250"/>
    </row>
    <row r="43" ht="15.75" customHeight="1">
      <c r="A43" s="246"/>
      <c r="I43" s="250"/>
    </row>
    <row r="44" ht="15.75" customHeight="1">
      <c r="A44" s="235" t="s">
        <v>565</v>
      </c>
      <c r="I44" s="250"/>
    </row>
    <row r="45" ht="15.75" customHeight="1">
      <c r="A45" s="246"/>
      <c r="I45" s="250"/>
    </row>
    <row r="46" ht="15.75" customHeight="1">
      <c r="A46" s="194"/>
      <c r="C46" s="194"/>
      <c r="I46" s="250"/>
    </row>
    <row r="47" ht="15.75" customHeight="1">
      <c r="A47" s="271" t="s">
        <v>572</v>
      </c>
      <c r="B47" s="255"/>
      <c r="C47" s="254" t="s">
        <v>566</v>
      </c>
      <c r="D47" s="255"/>
      <c r="E47" s="253" t="s">
        <v>567</v>
      </c>
      <c r="F47" s="254"/>
      <c r="G47" s="272"/>
      <c r="H47" s="254" t="s">
        <v>568</v>
      </c>
      <c r="I47" s="27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