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harshanaDeepthi\Desktop\COLLEGE FILES\C3\2024 Passed out sheets - Level updated\26.02.25\LAB\"/>
    </mc:Choice>
  </mc:AlternateContent>
  <xr:revisionPtr revIDLastSave="0" documentId="13_ncr:1_{0FF5A636-1712-4C45-B256-75C04CEE787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X" sheetId="1" r:id="rId1"/>
    <sheet name="Y" sheetId="2" state="hidden" r:id="rId2"/>
    <sheet name="Z" sheetId="3" state="hidden" r:id="rId3"/>
    <sheet name="S1" sheetId="4" r:id="rId4"/>
    <sheet name="S2" sheetId="5" r:id="rId5"/>
    <sheet name="Report" sheetId="6" r:id="rId6"/>
    <sheet name="A" sheetId="7" r:id="rId7"/>
    <sheet name="B" sheetId="8" r:id="rId8"/>
    <sheet name="C" sheetId="9" r:id="rId9"/>
    <sheet name="D" sheetId="10" r:id="rId10"/>
    <sheet name="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1" l="1"/>
  <c r="A27" i="11"/>
  <c r="I25" i="11"/>
  <c r="G25" i="11"/>
  <c r="F25" i="11"/>
  <c r="E25" i="11"/>
  <c r="D25" i="11"/>
  <c r="C25" i="11"/>
  <c r="B25" i="11"/>
  <c r="I24" i="11"/>
  <c r="G24" i="11"/>
  <c r="F24" i="11"/>
  <c r="E24" i="11"/>
  <c r="D24" i="11"/>
  <c r="C24" i="11"/>
  <c r="B24" i="11"/>
  <c r="I23" i="11"/>
  <c r="H21" i="11"/>
  <c r="F20" i="11"/>
  <c r="E20" i="11"/>
  <c r="D20" i="11"/>
  <c r="C20" i="11"/>
  <c r="B20" i="11"/>
  <c r="A20" i="11"/>
  <c r="F19" i="11"/>
  <c r="E19" i="11"/>
  <c r="D19" i="11"/>
  <c r="C19" i="11"/>
  <c r="B19" i="11"/>
  <c r="A19" i="11"/>
  <c r="F18" i="11"/>
  <c r="E18" i="11"/>
  <c r="D18" i="11"/>
  <c r="C18" i="11"/>
  <c r="B18" i="11"/>
  <c r="A18" i="11"/>
  <c r="F17" i="11"/>
  <c r="E17" i="11"/>
  <c r="D17" i="11"/>
  <c r="C17" i="11"/>
  <c r="B17" i="11"/>
  <c r="A17" i="11"/>
  <c r="F16" i="11"/>
  <c r="E16" i="11"/>
  <c r="D16" i="11"/>
  <c r="C16" i="11"/>
  <c r="B16" i="11"/>
  <c r="A16" i="11"/>
  <c r="F15" i="11"/>
  <c r="E15" i="11"/>
  <c r="D15" i="11"/>
  <c r="C15" i="11"/>
  <c r="B15" i="11"/>
  <c r="A15" i="11"/>
  <c r="G14" i="11"/>
  <c r="F14" i="11"/>
  <c r="E14" i="11"/>
  <c r="D14" i="11"/>
  <c r="C14" i="11"/>
  <c r="B14" i="11"/>
  <c r="B11" i="11"/>
  <c r="B10" i="11"/>
  <c r="B9" i="11"/>
  <c r="B8" i="11"/>
  <c r="B7" i="11"/>
  <c r="B6" i="11"/>
  <c r="D5" i="11"/>
  <c r="C5" i="11"/>
  <c r="F4" i="11"/>
  <c r="C4" i="11"/>
  <c r="D32" i="10"/>
  <c r="A27" i="10"/>
  <c r="I25" i="10"/>
  <c r="G25" i="10"/>
  <c r="F25" i="10"/>
  <c r="E25" i="10"/>
  <c r="D25" i="10"/>
  <c r="C25" i="10"/>
  <c r="B25" i="10"/>
  <c r="I24" i="10"/>
  <c r="G24" i="10"/>
  <c r="F24" i="10"/>
  <c r="E24" i="10"/>
  <c r="D24" i="10"/>
  <c r="C24" i="10"/>
  <c r="B24" i="10"/>
  <c r="I23" i="10"/>
  <c r="H21" i="10"/>
  <c r="F20" i="10"/>
  <c r="E20" i="10"/>
  <c r="D20" i="10"/>
  <c r="C20" i="10"/>
  <c r="B20" i="10"/>
  <c r="A20" i="10"/>
  <c r="F19" i="10"/>
  <c r="E19" i="10"/>
  <c r="D19" i="10"/>
  <c r="C19" i="10"/>
  <c r="B19" i="10"/>
  <c r="A19" i="10"/>
  <c r="F18" i="10"/>
  <c r="E18" i="10"/>
  <c r="D18" i="10"/>
  <c r="C18" i="10"/>
  <c r="B18" i="10"/>
  <c r="A18" i="10"/>
  <c r="F17" i="10"/>
  <c r="E17" i="10"/>
  <c r="D17" i="10"/>
  <c r="C17" i="10"/>
  <c r="B17" i="10"/>
  <c r="A17" i="10"/>
  <c r="F16" i="10"/>
  <c r="E16" i="10"/>
  <c r="D16" i="10"/>
  <c r="C16" i="10"/>
  <c r="B16" i="10"/>
  <c r="A16" i="10"/>
  <c r="F15" i="10"/>
  <c r="E15" i="10"/>
  <c r="D15" i="10"/>
  <c r="C15" i="10"/>
  <c r="B15" i="10"/>
  <c r="A15" i="10"/>
  <c r="G14" i="10"/>
  <c r="F14" i="10"/>
  <c r="E14" i="10"/>
  <c r="D14" i="10"/>
  <c r="C14" i="10"/>
  <c r="B14" i="10"/>
  <c r="B11" i="10"/>
  <c r="B10" i="10"/>
  <c r="B9" i="10"/>
  <c r="B8" i="10"/>
  <c r="B7" i="10"/>
  <c r="B6" i="10"/>
  <c r="D5" i="10"/>
  <c r="C5" i="10"/>
  <c r="F4" i="10"/>
  <c r="C4" i="10"/>
  <c r="D32" i="9"/>
  <c r="A27" i="9"/>
  <c r="I25" i="9"/>
  <c r="G25" i="9"/>
  <c r="F25" i="9"/>
  <c r="E25" i="9"/>
  <c r="D25" i="9"/>
  <c r="C25" i="9"/>
  <c r="B25" i="9"/>
  <c r="I24" i="9"/>
  <c r="G24" i="9"/>
  <c r="F24" i="9"/>
  <c r="E24" i="9"/>
  <c r="D24" i="9"/>
  <c r="C24" i="9"/>
  <c r="B24" i="9"/>
  <c r="I23" i="9"/>
  <c r="H21" i="9"/>
  <c r="F20" i="9"/>
  <c r="E20" i="9"/>
  <c r="D20" i="9"/>
  <c r="C20" i="9"/>
  <c r="B20" i="9"/>
  <c r="A20" i="9"/>
  <c r="F19" i="9"/>
  <c r="E19" i="9"/>
  <c r="D19" i="9"/>
  <c r="C19" i="9"/>
  <c r="B19" i="9"/>
  <c r="A19" i="9"/>
  <c r="F18" i="9"/>
  <c r="E18" i="9"/>
  <c r="D18" i="9"/>
  <c r="C18" i="9"/>
  <c r="B18" i="9"/>
  <c r="A18" i="9"/>
  <c r="F17" i="9"/>
  <c r="E17" i="9"/>
  <c r="D17" i="9"/>
  <c r="C17" i="9"/>
  <c r="B17" i="9"/>
  <c r="A17" i="9"/>
  <c r="F16" i="9"/>
  <c r="E16" i="9"/>
  <c r="D16" i="9"/>
  <c r="C16" i="9"/>
  <c r="B16" i="9"/>
  <c r="A16" i="9"/>
  <c r="F15" i="9"/>
  <c r="E15" i="9"/>
  <c r="D15" i="9"/>
  <c r="C15" i="9"/>
  <c r="B15" i="9"/>
  <c r="A15" i="9"/>
  <c r="G14" i="9"/>
  <c r="F14" i="9"/>
  <c r="E14" i="9"/>
  <c r="D14" i="9"/>
  <c r="C14" i="9"/>
  <c r="B14" i="9"/>
  <c r="B11" i="9"/>
  <c r="B10" i="9"/>
  <c r="B9" i="9"/>
  <c r="B8" i="9"/>
  <c r="B7" i="9"/>
  <c r="B6" i="9"/>
  <c r="D5" i="9"/>
  <c r="C5" i="9"/>
  <c r="F4" i="9"/>
  <c r="C4" i="9"/>
  <c r="D32" i="8"/>
  <c r="A27" i="8"/>
  <c r="I25" i="8"/>
  <c r="G25" i="8"/>
  <c r="F25" i="8"/>
  <c r="E25" i="8"/>
  <c r="D25" i="8"/>
  <c r="C25" i="8"/>
  <c r="B25" i="8"/>
  <c r="I24" i="8"/>
  <c r="G24" i="8"/>
  <c r="F24" i="8"/>
  <c r="E24" i="8"/>
  <c r="D24" i="8"/>
  <c r="C24" i="8"/>
  <c r="B24" i="8"/>
  <c r="I23" i="8"/>
  <c r="H21" i="8"/>
  <c r="F20" i="8"/>
  <c r="E20" i="8"/>
  <c r="D20" i="8"/>
  <c r="C20" i="8"/>
  <c r="B20" i="8"/>
  <c r="A20" i="8"/>
  <c r="F19" i="8"/>
  <c r="E19" i="8"/>
  <c r="D19" i="8"/>
  <c r="C19" i="8"/>
  <c r="B19" i="8"/>
  <c r="A19" i="8"/>
  <c r="F18" i="8"/>
  <c r="E18" i="8"/>
  <c r="D18" i="8"/>
  <c r="C18" i="8"/>
  <c r="B18" i="8"/>
  <c r="A18" i="8"/>
  <c r="F17" i="8"/>
  <c r="E17" i="8"/>
  <c r="D17" i="8"/>
  <c r="C17" i="8"/>
  <c r="B17" i="8"/>
  <c r="A17" i="8"/>
  <c r="F16" i="8"/>
  <c r="E16" i="8"/>
  <c r="D16" i="8"/>
  <c r="C16" i="8"/>
  <c r="B16" i="8"/>
  <c r="A16" i="8"/>
  <c r="F15" i="8"/>
  <c r="E15" i="8"/>
  <c r="D15" i="8"/>
  <c r="C15" i="8"/>
  <c r="B15" i="8"/>
  <c r="A15" i="8"/>
  <c r="G14" i="8"/>
  <c r="F14" i="8"/>
  <c r="E14" i="8"/>
  <c r="D14" i="8"/>
  <c r="C14" i="8"/>
  <c r="B14" i="8"/>
  <c r="B11" i="8"/>
  <c r="B10" i="8"/>
  <c r="B9" i="8"/>
  <c r="B8" i="8"/>
  <c r="B7" i="8"/>
  <c r="B6" i="8"/>
  <c r="D5" i="8"/>
  <c r="C5" i="8"/>
  <c r="F4" i="8"/>
  <c r="C4" i="8"/>
  <c r="D32" i="7"/>
  <c r="H29" i="7"/>
  <c r="A27" i="7"/>
  <c r="I25" i="7"/>
  <c r="G25" i="7"/>
  <c r="F25" i="7"/>
  <c r="E25" i="7"/>
  <c r="D25" i="7"/>
  <c r="C25" i="7"/>
  <c r="B25" i="7"/>
  <c r="I24" i="7"/>
  <c r="G24" i="7"/>
  <c r="F24" i="7"/>
  <c r="E24" i="7"/>
  <c r="D24" i="7"/>
  <c r="C24" i="7"/>
  <c r="B24" i="7"/>
  <c r="I23" i="7"/>
  <c r="H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F16" i="7"/>
  <c r="E16" i="7"/>
  <c r="D16" i="7"/>
  <c r="C16" i="7"/>
  <c r="B16" i="7"/>
  <c r="A16" i="7"/>
  <c r="F15" i="7"/>
  <c r="E15" i="7"/>
  <c r="D15" i="7"/>
  <c r="C15" i="7"/>
  <c r="B15" i="7"/>
  <c r="A15" i="7"/>
  <c r="G14" i="7"/>
  <c r="F14" i="7"/>
  <c r="E14" i="7"/>
  <c r="D14" i="7"/>
  <c r="C14" i="7"/>
  <c r="B14" i="7"/>
  <c r="B11" i="7"/>
  <c r="B10" i="7"/>
  <c r="B9" i="7"/>
  <c r="B8" i="7"/>
  <c r="B7" i="7"/>
  <c r="B6" i="7"/>
  <c r="D5" i="7"/>
  <c r="C5" i="7"/>
  <c r="F4" i="7"/>
  <c r="C4" i="7"/>
  <c r="A29" i="6"/>
  <c r="I26" i="6"/>
  <c r="G26" i="6"/>
  <c r="F26" i="6"/>
  <c r="E26" i="6"/>
  <c r="D26" i="6"/>
  <c r="C26" i="6"/>
  <c r="B26" i="6"/>
  <c r="I25" i="6"/>
  <c r="G25" i="6"/>
  <c r="F25" i="6"/>
  <c r="E25" i="6"/>
  <c r="D25" i="6"/>
  <c r="C25" i="6"/>
  <c r="B25" i="6"/>
  <c r="I24" i="6"/>
  <c r="H21" i="6"/>
  <c r="F20" i="6"/>
  <c r="E20" i="6"/>
  <c r="D20" i="6"/>
  <c r="C20" i="6"/>
  <c r="B20" i="6"/>
  <c r="A20" i="6"/>
  <c r="F19" i="6"/>
  <c r="E19" i="6"/>
  <c r="D19" i="6"/>
  <c r="C19" i="6"/>
  <c r="B19" i="6"/>
  <c r="A19" i="6"/>
  <c r="F18" i="6"/>
  <c r="E18" i="6"/>
  <c r="D18" i="6"/>
  <c r="C18" i="6"/>
  <c r="B18" i="6"/>
  <c r="A18" i="6"/>
  <c r="F17" i="6"/>
  <c r="E17" i="6"/>
  <c r="D17" i="6"/>
  <c r="C17" i="6"/>
  <c r="B17" i="6"/>
  <c r="A17" i="6"/>
  <c r="F16" i="6"/>
  <c r="E16" i="6"/>
  <c r="D16" i="6"/>
  <c r="C16" i="6"/>
  <c r="B16" i="6"/>
  <c r="A16" i="6"/>
  <c r="F15" i="6"/>
  <c r="E15" i="6"/>
  <c r="D15" i="6"/>
  <c r="C15" i="6"/>
  <c r="B15" i="6"/>
  <c r="A15" i="6"/>
  <c r="G14" i="6"/>
  <c r="F14" i="6"/>
  <c r="E14" i="6"/>
  <c r="D14" i="6"/>
  <c r="C14" i="6"/>
  <c r="B14" i="6"/>
  <c r="B11" i="6"/>
  <c r="B10" i="6"/>
  <c r="B9" i="6"/>
  <c r="B8" i="6"/>
  <c r="B7" i="6"/>
  <c r="B6" i="6"/>
  <c r="D5" i="6"/>
  <c r="C5" i="6"/>
  <c r="F4" i="6"/>
  <c r="C4" i="6"/>
  <c r="AV256" i="5"/>
  <c r="C29" i="11" s="1"/>
  <c r="BA253" i="5"/>
  <c r="AV253" i="5"/>
  <c r="AV252" i="5"/>
  <c r="AV251" i="5"/>
  <c r="AV250" i="5"/>
  <c r="AV249" i="5"/>
  <c r="AV248" i="5"/>
  <c r="AV247" i="5"/>
  <c r="AV246" i="5"/>
  <c r="AV245" i="5"/>
  <c r="AV244" i="5"/>
  <c r="AV243" i="5"/>
  <c r="AV242" i="5"/>
  <c r="BA241" i="5"/>
  <c r="AV241" i="5"/>
  <c r="AV240" i="5"/>
  <c r="AV239" i="5"/>
  <c r="AV238" i="5"/>
  <c r="AV237" i="5"/>
  <c r="AV236" i="5"/>
  <c r="AV235" i="5"/>
  <c r="AV234" i="5"/>
  <c r="AV233" i="5"/>
  <c r="AV232" i="5"/>
  <c r="AV231" i="5"/>
  <c r="AV230" i="5"/>
  <c r="BA229" i="5"/>
  <c r="AV229" i="5"/>
  <c r="AV228" i="5"/>
  <c r="AV227" i="5"/>
  <c r="AV226" i="5"/>
  <c r="AV225" i="5"/>
  <c r="AV224" i="5"/>
  <c r="AV223" i="5"/>
  <c r="AV222" i="5"/>
  <c r="AV221" i="5"/>
  <c r="AV220" i="5"/>
  <c r="AV219" i="5"/>
  <c r="AV218" i="5"/>
  <c r="BA217" i="5"/>
  <c r="AV217" i="5"/>
  <c r="AV216" i="5"/>
  <c r="AV215" i="5"/>
  <c r="AV214" i="5"/>
  <c r="AV213" i="5"/>
  <c r="AV212" i="5"/>
  <c r="AV211" i="5"/>
  <c r="AV210" i="5"/>
  <c r="AV209" i="5"/>
  <c r="AV208" i="5"/>
  <c r="AV207" i="5"/>
  <c r="AV206" i="5"/>
  <c r="BA205" i="5"/>
  <c r="AV205" i="5"/>
  <c r="AV204" i="5"/>
  <c r="AV203" i="5"/>
  <c r="AV202" i="5"/>
  <c r="AV201" i="5"/>
  <c r="AV200" i="5"/>
  <c r="AV199" i="5"/>
  <c r="AV198" i="5"/>
  <c r="AV197" i="5"/>
  <c r="AV196" i="5"/>
  <c r="AV195" i="5"/>
  <c r="AV194" i="5"/>
  <c r="BA193" i="5"/>
  <c r="AV193" i="5"/>
  <c r="AV192" i="5"/>
  <c r="AV191" i="5"/>
  <c r="AV190" i="5"/>
  <c r="AV189" i="5"/>
  <c r="AV188" i="5"/>
  <c r="AV187" i="5"/>
  <c r="AV186" i="5"/>
  <c r="AV185" i="5"/>
  <c r="AV184" i="5"/>
  <c r="AV183" i="5"/>
  <c r="AV182" i="5"/>
  <c r="BA181" i="5"/>
  <c r="AV181" i="5"/>
  <c r="AV180" i="5"/>
  <c r="AV179" i="5"/>
  <c r="AV178" i="5"/>
  <c r="AV177" i="5"/>
  <c r="AV176" i="5"/>
  <c r="AV175" i="5"/>
  <c r="AV174" i="5"/>
  <c r="AV173" i="5"/>
  <c r="AV172" i="5"/>
  <c r="AV171" i="5"/>
  <c r="AV170" i="5"/>
  <c r="BA169" i="5"/>
  <c r="AV169" i="5"/>
  <c r="AV168" i="5"/>
  <c r="AV167" i="5"/>
  <c r="AV166" i="5"/>
  <c r="AV165" i="5"/>
  <c r="AV164" i="5"/>
  <c r="AV163" i="5"/>
  <c r="AV162" i="5"/>
  <c r="AV161" i="5"/>
  <c r="AV160" i="5"/>
  <c r="BA159" i="5"/>
  <c r="AV159" i="5"/>
  <c r="AV158" i="5"/>
  <c r="BA157" i="5"/>
  <c r="AV157" i="5"/>
  <c r="AV156" i="5"/>
  <c r="AV155" i="5"/>
  <c r="AV154" i="5"/>
  <c r="AV153" i="5"/>
  <c r="AZ152" i="5"/>
  <c r="AV152" i="5"/>
  <c r="AV151" i="5"/>
  <c r="BB150" i="5"/>
  <c r="AV150" i="5"/>
  <c r="AV149" i="5"/>
  <c r="AV148" i="5"/>
  <c r="AV147" i="5"/>
  <c r="AV146" i="5"/>
  <c r="BA145" i="5"/>
  <c r="AV145" i="5"/>
  <c r="AV144" i="5"/>
  <c r="AV143" i="5"/>
  <c r="AV142" i="5"/>
  <c r="AV141" i="5"/>
  <c r="AZ140" i="5"/>
  <c r="AV140" i="5"/>
  <c r="AV139" i="5"/>
  <c r="BB138" i="5"/>
  <c r="AV138" i="5"/>
  <c r="AV137" i="5"/>
  <c r="AV136" i="5"/>
  <c r="AV135" i="5"/>
  <c r="AV134" i="5"/>
  <c r="BA133" i="5"/>
  <c r="AV133" i="5"/>
  <c r="AV132" i="5"/>
  <c r="AV131" i="5"/>
  <c r="AV130" i="5"/>
  <c r="AV129" i="5"/>
  <c r="AZ128" i="5"/>
  <c r="AV128" i="5"/>
  <c r="BA127" i="5"/>
  <c r="AV127" i="5"/>
  <c r="BB126" i="5"/>
  <c r="AV126" i="5"/>
  <c r="AV125" i="5"/>
  <c r="AV124" i="5"/>
  <c r="AV123" i="5"/>
  <c r="AZ122" i="5"/>
  <c r="AV122" i="5"/>
  <c r="BA121" i="5"/>
  <c r="AV121" i="5"/>
  <c r="BB120" i="5"/>
  <c r="AV120" i="5"/>
  <c r="AV119" i="5"/>
  <c r="AV118" i="5"/>
  <c r="AV117" i="5"/>
  <c r="AZ116" i="5"/>
  <c r="AV116" i="5"/>
  <c r="BA115" i="5"/>
  <c r="AV115" i="5"/>
  <c r="BB114" i="5"/>
  <c r="AV114" i="5"/>
  <c r="AV113" i="5"/>
  <c r="AV112" i="5"/>
  <c r="AV111" i="5"/>
  <c r="AZ110" i="5"/>
  <c r="AV110" i="5"/>
  <c r="BA109" i="5"/>
  <c r="AV109" i="5"/>
  <c r="BB108" i="5"/>
  <c r="AV108" i="5"/>
  <c r="AW107" i="5"/>
  <c r="AV107" i="5"/>
  <c r="AV106" i="5"/>
  <c r="AV105" i="5"/>
  <c r="AZ104" i="5"/>
  <c r="AV104" i="5"/>
  <c r="BA103" i="5"/>
  <c r="AV103" i="5"/>
  <c r="BB102" i="5"/>
  <c r="AV102" i="5"/>
  <c r="AW101" i="5"/>
  <c r="AV101" i="5"/>
  <c r="AV100" i="5"/>
  <c r="AV99" i="5"/>
  <c r="AZ98" i="5"/>
  <c r="AV98" i="5"/>
  <c r="BA97" i="5"/>
  <c r="AV97" i="5"/>
  <c r="BB96" i="5"/>
  <c r="AV96" i="5"/>
  <c r="AW95" i="5"/>
  <c r="AV95" i="5"/>
  <c r="BB94" i="5"/>
  <c r="AV94" i="5"/>
  <c r="AV93" i="5"/>
  <c r="AZ92" i="5"/>
  <c r="AV92" i="5"/>
  <c r="BA91" i="5"/>
  <c r="AV91" i="5"/>
  <c r="BB90" i="5"/>
  <c r="AV90" i="5"/>
  <c r="BA89" i="5"/>
  <c r="AV89" i="5"/>
  <c r="AV88" i="5"/>
  <c r="AY87" i="5"/>
  <c r="AV87" i="5"/>
  <c r="AZ86" i="5"/>
  <c r="AV86" i="5"/>
  <c r="BA85" i="5"/>
  <c r="AV85" i="5"/>
  <c r="BB84" i="5"/>
  <c r="AZ84" i="5"/>
  <c r="AV84" i="5"/>
  <c r="AV83" i="5"/>
  <c r="BB82" i="5"/>
  <c r="AV82" i="5"/>
  <c r="AV81" i="5"/>
  <c r="AZ80" i="5"/>
  <c r="AV80" i="5"/>
  <c r="BA79" i="5"/>
  <c r="AV79" i="5"/>
  <c r="BB78" i="5"/>
  <c r="AV78" i="5"/>
  <c r="BA77" i="5"/>
  <c r="AV77" i="5"/>
  <c r="AV76" i="5"/>
  <c r="AV75" i="5"/>
  <c r="AZ74" i="5"/>
  <c r="AV74" i="5"/>
  <c r="BA73" i="5"/>
  <c r="AV73" i="5"/>
  <c r="BB72" i="5"/>
  <c r="AZ72" i="5"/>
  <c r="BB71" i="5"/>
  <c r="BB70" i="5"/>
  <c r="AZ70" i="5"/>
  <c r="AV70" i="5"/>
  <c r="AV69" i="5"/>
  <c r="BB68" i="5"/>
  <c r="AV68" i="5"/>
  <c r="AY67" i="5"/>
  <c r="AV67" i="5"/>
  <c r="AZ66" i="5"/>
  <c r="AV66" i="5"/>
  <c r="BA65" i="5"/>
  <c r="AV65" i="5"/>
  <c r="BB64" i="5"/>
  <c r="AV64" i="5"/>
  <c r="BA63" i="5"/>
  <c r="AV63" i="5"/>
  <c r="AV62" i="5"/>
  <c r="AV61" i="5"/>
  <c r="AZ60" i="5"/>
  <c r="AV60" i="5"/>
  <c r="BA59" i="5"/>
  <c r="AV59" i="5"/>
  <c r="BB58" i="5"/>
  <c r="AZ58" i="5"/>
  <c r="AV58" i="5"/>
  <c r="AV57" i="5"/>
  <c r="BB56" i="5"/>
  <c r="AV56" i="5"/>
  <c r="AV55" i="5"/>
  <c r="AZ54" i="5"/>
  <c r="AV54" i="5"/>
  <c r="BA53" i="5"/>
  <c r="AY53" i="5"/>
  <c r="AV53" i="5"/>
  <c r="BB52" i="5"/>
  <c r="AV52" i="5"/>
  <c r="BA51" i="5"/>
  <c r="AW51" i="5"/>
  <c r="AV51" i="5"/>
  <c r="BB50" i="5"/>
  <c r="AV50" i="5"/>
  <c r="AV49" i="5"/>
  <c r="AZ48" i="5"/>
  <c r="AV48" i="5"/>
  <c r="BA47" i="5"/>
  <c r="AY47" i="5"/>
  <c r="AV47" i="5"/>
  <c r="BB46" i="5"/>
  <c r="AZ46" i="5"/>
  <c r="AV46" i="5"/>
  <c r="BA45" i="5"/>
  <c r="AV45" i="5"/>
  <c r="BB44" i="5"/>
  <c r="AV44" i="5"/>
  <c r="AW43" i="5"/>
  <c r="AV43" i="5"/>
  <c r="AZ42" i="5"/>
  <c r="AV42" i="5"/>
  <c r="BA41" i="5"/>
  <c r="AV41" i="5"/>
  <c r="BB40" i="5"/>
  <c r="AZ40" i="5"/>
  <c r="AV40" i="5"/>
  <c r="BA39" i="5"/>
  <c r="AW39" i="5"/>
  <c r="AV39" i="5"/>
  <c r="BB38" i="5"/>
  <c r="AV38" i="5"/>
  <c r="AV37" i="5"/>
  <c r="AZ36" i="5"/>
  <c r="AV36" i="5"/>
  <c r="BA35" i="5"/>
  <c r="AY35" i="5"/>
  <c r="AV35" i="5"/>
  <c r="BB34" i="5"/>
  <c r="AZ34" i="5"/>
  <c r="AV34" i="5"/>
  <c r="BA33" i="5"/>
  <c r="AV33" i="5"/>
  <c r="BB32" i="5"/>
  <c r="AV32" i="5"/>
  <c r="AW31" i="5"/>
  <c r="AV31" i="5"/>
  <c r="AZ30" i="5"/>
  <c r="AV30" i="5"/>
  <c r="BA29" i="5"/>
  <c r="AV29" i="5"/>
  <c r="BB28" i="5"/>
  <c r="AZ28" i="5"/>
  <c r="AV28" i="5"/>
  <c r="BA27" i="5"/>
  <c r="AW27" i="5"/>
  <c r="AV27" i="5"/>
  <c r="BB26" i="5"/>
  <c r="AV26" i="5"/>
  <c r="AW25" i="5"/>
  <c r="AV25" i="5"/>
  <c r="BA24" i="5"/>
  <c r="AZ24" i="5"/>
  <c r="AV24" i="5"/>
  <c r="BA23" i="5"/>
  <c r="AV23" i="5"/>
  <c r="BB22" i="5"/>
  <c r="AZ22" i="5"/>
  <c r="AV22" i="5"/>
  <c r="BA21" i="5"/>
  <c r="AV21" i="5"/>
  <c r="BB20" i="5"/>
  <c r="AX20" i="5"/>
  <c r="AV20" i="5"/>
  <c r="BA19" i="5"/>
  <c r="AZ19" i="5"/>
  <c r="AV19" i="5"/>
  <c r="AZ18" i="5"/>
  <c r="AV18" i="5"/>
  <c r="BB17" i="5"/>
  <c r="BA17" i="5"/>
  <c r="AY17" i="5"/>
  <c r="AV17" i="5"/>
  <c r="BB16" i="5"/>
  <c r="AZ16" i="5"/>
  <c r="AV16" i="5"/>
  <c r="BA15" i="5"/>
  <c r="AV15" i="5"/>
  <c r="BB14" i="5"/>
  <c r="AZ14" i="5"/>
  <c r="AY14" i="5"/>
  <c r="AV14" i="5"/>
  <c r="AV13" i="5"/>
  <c r="AT12" i="5"/>
  <c r="AS12" i="5"/>
  <c r="AR12" i="5"/>
  <c r="AQ12" i="5"/>
  <c r="AP12" i="5"/>
  <c r="AO12" i="5"/>
  <c r="AN12" i="5"/>
  <c r="AG12" i="5"/>
  <c r="Z12" i="5"/>
  <c r="V12" i="5"/>
  <c r="U12" i="5"/>
  <c r="S12" i="5"/>
  <c r="R12" i="5"/>
  <c r="Q12" i="5"/>
  <c r="P12" i="5"/>
  <c r="O12" i="5"/>
  <c r="N12" i="5"/>
  <c r="L12" i="5"/>
  <c r="K12" i="5"/>
  <c r="J12" i="5"/>
  <c r="I12" i="5"/>
  <c r="H12" i="5"/>
  <c r="G12" i="5"/>
  <c r="E12" i="5"/>
  <c r="AO10" i="5"/>
  <c r="Q10" i="5"/>
  <c r="K10" i="5"/>
  <c r="E10" i="5"/>
  <c r="V2" i="5"/>
  <c r="R2" i="5"/>
  <c r="J2" i="5"/>
  <c r="D2" i="5"/>
  <c r="E30" i="4"/>
  <c r="J21" i="4"/>
  <c r="I21" i="4"/>
  <c r="H21" i="4"/>
  <c r="G21" i="4"/>
  <c r="F21" i="4"/>
  <c r="E21" i="4"/>
  <c r="D21" i="4"/>
  <c r="K20" i="4"/>
  <c r="K19" i="4"/>
  <c r="BB159" i="5" s="1"/>
  <c r="K18" i="4"/>
  <c r="AZ157" i="5" s="1"/>
  <c r="K17" i="4"/>
  <c r="AY147" i="5" s="1"/>
  <c r="K16" i="4"/>
  <c r="AX16" i="5" s="1"/>
  <c r="K15" i="4"/>
  <c r="AW235" i="5" s="1"/>
  <c r="E12" i="4"/>
  <c r="F8" i="4"/>
  <c r="G7" i="4"/>
  <c r="AO64" i="3"/>
  <c r="AN64" i="3"/>
  <c r="AM64" i="3"/>
  <c r="AL64" i="3"/>
  <c r="AK64" i="3"/>
  <c r="AJ64" i="3"/>
  <c r="AI64" i="3"/>
  <c r="AO63" i="3"/>
  <c r="AN63" i="3"/>
  <c r="AM63" i="3"/>
  <c r="AL63" i="3"/>
  <c r="AK63" i="3"/>
  <c r="AJ63" i="3"/>
  <c r="AI63" i="3"/>
  <c r="AO62" i="3"/>
  <c r="AN62" i="3"/>
  <c r="AM62" i="3"/>
  <c r="AL62" i="3"/>
  <c r="AK62" i="3"/>
  <c r="AJ62" i="3"/>
  <c r="AI62" i="3"/>
  <c r="AO61" i="3"/>
  <c r="AN61" i="3"/>
  <c r="AM61" i="3"/>
  <c r="AL61" i="3"/>
  <c r="AK61" i="3"/>
  <c r="AJ61" i="3"/>
  <c r="AI61" i="3"/>
  <c r="AO60" i="3"/>
  <c r="AN60" i="3"/>
  <c r="AM60" i="3"/>
  <c r="AL60" i="3"/>
  <c r="AK60" i="3"/>
  <c r="AJ60" i="3"/>
  <c r="AI60" i="3"/>
  <c r="AO59" i="3"/>
  <c r="AN59" i="3"/>
  <c r="AM59" i="3"/>
  <c r="AL59" i="3"/>
  <c r="AK59" i="3"/>
  <c r="AJ59" i="3"/>
  <c r="AI59" i="3"/>
  <c r="AO58" i="3"/>
  <c r="AN58" i="3"/>
  <c r="AM58" i="3"/>
  <c r="AL58" i="3"/>
  <c r="AK58" i="3"/>
  <c r="AJ58" i="3"/>
  <c r="AI58" i="3"/>
  <c r="AO57" i="3"/>
  <c r="AN57" i="3"/>
  <c r="AM57" i="3"/>
  <c r="AL57" i="3"/>
  <c r="AK57" i="3"/>
  <c r="AJ57" i="3"/>
  <c r="AI57" i="3"/>
  <c r="AO56" i="3"/>
  <c r="AN56" i="3"/>
  <c r="AM56" i="3"/>
  <c r="AL56" i="3"/>
  <c r="AK56" i="3"/>
  <c r="AJ56" i="3"/>
  <c r="AI56" i="3"/>
  <c r="AO55" i="3"/>
  <c r="AN55" i="3"/>
  <c r="AM55" i="3"/>
  <c r="AL55" i="3"/>
  <c r="AK55" i="3"/>
  <c r="AJ55" i="3"/>
  <c r="AI55" i="3"/>
  <c r="AO54" i="3"/>
  <c r="AN54" i="3"/>
  <c r="AM54" i="3"/>
  <c r="AL54" i="3"/>
  <c r="AK54" i="3"/>
  <c r="AJ54" i="3"/>
  <c r="AI54" i="3"/>
  <c r="AO53" i="3"/>
  <c r="AN53" i="3"/>
  <c r="AM53" i="3"/>
  <c r="AL53" i="3"/>
  <c r="AK53" i="3"/>
  <c r="AJ53" i="3"/>
  <c r="AI53" i="3"/>
  <c r="AO52" i="3"/>
  <c r="AN52" i="3"/>
  <c r="AM52" i="3"/>
  <c r="AL52" i="3"/>
  <c r="AK52" i="3"/>
  <c r="AJ52" i="3"/>
  <c r="AI52" i="3"/>
  <c r="AO51" i="3"/>
  <c r="AN51" i="3"/>
  <c r="AM51" i="3"/>
  <c r="AL51" i="3"/>
  <c r="AK51" i="3"/>
  <c r="AJ51" i="3"/>
  <c r="AI51" i="3"/>
  <c r="AO50" i="3"/>
  <c r="AN50" i="3"/>
  <c r="AM50" i="3"/>
  <c r="AL50" i="3"/>
  <c r="AK50" i="3"/>
  <c r="AJ50" i="3"/>
  <c r="AI50" i="3"/>
  <c r="AO49" i="3"/>
  <c r="AN49" i="3"/>
  <c r="AM49" i="3"/>
  <c r="AL49" i="3"/>
  <c r="AK49" i="3"/>
  <c r="AJ49" i="3"/>
  <c r="AI49" i="3"/>
  <c r="AO48" i="3"/>
  <c r="AN48" i="3"/>
  <c r="AM48" i="3"/>
  <c r="AL48" i="3"/>
  <c r="AK48" i="3"/>
  <c r="AJ48" i="3"/>
  <c r="AI48" i="3"/>
  <c r="AO47" i="3"/>
  <c r="AN47" i="3"/>
  <c r="AM47" i="3"/>
  <c r="AL47" i="3"/>
  <c r="AK47" i="3"/>
  <c r="AJ47" i="3"/>
  <c r="AI47" i="3"/>
  <c r="AO46" i="3"/>
  <c r="AN46" i="3"/>
  <c r="AM46" i="3"/>
  <c r="AL46" i="3"/>
  <c r="AK46" i="3"/>
  <c r="AJ46" i="3"/>
  <c r="AI46" i="3"/>
  <c r="AO45" i="3"/>
  <c r="AN45" i="3"/>
  <c r="AM45" i="3"/>
  <c r="AL45" i="3"/>
  <c r="AK45" i="3"/>
  <c r="AJ45" i="3"/>
  <c r="AI45" i="3"/>
  <c r="AO44" i="3"/>
  <c r="AN44" i="3"/>
  <c r="AM44" i="3"/>
  <c r="AL44" i="3"/>
  <c r="AK44" i="3"/>
  <c r="AJ44" i="3"/>
  <c r="AI44" i="3"/>
  <c r="AO43" i="3"/>
  <c r="AN43" i="3"/>
  <c r="AM43" i="3"/>
  <c r="AL43" i="3"/>
  <c r="AK43" i="3"/>
  <c r="AJ43" i="3"/>
  <c r="AI43" i="3"/>
  <c r="AO42" i="3"/>
  <c r="AN42" i="3"/>
  <c r="AM42" i="3"/>
  <c r="AL42" i="3"/>
  <c r="AK42" i="3"/>
  <c r="AJ42" i="3"/>
  <c r="AI42" i="3"/>
  <c r="AO41" i="3"/>
  <c r="AN41" i="3"/>
  <c r="AM41" i="3"/>
  <c r="AL41" i="3"/>
  <c r="AK41" i="3"/>
  <c r="AJ41" i="3"/>
  <c r="AI41" i="3"/>
  <c r="AO40" i="3"/>
  <c r="AN40" i="3"/>
  <c r="AM40" i="3"/>
  <c r="AL40" i="3"/>
  <c r="AK40" i="3"/>
  <c r="AJ40" i="3"/>
  <c r="AI40" i="3"/>
  <c r="AO39" i="3"/>
  <c r="AN39" i="3"/>
  <c r="AM39" i="3"/>
  <c r="AL39" i="3"/>
  <c r="AK39" i="3"/>
  <c r="AJ39" i="3"/>
  <c r="AI39" i="3"/>
  <c r="AO38" i="3"/>
  <c r="AN38" i="3"/>
  <c r="AM38" i="3"/>
  <c r="AL38" i="3"/>
  <c r="AK38" i="3"/>
  <c r="AJ38" i="3"/>
  <c r="AI38" i="3"/>
  <c r="AO37" i="3"/>
  <c r="AN37" i="3"/>
  <c r="AM37" i="3"/>
  <c r="AL37" i="3"/>
  <c r="AK37" i="3"/>
  <c r="AJ37" i="3"/>
  <c r="AI37" i="3"/>
  <c r="AO36" i="3"/>
  <c r="AN36" i="3"/>
  <c r="AM36" i="3"/>
  <c r="AL36" i="3"/>
  <c r="AK36" i="3"/>
  <c r="AJ36" i="3"/>
  <c r="AI36" i="3"/>
  <c r="AO35" i="3"/>
  <c r="AN35" i="3"/>
  <c r="AM35" i="3"/>
  <c r="AL35" i="3"/>
  <c r="AK35" i="3"/>
  <c r="AJ35" i="3"/>
  <c r="AI35" i="3"/>
  <c r="AO34" i="3"/>
  <c r="AN34" i="3"/>
  <c r="AM34" i="3"/>
  <c r="AL34" i="3"/>
  <c r="AK34" i="3"/>
  <c r="AJ34" i="3"/>
  <c r="AI34" i="3"/>
  <c r="AO33" i="3"/>
  <c r="AN33" i="3"/>
  <c r="AM33" i="3"/>
  <c r="AL33" i="3"/>
  <c r="AK33" i="3"/>
  <c r="AJ33" i="3"/>
  <c r="AI33" i="3"/>
  <c r="AO32" i="3"/>
  <c r="AN32" i="3"/>
  <c r="AM32" i="3"/>
  <c r="AL32" i="3"/>
  <c r="AK32" i="3"/>
  <c r="AJ32" i="3"/>
  <c r="AI32" i="3"/>
  <c r="AO31" i="3"/>
  <c r="AN31" i="3"/>
  <c r="AM31" i="3"/>
  <c r="AL31" i="3"/>
  <c r="AK31" i="3"/>
  <c r="AJ31" i="3"/>
  <c r="AI31" i="3"/>
  <c r="AO30" i="3"/>
  <c r="AN30" i="3"/>
  <c r="AM30" i="3"/>
  <c r="AL30" i="3"/>
  <c r="AK30" i="3"/>
  <c r="AJ30" i="3"/>
  <c r="AI30" i="3"/>
  <c r="AO29" i="3"/>
  <c r="AN29" i="3"/>
  <c r="AM29" i="3"/>
  <c r="AL29" i="3"/>
  <c r="AK29" i="3"/>
  <c r="AJ29" i="3"/>
  <c r="AI29" i="3"/>
  <c r="AO28" i="3"/>
  <c r="AN28" i="3"/>
  <c r="AM28" i="3"/>
  <c r="AL28" i="3"/>
  <c r="AK28" i="3"/>
  <c r="AJ28" i="3"/>
  <c r="AI28" i="3"/>
  <c r="AO27" i="3"/>
  <c r="AN27" i="3"/>
  <c r="AM27" i="3"/>
  <c r="AL27" i="3"/>
  <c r="AK27" i="3"/>
  <c r="AJ27" i="3"/>
  <c r="AI27" i="3"/>
  <c r="AO26" i="3"/>
  <c r="AN26" i="3"/>
  <c r="AM26" i="3"/>
  <c r="AL26" i="3"/>
  <c r="AK26" i="3"/>
  <c r="AJ26" i="3"/>
  <c r="AI26" i="3"/>
  <c r="AO25" i="3"/>
  <c r="AN25" i="3"/>
  <c r="AM25" i="3"/>
  <c r="AL25" i="3"/>
  <c r="AK25" i="3"/>
  <c r="AJ25" i="3"/>
  <c r="AI25" i="3"/>
  <c r="AO24" i="3"/>
  <c r="AN24" i="3"/>
  <c r="AM24" i="3"/>
  <c r="AL24" i="3"/>
  <c r="AK24" i="3"/>
  <c r="AJ24" i="3"/>
  <c r="AI24" i="3"/>
  <c r="AO23" i="3"/>
  <c r="AN23" i="3"/>
  <c r="AM23" i="3"/>
  <c r="AL23" i="3"/>
  <c r="AK23" i="3"/>
  <c r="AJ23" i="3"/>
  <c r="AI23" i="3"/>
  <c r="AO22" i="3"/>
  <c r="AN22" i="3"/>
  <c r="AM22" i="3"/>
  <c r="AL22" i="3"/>
  <c r="AK22" i="3"/>
  <c r="AJ22" i="3"/>
  <c r="AI22" i="3"/>
  <c r="AO21" i="3"/>
  <c r="AN21" i="3"/>
  <c r="AM21" i="3"/>
  <c r="AL21" i="3"/>
  <c r="AK21" i="3"/>
  <c r="AJ21" i="3"/>
  <c r="AI21" i="3"/>
  <c r="AO20" i="3"/>
  <c r="AN20" i="3"/>
  <c r="AM20" i="3"/>
  <c r="AL20" i="3"/>
  <c r="AK20" i="3"/>
  <c r="AJ20" i="3"/>
  <c r="AI20" i="3"/>
  <c r="AO19" i="3"/>
  <c r="AN19" i="3"/>
  <c r="AM19" i="3"/>
  <c r="AL19" i="3"/>
  <c r="AK19" i="3"/>
  <c r="AJ19" i="3"/>
  <c r="AI19" i="3"/>
  <c r="AO18" i="3"/>
  <c r="AN18" i="3"/>
  <c r="AM18" i="3"/>
  <c r="AL18" i="3"/>
  <c r="AK18" i="3"/>
  <c r="AJ18" i="3"/>
  <c r="AI18" i="3"/>
  <c r="AO17" i="3"/>
  <c r="AN17" i="3"/>
  <c r="AM17" i="3"/>
  <c r="AL17" i="3"/>
  <c r="AK17" i="3"/>
  <c r="AJ17" i="3"/>
  <c r="AI17" i="3"/>
  <c r="AO16" i="3"/>
  <c r="AN16" i="3"/>
  <c r="AM16" i="3"/>
  <c r="AL16" i="3"/>
  <c r="AK16" i="3"/>
  <c r="AJ16" i="3"/>
  <c r="AI16" i="3"/>
  <c r="AO15" i="3"/>
  <c r="AN15" i="3"/>
  <c r="AM15" i="3"/>
  <c r="AL15" i="3"/>
  <c r="AK15" i="3"/>
  <c r="AJ15" i="3"/>
  <c r="AI15" i="3"/>
  <c r="AO14" i="3"/>
  <c r="AN14" i="3"/>
  <c r="AM14" i="3"/>
  <c r="AL14" i="3"/>
  <c r="AK14" i="3"/>
  <c r="AJ14" i="3"/>
  <c r="AI14" i="3"/>
  <c r="AO13" i="3"/>
  <c r="AN13" i="3"/>
  <c r="AM13" i="3"/>
  <c r="AL13" i="3"/>
  <c r="AK13" i="3"/>
  <c r="AJ13" i="3"/>
  <c r="AI13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AN9" i="3"/>
  <c r="AL9" i="3"/>
  <c r="C9" i="3"/>
  <c r="AN8" i="3"/>
  <c r="AL8" i="3"/>
  <c r="C8" i="3"/>
  <c r="AN7" i="3"/>
  <c r="AL7" i="3"/>
  <c r="C7" i="3"/>
  <c r="AN6" i="3"/>
  <c r="AL6" i="3"/>
  <c r="C6" i="3"/>
  <c r="AN5" i="3"/>
  <c r="AL5" i="3"/>
  <c r="C5" i="3"/>
  <c r="AN4" i="3"/>
  <c r="AL4" i="3"/>
  <c r="C4" i="3"/>
  <c r="AH3" i="3"/>
  <c r="S3" i="3"/>
  <c r="K2" i="3"/>
  <c r="G2" i="3"/>
  <c r="C2" i="3"/>
  <c r="AO70" i="2"/>
  <c r="AN70" i="2"/>
  <c r="AM70" i="2"/>
  <c r="AL70" i="2"/>
  <c r="AK70" i="2"/>
  <c r="AJ70" i="2"/>
  <c r="AI70" i="2"/>
  <c r="AO69" i="2"/>
  <c r="AN69" i="2"/>
  <c r="AM69" i="2"/>
  <c r="AL69" i="2"/>
  <c r="AK69" i="2"/>
  <c r="AJ69" i="2"/>
  <c r="AI69" i="2"/>
  <c r="AO68" i="2"/>
  <c r="AN68" i="2"/>
  <c r="AM68" i="2"/>
  <c r="AL68" i="2"/>
  <c r="AK68" i="2"/>
  <c r="AJ68" i="2"/>
  <c r="AI68" i="2"/>
  <c r="AO67" i="2"/>
  <c r="AN67" i="2"/>
  <c r="AM67" i="2"/>
  <c r="AL67" i="2"/>
  <c r="AK67" i="2"/>
  <c r="AJ67" i="2"/>
  <c r="AI67" i="2"/>
  <c r="AO66" i="2"/>
  <c r="AN66" i="2"/>
  <c r="AM66" i="2"/>
  <c r="AL66" i="2"/>
  <c r="AK66" i="2"/>
  <c r="AJ66" i="2"/>
  <c r="AI66" i="2"/>
  <c r="AO65" i="2"/>
  <c r="AN65" i="2"/>
  <c r="AM65" i="2"/>
  <c r="AL65" i="2"/>
  <c r="AK65" i="2"/>
  <c r="AJ65" i="2"/>
  <c r="AI65" i="2"/>
  <c r="AO64" i="2"/>
  <c r="AN64" i="2"/>
  <c r="AM64" i="2"/>
  <c r="AL64" i="2"/>
  <c r="AK64" i="2"/>
  <c r="AJ64" i="2"/>
  <c r="AI64" i="2"/>
  <c r="AO63" i="2"/>
  <c r="AN63" i="2"/>
  <c r="AM63" i="2"/>
  <c r="AL63" i="2"/>
  <c r="AK63" i="2"/>
  <c r="AJ63" i="2"/>
  <c r="AI63" i="2"/>
  <c r="AO62" i="2"/>
  <c r="AN62" i="2"/>
  <c r="AM62" i="2"/>
  <c r="AL62" i="2"/>
  <c r="AK62" i="2"/>
  <c r="AJ62" i="2"/>
  <c r="AI62" i="2"/>
  <c r="AO61" i="2"/>
  <c r="AN61" i="2"/>
  <c r="AM61" i="2"/>
  <c r="AL61" i="2"/>
  <c r="AK61" i="2"/>
  <c r="AJ61" i="2"/>
  <c r="AI61" i="2"/>
  <c r="AO60" i="2"/>
  <c r="AN60" i="2"/>
  <c r="AM60" i="2"/>
  <c r="AL60" i="2"/>
  <c r="AK60" i="2"/>
  <c r="AJ60" i="2"/>
  <c r="AI60" i="2"/>
  <c r="AO59" i="2"/>
  <c r="AN59" i="2"/>
  <c r="AM59" i="2"/>
  <c r="AL59" i="2"/>
  <c r="AK59" i="2"/>
  <c r="AJ59" i="2"/>
  <c r="AI59" i="2"/>
  <c r="AO58" i="2"/>
  <c r="AN58" i="2"/>
  <c r="AM58" i="2"/>
  <c r="AL58" i="2"/>
  <c r="AK58" i="2"/>
  <c r="AJ58" i="2"/>
  <c r="AI58" i="2"/>
  <c r="AO57" i="2"/>
  <c r="AN57" i="2"/>
  <c r="AM57" i="2"/>
  <c r="AL57" i="2"/>
  <c r="AK57" i="2"/>
  <c r="AJ57" i="2"/>
  <c r="AI57" i="2"/>
  <c r="AO56" i="2"/>
  <c r="AN56" i="2"/>
  <c r="AM56" i="2"/>
  <c r="AL56" i="2"/>
  <c r="AK56" i="2"/>
  <c r="AJ56" i="2"/>
  <c r="AI56" i="2"/>
  <c r="AO55" i="2"/>
  <c r="AN55" i="2"/>
  <c r="AM55" i="2"/>
  <c r="AL55" i="2"/>
  <c r="AK55" i="2"/>
  <c r="AJ55" i="2"/>
  <c r="AI55" i="2"/>
  <c r="AO54" i="2"/>
  <c r="AN54" i="2"/>
  <c r="AM54" i="2"/>
  <c r="AL54" i="2"/>
  <c r="AK54" i="2"/>
  <c r="AJ54" i="2"/>
  <c r="AI54" i="2"/>
  <c r="AO53" i="2"/>
  <c r="AN53" i="2"/>
  <c r="AM53" i="2"/>
  <c r="AL53" i="2"/>
  <c r="AK53" i="2"/>
  <c r="AJ53" i="2"/>
  <c r="AI53" i="2"/>
  <c r="AO52" i="2"/>
  <c r="AN52" i="2"/>
  <c r="AM52" i="2"/>
  <c r="AL52" i="2"/>
  <c r="AK52" i="2"/>
  <c r="AJ52" i="2"/>
  <c r="AI52" i="2"/>
  <c r="AO51" i="2"/>
  <c r="AN51" i="2"/>
  <c r="AM51" i="2"/>
  <c r="AL51" i="2"/>
  <c r="AK51" i="2"/>
  <c r="AJ51" i="2"/>
  <c r="AI51" i="2"/>
  <c r="AO50" i="2"/>
  <c r="AN50" i="2"/>
  <c r="AM50" i="2"/>
  <c r="AL50" i="2"/>
  <c r="AK50" i="2"/>
  <c r="AJ50" i="2"/>
  <c r="AI50" i="2"/>
  <c r="AO49" i="2"/>
  <c r="AN49" i="2"/>
  <c r="AM49" i="2"/>
  <c r="AL49" i="2"/>
  <c r="AK49" i="2"/>
  <c r="AJ49" i="2"/>
  <c r="AI49" i="2"/>
  <c r="AO48" i="2"/>
  <c r="AN48" i="2"/>
  <c r="AM48" i="2"/>
  <c r="AL48" i="2"/>
  <c r="AK48" i="2"/>
  <c r="AJ48" i="2"/>
  <c r="AI48" i="2"/>
  <c r="AO47" i="2"/>
  <c r="AN47" i="2"/>
  <c r="AM47" i="2"/>
  <c r="AL47" i="2"/>
  <c r="AK47" i="2"/>
  <c r="AJ47" i="2"/>
  <c r="AI47" i="2"/>
  <c r="AO46" i="2"/>
  <c r="AN46" i="2"/>
  <c r="AM46" i="2"/>
  <c r="AL46" i="2"/>
  <c r="AK46" i="2"/>
  <c r="AJ46" i="2"/>
  <c r="AI46" i="2"/>
  <c r="AO45" i="2"/>
  <c r="AN45" i="2"/>
  <c r="AM45" i="2"/>
  <c r="AL45" i="2"/>
  <c r="AK45" i="2"/>
  <c r="AJ45" i="2"/>
  <c r="AI45" i="2"/>
  <c r="AO44" i="2"/>
  <c r="AN44" i="2"/>
  <c r="AM44" i="2"/>
  <c r="AL44" i="2"/>
  <c r="AK44" i="2"/>
  <c r="AJ44" i="2"/>
  <c r="AI44" i="2"/>
  <c r="AO43" i="2"/>
  <c r="AN43" i="2"/>
  <c r="AM43" i="2"/>
  <c r="AL43" i="2"/>
  <c r="AK43" i="2"/>
  <c r="AJ43" i="2"/>
  <c r="AI43" i="2"/>
  <c r="AO42" i="2"/>
  <c r="AN42" i="2"/>
  <c r="AM42" i="2"/>
  <c r="AL42" i="2"/>
  <c r="AK42" i="2"/>
  <c r="AJ42" i="2"/>
  <c r="AI42" i="2"/>
  <c r="AO41" i="2"/>
  <c r="AN41" i="2"/>
  <c r="AM41" i="2"/>
  <c r="AL41" i="2"/>
  <c r="AK41" i="2"/>
  <c r="AJ41" i="2"/>
  <c r="AI41" i="2"/>
  <c r="AO40" i="2"/>
  <c r="AN40" i="2"/>
  <c r="AM40" i="2"/>
  <c r="AL40" i="2"/>
  <c r="AK40" i="2"/>
  <c r="AJ40" i="2"/>
  <c r="AI40" i="2"/>
  <c r="AO39" i="2"/>
  <c r="AN39" i="2"/>
  <c r="AM39" i="2"/>
  <c r="AL39" i="2"/>
  <c r="AK39" i="2"/>
  <c r="AJ39" i="2"/>
  <c r="AI39" i="2"/>
  <c r="AO38" i="2"/>
  <c r="AN38" i="2"/>
  <c r="AM38" i="2"/>
  <c r="AL38" i="2"/>
  <c r="AK38" i="2"/>
  <c r="AJ38" i="2"/>
  <c r="AI38" i="2"/>
  <c r="AO37" i="2"/>
  <c r="AN37" i="2"/>
  <c r="AM37" i="2"/>
  <c r="AL37" i="2"/>
  <c r="AK37" i="2"/>
  <c r="AJ37" i="2"/>
  <c r="AI37" i="2"/>
  <c r="AO36" i="2"/>
  <c r="AN36" i="2"/>
  <c r="AM36" i="2"/>
  <c r="AL36" i="2"/>
  <c r="AK36" i="2"/>
  <c r="AJ36" i="2"/>
  <c r="AI36" i="2"/>
  <c r="AO35" i="2"/>
  <c r="AN35" i="2"/>
  <c r="AM35" i="2"/>
  <c r="AL35" i="2"/>
  <c r="AK35" i="2"/>
  <c r="AJ35" i="2"/>
  <c r="AI35" i="2"/>
  <c r="AO34" i="2"/>
  <c r="AN34" i="2"/>
  <c r="AM34" i="2"/>
  <c r="AL34" i="2"/>
  <c r="AK34" i="2"/>
  <c r="AJ34" i="2"/>
  <c r="AI34" i="2"/>
  <c r="AO33" i="2"/>
  <c r="AN33" i="2"/>
  <c r="AM33" i="2"/>
  <c r="AL33" i="2"/>
  <c r="AK33" i="2"/>
  <c r="AJ33" i="2"/>
  <c r="AI33" i="2"/>
  <c r="AO32" i="2"/>
  <c r="AN32" i="2"/>
  <c r="AM32" i="2"/>
  <c r="AL32" i="2"/>
  <c r="AK32" i="2"/>
  <c r="AJ32" i="2"/>
  <c r="AI32" i="2"/>
  <c r="AO31" i="2"/>
  <c r="AN31" i="2"/>
  <c r="AM31" i="2"/>
  <c r="AL31" i="2"/>
  <c r="AK31" i="2"/>
  <c r="AJ31" i="2"/>
  <c r="AI31" i="2"/>
  <c r="AO30" i="2"/>
  <c r="AN30" i="2"/>
  <c r="AM30" i="2"/>
  <c r="AL30" i="2"/>
  <c r="AK30" i="2"/>
  <c r="AJ30" i="2"/>
  <c r="AI30" i="2"/>
  <c r="AO29" i="2"/>
  <c r="AN29" i="2"/>
  <c r="AM29" i="2"/>
  <c r="AL29" i="2"/>
  <c r="AK29" i="2"/>
  <c r="AJ29" i="2"/>
  <c r="AI29" i="2"/>
  <c r="AO28" i="2"/>
  <c r="AN28" i="2"/>
  <c r="AM28" i="2"/>
  <c r="AL28" i="2"/>
  <c r="AK28" i="2"/>
  <c r="AJ28" i="2"/>
  <c r="AI28" i="2"/>
  <c r="AO27" i="2"/>
  <c r="AN27" i="2"/>
  <c r="AM27" i="2"/>
  <c r="AL27" i="2"/>
  <c r="AK27" i="2"/>
  <c r="AJ27" i="2"/>
  <c r="AI27" i="2"/>
  <c r="AO26" i="2"/>
  <c r="AN26" i="2"/>
  <c r="AM26" i="2"/>
  <c r="AL26" i="2"/>
  <c r="AK26" i="2"/>
  <c r="AJ26" i="2"/>
  <c r="AI26" i="2"/>
  <c r="AO25" i="2"/>
  <c r="AN25" i="2"/>
  <c r="AM25" i="2"/>
  <c r="AL25" i="2"/>
  <c r="AK25" i="2"/>
  <c r="AJ25" i="2"/>
  <c r="AI25" i="2"/>
  <c r="AO24" i="2"/>
  <c r="AN24" i="2"/>
  <c r="AM24" i="2"/>
  <c r="AL24" i="2"/>
  <c r="AK24" i="2"/>
  <c r="AJ24" i="2"/>
  <c r="AI24" i="2"/>
  <c r="AO23" i="2"/>
  <c r="AN23" i="2"/>
  <c r="AM23" i="2"/>
  <c r="AL23" i="2"/>
  <c r="AK23" i="2"/>
  <c r="AJ23" i="2"/>
  <c r="AI23" i="2"/>
  <c r="AO22" i="2"/>
  <c r="AN22" i="2"/>
  <c r="AM22" i="2"/>
  <c r="AL22" i="2"/>
  <c r="AK22" i="2"/>
  <c r="AJ22" i="2"/>
  <c r="AI22" i="2"/>
  <c r="AO21" i="2"/>
  <c r="AN21" i="2"/>
  <c r="AM21" i="2"/>
  <c r="AL21" i="2"/>
  <c r="AK21" i="2"/>
  <c r="AJ21" i="2"/>
  <c r="AI21" i="2"/>
  <c r="AO20" i="2"/>
  <c r="AN20" i="2"/>
  <c r="AM20" i="2"/>
  <c r="AL20" i="2"/>
  <c r="AK20" i="2"/>
  <c r="AJ20" i="2"/>
  <c r="AI20" i="2"/>
  <c r="AO19" i="2"/>
  <c r="AN19" i="2"/>
  <c r="AM19" i="2"/>
  <c r="AL19" i="2"/>
  <c r="AK19" i="2"/>
  <c r="AJ19" i="2"/>
  <c r="AI19" i="2"/>
  <c r="AO18" i="2"/>
  <c r="AN18" i="2"/>
  <c r="AM18" i="2"/>
  <c r="AL18" i="2"/>
  <c r="AK18" i="2"/>
  <c r="AJ18" i="2"/>
  <c r="AI18" i="2"/>
  <c r="AO17" i="2"/>
  <c r="AN17" i="2"/>
  <c r="AM17" i="2"/>
  <c r="AL17" i="2"/>
  <c r="AK17" i="2"/>
  <c r="AJ17" i="2"/>
  <c r="AI17" i="2"/>
  <c r="AO16" i="2"/>
  <c r="AN16" i="2"/>
  <c r="AM16" i="2"/>
  <c r="AL16" i="2"/>
  <c r="AK16" i="2"/>
  <c r="AJ16" i="2"/>
  <c r="AI16" i="2"/>
  <c r="AO15" i="2"/>
  <c r="AN15" i="2"/>
  <c r="AM15" i="2"/>
  <c r="AL15" i="2"/>
  <c r="AK15" i="2"/>
  <c r="AJ15" i="2"/>
  <c r="AI15" i="2"/>
  <c r="AO14" i="2"/>
  <c r="AN14" i="2"/>
  <c r="AM14" i="2"/>
  <c r="AL14" i="2"/>
  <c r="AK14" i="2"/>
  <c r="AJ14" i="2"/>
  <c r="AI14" i="2"/>
  <c r="AO13" i="2"/>
  <c r="AN13" i="2"/>
  <c r="AM13" i="2"/>
  <c r="AL13" i="2"/>
  <c r="AK13" i="2"/>
  <c r="AJ13" i="2"/>
  <c r="AI13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AN9" i="2"/>
  <c r="AL9" i="2"/>
  <c r="C9" i="2"/>
  <c r="AN8" i="2"/>
  <c r="AL8" i="2"/>
  <c r="C8" i="2"/>
  <c r="AN7" i="2"/>
  <c r="AL7" i="2"/>
  <c r="C7" i="2"/>
  <c r="AN6" i="2"/>
  <c r="AL6" i="2"/>
  <c r="C6" i="2"/>
  <c r="AN5" i="2"/>
  <c r="AL5" i="2"/>
  <c r="C5" i="2"/>
  <c r="AN4" i="2"/>
  <c r="AL4" i="2"/>
  <c r="C4" i="2"/>
  <c r="AH3" i="2"/>
  <c r="S3" i="2"/>
  <c r="K2" i="2"/>
  <c r="G2" i="2"/>
  <c r="C2" i="2"/>
  <c r="AO71" i="1"/>
  <c r="AN71" i="1"/>
  <c r="AM71" i="1"/>
  <c r="AL71" i="1"/>
  <c r="AK71" i="1"/>
  <c r="AJ71" i="1"/>
  <c r="AI71" i="1"/>
  <c r="AO70" i="1"/>
  <c r="AN70" i="1"/>
  <c r="AM70" i="1"/>
  <c r="AL70" i="1"/>
  <c r="AK70" i="1"/>
  <c r="AJ70" i="1"/>
  <c r="AI70" i="1"/>
  <c r="AO69" i="1"/>
  <c r="AN69" i="1"/>
  <c r="AM69" i="1"/>
  <c r="AL69" i="1"/>
  <c r="AK69" i="1"/>
  <c r="AJ69" i="1"/>
  <c r="AI69" i="1"/>
  <c r="AO68" i="1"/>
  <c r="AN68" i="1"/>
  <c r="AM68" i="1"/>
  <c r="AL68" i="1"/>
  <c r="AK68" i="1"/>
  <c r="AJ68" i="1"/>
  <c r="AI68" i="1"/>
  <c r="AO67" i="1"/>
  <c r="AN67" i="1"/>
  <c r="AM67" i="1"/>
  <c r="AL67" i="1"/>
  <c r="AK67" i="1"/>
  <c r="AJ67" i="1"/>
  <c r="AI67" i="1"/>
  <c r="AO66" i="1"/>
  <c r="AN66" i="1"/>
  <c r="AM66" i="1"/>
  <c r="AL66" i="1"/>
  <c r="AK66" i="1"/>
  <c r="AJ66" i="1"/>
  <c r="AI66" i="1"/>
  <c r="AO65" i="1"/>
  <c r="AN65" i="1"/>
  <c r="AM65" i="1"/>
  <c r="AL65" i="1"/>
  <c r="AK65" i="1"/>
  <c r="AJ65" i="1"/>
  <c r="AI65" i="1"/>
  <c r="AO64" i="1"/>
  <c r="AN64" i="1"/>
  <c r="AM64" i="1"/>
  <c r="AL64" i="1"/>
  <c r="AK64" i="1"/>
  <c r="AJ64" i="1"/>
  <c r="AI64" i="1"/>
  <c r="AO63" i="1"/>
  <c r="AN63" i="1"/>
  <c r="AM63" i="1"/>
  <c r="AL63" i="1"/>
  <c r="AK63" i="1"/>
  <c r="AJ63" i="1"/>
  <c r="AI63" i="1"/>
  <c r="AO62" i="1"/>
  <c r="AN62" i="1"/>
  <c r="AM62" i="1"/>
  <c r="AL62" i="1"/>
  <c r="AK62" i="1"/>
  <c r="AJ62" i="1"/>
  <c r="AI62" i="1"/>
  <c r="AO61" i="1"/>
  <c r="AN61" i="1"/>
  <c r="AM61" i="1"/>
  <c r="AL61" i="1"/>
  <c r="AK61" i="1"/>
  <c r="AJ61" i="1"/>
  <c r="AI61" i="1"/>
  <c r="AO60" i="1"/>
  <c r="AN60" i="1"/>
  <c r="AM60" i="1"/>
  <c r="AL60" i="1"/>
  <c r="AK60" i="1"/>
  <c r="AJ60" i="1"/>
  <c r="AI60" i="1"/>
  <c r="AO59" i="1"/>
  <c r="AN59" i="1"/>
  <c r="AM59" i="1"/>
  <c r="AL59" i="1"/>
  <c r="AK59" i="1"/>
  <c r="AJ59" i="1"/>
  <c r="AI59" i="1"/>
  <c r="AO58" i="1"/>
  <c r="AN58" i="1"/>
  <c r="AM58" i="1"/>
  <c r="AL58" i="1"/>
  <c r="AK58" i="1"/>
  <c r="AJ58" i="1"/>
  <c r="AI58" i="1"/>
  <c r="AO57" i="1"/>
  <c r="AN57" i="1"/>
  <c r="AM57" i="1"/>
  <c r="AL57" i="1"/>
  <c r="AK57" i="1"/>
  <c r="AJ57" i="1"/>
  <c r="AI57" i="1"/>
  <c r="AO56" i="1"/>
  <c r="AN56" i="1"/>
  <c r="AM56" i="1"/>
  <c r="AL56" i="1"/>
  <c r="AK56" i="1"/>
  <c r="AJ56" i="1"/>
  <c r="AI56" i="1"/>
  <c r="AO55" i="1"/>
  <c r="AN55" i="1"/>
  <c r="AM55" i="1"/>
  <c r="AL55" i="1"/>
  <c r="AK55" i="1"/>
  <c r="AJ55" i="1"/>
  <c r="AI55" i="1"/>
  <c r="AO54" i="1"/>
  <c r="AN54" i="1"/>
  <c r="AM54" i="1"/>
  <c r="AL54" i="1"/>
  <c r="AK54" i="1"/>
  <c r="AJ54" i="1"/>
  <c r="AI54" i="1"/>
  <c r="AO53" i="1"/>
  <c r="AN53" i="1"/>
  <c r="AM53" i="1"/>
  <c r="AL53" i="1"/>
  <c r="AK53" i="1"/>
  <c r="AJ53" i="1"/>
  <c r="AI53" i="1"/>
  <c r="AO52" i="1"/>
  <c r="AN52" i="1"/>
  <c r="AM52" i="1"/>
  <c r="AL52" i="1"/>
  <c r="AK52" i="1"/>
  <c r="AJ52" i="1"/>
  <c r="AI52" i="1"/>
  <c r="AO51" i="1"/>
  <c r="AN51" i="1"/>
  <c r="AM51" i="1"/>
  <c r="AL51" i="1"/>
  <c r="AK51" i="1"/>
  <c r="AJ51" i="1"/>
  <c r="AI51" i="1"/>
  <c r="AO50" i="1"/>
  <c r="AN50" i="1"/>
  <c r="AM50" i="1"/>
  <c r="AL50" i="1"/>
  <c r="AK50" i="1"/>
  <c r="AJ50" i="1"/>
  <c r="AI50" i="1"/>
  <c r="AO49" i="1"/>
  <c r="AN49" i="1"/>
  <c r="AM49" i="1"/>
  <c r="AL49" i="1"/>
  <c r="AK49" i="1"/>
  <c r="AJ49" i="1"/>
  <c r="AI49" i="1"/>
  <c r="AO48" i="1"/>
  <c r="AN48" i="1"/>
  <c r="AM48" i="1"/>
  <c r="AL48" i="1"/>
  <c r="AK48" i="1"/>
  <c r="AJ48" i="1"/>
  <c r="AI48" i="1"/>
  <c r="AO47" i="1"/>
  <c r="AN47" i="1"/>
  <c r="AM47" i="1"/>
  <c r="AL47" i="1"/>
  <c r="AK47" i="1"/>
  <c r="AJ47" i="1"/>
  <c r="AI47" i="1"/>
  <c r="AO46" i="1"/>
  <c r="AN46" i="1"/>
  <c r="AM46" i="1"/>
  <c r="AL46" i="1"/>
  <c r="AK46" i="1"/>
  <c r="AJ46" i="1"/>
  <c r="AI46" i="1"/>
  <c r="AO45" i="1"/>
  <c r="AN45" i="1"/>
  <c r="AM45" i="1"/>
  <c r="AL45" i="1"/>
  <c r="AK45" i="1"/>
  <c r="AJ45" i="1"/>
  <c r="AI45" i="1"/>
  <c r="AO44" i="1"/>
  <c r="AN44" i="1"/>
  <c r="AM44" i="1"/>
  <c r="AL44" i="1"/>
  <c r="AK44" i="1"/>
  <c r="AJ44" i="1"/>
  <c r="AI44" i="1"/>
  <c r="AO43" i="1"/>
  <c r="AN43" i="1"/>
  <c r="AM43" i="1"/>
  <c r="AL43" i="1"/>
  <c r="AK43" i="1"/>
  <c r="AJ43" i="1"/>
  <c r="AI43" i="1"/>
  <c r="AO42" i="1"/>
  <c r="AN42" i="1"/>
  <c r="AM42" i="1"/>
  <c r="AL42" i="1"/>
  <c r="AK42" i="1"/>
  <c r="AJ42" i="1"/>
  <c r="AI42" i="1"/>
  <c r="AO41" i="1"/>
  <c r="AN41" i="1"/>
  <c r="AM41" i="1"/>
  <c r="AL41" i="1"/>
  <c r="AK41" i="1"/>
  <c r="AJ41" i="1"/>
  <c r="AI41" i="1"/>
  <c r="AO40" i="1"/>
  <c r="AN40" i="1"/>
  <c r="AM40" i="1"/>
  <c r="AL40" i="1"/>
  <c r="AK40" i="1"/>
  <c r="AJ40" i="1"/>
  <c r="AI40" i="1"/>
  <c r="AO39" i="1"/>
  <c r="AN39" i="1"/>
  <c r="AM39" i="1"/>
  <c r="AL39" i="1"/>
  <c r="AK39" i="1"/>
  <c r="AJ39" i="1"/>
  <c r="AI39" i="1"/>
  <c r="AO38" i="1"/>
  <c r="AN38" i="1"/>
  <c r="AM38" i="1"/>
  <c r="AL38" i="1"/>
  <c r="AK38" i="1"/>
  <c r="AJ38" i="1"/>
  <c r="AI38" i="1"/>
  <c r="AO37" i="1"/>
  <c r="AN37" i="1"/>
  <c r="AM37" i="1"/>
  <c r="AL37" i="1"/>
  <c r="AK37" i="1"/>
  <c r="AJ37" i="1"/>
  <c r="AI37" i="1"/>
  <c r="AO36" i="1"/>
  <c r="AN36" i="1"/>
  <c r="AM36" i="1"/>
  <c r="AL36" i="1"/>
  <c r="AK36" i="1"/>
  <c r="AJ36" i="1"/>
  <c r="AI36" i="1"/>
  <c r="AO35" i="1"/>
  <c r="AN35" i="1"/>
  <c r="AM35" i="1"/>
  <c r="AL35" i="1"/>
  <c r="AK35" i="1"/>
  <c r="AJ35" i="1"/>
  <c r="AI35" i="1"/>
  <c r="AO34" i="1"/>
  <c r="AN34" i="1"/>
  <c r="AM34" i="1"/>
  <c r="AL34" i="1"/>
  <c r="AK34" i="1"/>
  <c r="AJ34" i="1"/>
  <c r="AI34" i="1"/>
  <c r="AO33" i="1"/>
  <c r="AN33" i="1"/>
  <c r="AM33" i="1"/>
  <c r="AL33" i="1"/>
  <c r="AK33" i="1"/>
  <c r="AJ33" i="1"/>
  <c r="AI33" i="1"/>
  <c r="AO32" i="1"/>
  <c r="AN32" i="1"/>
  <c r="AM32" i="1"/>
  <c r="AL32" i="1"/>
  <c r="AK32" i="1"/>
  <c r="AJ32" i="1"/>
  <c r="AI32" i="1"/>
  <c r="AO31" i="1"/>
  <c r="AN31" i="1"/>
  <c r="AM31" i="1"/>
  <c r="AL31" i="1"/>
  <c r="AK31" i="1"/>
  <c r="AJ31" i="1"/>
  <c r="AI31" i="1"/>
  <c r="AO30" i="1"/>
  <c r="AN30" i="1"/>
  <c r="AM30" i="1"/>
  <c r="AL30" i="1"/>
  <c r="AK30" i="1"/>
  <c r="AJ30" i="1"/>
  <c r="AI30" i="1"/>
  <c r="AO29" i="1"/>
  <c r="AN29" i="1"/>
  <c r="AM29" i="1"/>
  <c r="AL29" i="1"/>
  <c r="AK29" i="1"/>
  <c r="AJ29" i="1"/>
  <c r="AI29" i="1"/>
  <c r="AO28" i="1"/>
  <c r="AN28" i="1"/>
  <c r="AM28" i="1"/>
  <c r="AL28" i="1"/>
  <c r="AK28" i="1"/>
  <c r="AJ28" i="1"/>
  <c r="AI28" i="1"/>
  <c r="AO27" i="1"/>
  <c r="AN27" i="1"/>
  <c r="AM27" i="1"/>
  <c r="AL27" i="1"/>
  <c r="AK27" i="1"/>
  <c r="AJ27" i="1"/>
  <c r="AI27" i="1"/>
  <c r="AO26" i="1"/>
  <c r="AN26" i="1"/>
  <c r="AM26" i="1"/>
  <c r="AL26" i="1"/>
  <c r="AK26" i="1"/>
  <c r="AJ26" i="1"/>
  <c r="AI26" i="1"/>
  <c r="AO25" i="1"/>
  <c r="AN25" i="1"/>
  <c r="AM25" i="1"/>
  <c r="AL25" i="1"/>
  <c r="AK25" i="1"/>
  <c r="AJ25" i="1"/>
  <c r="AI25" i="1"/>
  <c r="AO24" i="1"/>
  <c r="AN24" i="1"/>
  <c r="AM24" i="1"/>
  <c r="AL24" i="1"/>
  <c r="AK24" i="1"/>
  <c r="AJ24" i="1"/>
  <c r="AI24" i="1"/>
  <c r="AO23" i="1"/>
  <c r="AN23" i="1"/>
  <c r="AM23" i="1"/>
  <c r="AL23" i="1"/>
  <c r="AK23" i="1"/>
  <c r="AJ23" i="1"/>
  <c r="AI23" i="1"/>
  <c r="AO22" i="1"/>
  <c r="AN22" i="1"/>
  <c r="AM22" i="1"/>
  <c r="AL22" i="1"/>
  <c r="AK22" i="1"/>
  <c r="AJ22" i="1"/>
  <c r="AI22" i="1"/>
  <c r="AO21" i="1"/>
  <c r="AN21" i="1"/>
  <c r="AM21" i="1"/>
  <c r="AL21" i="1"/>
  <c r="AK21" i="1"/>
  <c r="AJ21" i="1"/>
  <c r="AI21" i="1"/>
  <c r="AO20" i="1"/>
  <c r="AN20" i="1"/>
  <c r="AM20" i="1"/>
  <c r="AL20" i="1"/>
  <c r="AK20" i="1"/>
  <c r="AJ20" i="1"/>
  <c r="AI20" i="1"/>
  <c r="AO19" i="1"/>
  <c r="AN19" i="1"/>
  <c r="AM19" i="1"/>
  <c r="AL19" i="1"/>
  <c r="AK19" i="1"/>
  <c r="AJ19" i="1"/>
  <c r="AI19" i="1"/>
  <c r="AO18" i="1"/>
  <c r="AN18" i="1"/>
  <c r="AM18" i="1"/>
  <c r="AL18" i="1"/>
  <c r="AK18" i="1"/>
  <c r="AJ18" i="1"/>
  <c r="AI18" i="1"/>
  <c r="AO17" i="1"/>
  <c r="AN17" i="1"/>
  <c r="AM17" i="1"/>
  <c r="AL17" i="1"/>
  <c r="AK17" i="1"/>
  <c r="AJ17" i="1"/>
  <c r="AI17" i="1"/>
  <c r="AO16" i="1"/>
  <c r="AN16" i="1"/>
  <c r="AM16" i="1"/>
  <c r="AL16" i="1"/>
  <c r="AK16" i="1"/>
  <c r="AJ16" i="1"/>
  <c r="AI16" i="1"/>
  <c r="AO15" i="1"/>
  <c r="AN15" i="1"/>
  <c r="AM15" i="1"/>
  <c r="AL15" i="1"/>
  <c r="AK15" i="1"/>
  <c r="AJ15" i="1"/>
  <c r="AI15" i="1"/>
  <c r="AO14" i="1"/>
  <c r="AN14" i="1"/>
  <c r="AM14" i="1"/>
  <c r="AL14" i="1"/>
  <c r="AK14" i="1"/>
  <c r="AJ14" i="1"/>
  <c r="AI14" i="1"/>
  <c r="AO13" i="1"/>
  <c r="AN13" i="1"/>
  <c r="AM13" i="1"/>
  <c r="AL13" i="1"/>
  <c r="AK13" i="1"/>
  <c r="AJ13" i="1"/>
  <c r="AI13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N9" i="1"/>
  <c r="AL9" i="1"/>
  <c r="C9" i="1"/>
  <c r="AN8" i="1"/>
  <c r="AL8" i="1"/>
  <c r="C8" i="1"/>
  <c r="AN7" i="1"/>
  <c r="AL7" i="1"/>
  <c r="C7" i="1"/>
  <c r="AN6" i="1"/>
  <c r="AL6" i="1"/>
  <c r="C6" i="1"/>
  <c r="AN5" i="1"/>
  <c r="AL5" i="1"/>
  <c r="C5" i="1"/>
  <c r="AN4" i="1"/>
  <c r="AL4" i="1"/>
  <c r="C4" i="1"/>
  <c r="AH3" i="1"/>
  <c r="S3" i="1"/>
  <c r="K2" i="1"/>
  <c r="G2" i="1"/>
  <c r="C2" i="1"/>
  <c r="AM76" i="3"/>
  <c r="AM75" i="3"/>
  <c r="AJ75" i="3"/>
  <c r="AO76" i="2"/>
  <c r="AJ75" i="2"/>
  <c r="AI75" i="3"/>
  <c r="AN76" i="2"/>
  <c r="AI75" i="2"/>
  <c r="AO75" i="1"/>
  <c r="AO76" i="3"/>
  <c r="AM76" i="2"/>
  <c r="AN76" i="3"/>
  <c r="AL76" i="2"/>
  <c r="AM75" i="1"/>
  <c r="AL76" i="3"/>
  <c r="AK76" i="2"/>
  <c r="AL75" i="1"/>
  <c r="AK76" i="3"/>
  <c r="AJ76" i="2"/>
  <c r="AK75" i="1"/>
  <c r="AJ76" i="3"/>
  <c r="AI76" i="2"/>
  <c r="AO76" i="1"/>
  <c r="AJ75" i="1"/>
  <c r="AL76" i="1"/>
  <c r="AI76" i="3"/>
  <c r="AO75" i="2"/>
  <c r="AN76" i="1"/>
  <c r="AI75" i="1"/>
  <c r="AO75" i="3"/>
  <c r="AN75" i="2"/>
  <c r="AM76" i="1"/>
  <c r="AN75" i="3"/>
  <c r="AM75" i="2"/>
  <c r="AL75" i="3"/>
  <c r="AL75" i="2"/>
  <c r="AK76" i="1"/>
  <c r="AK75" i="3"/>
  <c r="AK75" i="2"/>
  <c r="AJ76" i="1"/>
  <c r="AI76" i="1"/>
  <c r="AN75" i="1"/>
  <c r="D29" i="10" l="1"/>
  <c r="F29" i="11"/>
  <c r="D29" i="11"/>
  <c r="B21" i="7"/>
  <c r="B21" i="8"/>
  <c r="B21" i="6"/>
  <c r="B21" i="9"/>
  <c r="B21" i="11"/>
  <c r="B21" i="10"/>
  <c r="AW21" i="5"/>
  <c r="AX32" i="5"/>
  <c r="AX36" i="5"/>
  <c r="AX44" i="5"/>
  <c r="AX48" i="5"/>
  <c r="AW77" i="5"/>
  <c r="AX142" i="5"/>
  <c r="AW15" i="5"/>
  <c r="AX18" i="5"/>
  <c r="AX21" i="5"/>
  <c r="AW57" i="5"/>
  <c r="AX62" i="5"/>
  <c r="AW67" i="5"/>
  <c r="AX82" i="5"/>
  <c r="AY135" i="5"/>
  <c r="AW211" i="5"/>
  <c r="E21" i="7"/>
  <c r="E21" i="8"/>
  <c r="E21" i="6"/>
  <c r="E21" i="9"/>
  <c r="E21" i="10"/>
  <c r="E21" i="11"/>
  <c r="AY25" i="5"/>
  <c r="AY29" i="5"/>
  <c r="AW33" i="5"/>
  <c r="AW37" i="5"/>
  <c r="AY41" i="5"/>
  <c r="AW45" i="5"/>
  <c r="AW49" i="5"/>
  <c r="AW63" i="5"/>
  <c r="AW223" i="5"/>
  <c r="D21" i="7"/>
  <c r="D21" i="8"/>
  <c r="D21" i="6"/>
  <c r="D21" i="9"/>
  <c r="D21" i="10"/>
  <c r="D21" i="11"/>
  <c r="AW16" i="5"/>
  <c r="AW19" i="5"/>
  <c r="AY37" i="5"/>
  <c r="AY49" i="5"/>
  <c r="AX68" i="5"/>
  <c r="AW83" i="5"/>
  <c r="AX88" i="5"/>
  <c r="AY93" i="5"/>
  <c r="AW137" i="5"/>
  <c r="AW13" i="5"/>
  <c r="AY19" i="5"/>
  <c r="AX26" i="5"/>
  <c r="AX74" i="5"/>
  <c r="AY79" i="5"/>
  <c r="AY99" i="5"/>
  <c r="AY105" i="5"/>
  <c r="AY111" i="5"/>
  <c r="AY117" i="5"/>
  <c r="AY123" i="5"/>
  <c r="AW250" i="5"/>
  <c r="AX243" i="5"/>
  <c r="AW238" i="5"/>
  <c r="AX231" i="5"/>
  <c r="AW226" i="5"/>
  <c r="AX219" i="5"/>
  <c r="AW214" i="5"/>
  <c r="AX207" i="5"/>
  <c r="AW202" i="5"/>
  <c r="AX195" i="5"/>
  <c r="AW190" i="5"/>
  <c r="AX183" i="5"/>
  <c r="AW178" i="5"/>
  <c r="AX171" i="5"/>
  <c r="AW166" i="5"/>
  <c r="AX159" i="5"/>
  <c r="AX248" i="5"/>
  <c r="AW243" i="5"/>
  <c r="AX236" i="5"/>
  <c r="AW231" i="5"/>
  <c r="AX224" i="5"/>
  <c r="AW219" i="5"/>
  <c r="AX212" i="5"/>
  <c r="AW207" i="5"/>
  <c r="AX200" i="5"/>
  <c r="AW195" i="5"/>
  <c r="AX188" i="5"/>
  <c r="AW183" i="5"/>
  <c r="AX176" i="5"/>
  <c r="AW171" i="5"/>
  <c r="AX164" i="5"/>
  <c r="AX253" i="5"/>
  <c r="AW248" i="5"/>
  <c r="AX241" i="5"/>
  <c r="AW236" i="5"/>
  <c r="AX229" i="5"/>
  <c r="AW224" i="5"/>
  <c r="AX217" i="5"/>
  <c r="AW212" i="5"/>
  <c r="AX205" i="5"/>
  <c r="AW200" i="5"/>
  <c r="AX193" i="5"/>
  <c r="AW188" i="5"/>
  <c r="AX181" i="5"/>
  <c r="AW176" i="5"/>
  <c r="AX169" i="5"/>
  <c r="AW164" i="5"/>
  <c r="G15" i="7"/>
  <c r="AW253" i="5"/>
  <c r="AX246" i="5"/>
  <c r="AW241" i="5"/>
  <c r="AX234" i="5"/>
  <c r="AW229" i="5"/>
  <c r="AX222" i="5"/>
  <c r="AW217" i="5"/>
  <c r="AX210" i="5"/>
  <c r="AW205" i="5"/>
  <c r="AX198" i="5"/>
  <c r="AW193" i="5"/>
  <c r="AX186" i="5"/>
  <c r="AW181" i="5"/>
  <c r="AX174" i="5"/>
  <c r="AW169" i="5"/>
  <c r="AX162" i="5"/>
  <c r="AX251" i="5"/>
  <c r="AW246" i="5"/>
  <c r="AX239" i="5"/>
  <c r="AW234" i="5"/>
  <c r="AX227" i="5"/>
  <c r="AW222" i="5"/>
  <c r="AX215" i="5"/>
  <c r="AW210" i="5"/>
  <c r="AX203" i="5"/>
  <c r="AW198" i="5"/>
  <c r="AX191" i="5"/>
  <c r="AW186" i="5"/>
  <c r="AX179" i="5"/>
  <c r="AW174" i="5"/>
  <c r="AX167" i="5"/>
  <c r="AW162" i="5"/>
  <c r="G15" i="8"/>
  <c r="AW251" i="5"/>
  <c r="AX244" i="5"/>
  <c r="AW239" i="5"/>
  <c r="AX232" i="5"/>
  <c r="AW227" i="5"/>
  <c r="AX220" i="5"/>
  <c r="AW215" i="5"/>
  <c r="AX208" i="5"/>
  <c r="AW203" i="5"/>
  <c r="AX196" i="5"/>
  <c r="AW191" i="5"/>
  <c r="AX184" i="5"/>
  <c r="AW179" i="5"/>
  <c r="AX172" i="5"/>
  <c r="AW167" i="5"/>
  <c r="AX160" i="5"/>
  <c r="G15" i="6"/>
  <c r="AX249" i="5"/>
  <c r="AW244" i="5"/>
  <c r="AX237" i="5"/>
  <c r="AW232" i="5"/>
  <c r="AX225" i="5"/>
  <c r="AW220" i="5"/>
  <c r="AX213" i="5"/>
  <c r="AW208" i="5"/>
  <c r="AX201" i="5"/>
  <c r="AW196" i="5"/>
  <c r="AX189" i="5"/>
  <c r="AW184" i="5"/>
  <c r="AX177" i="5"/>
  <c r="AW172" i="5"/>
  <c r="AX165" i="5"/>
  <c r="AW160" i="5"/>
  <c r="G15" i="9"/>
  <c r="AW249" i="5"/>
  <c r="AX242" i="5"/>
  <c r="AW237" i="5"/>
  <c r="AX230" i="5"/>
  <c r="AW225" i="5"/>
  <c r="AX218" i="5"/>
  <c r="AW213" i="5"/>
  <c r="AX206" i="5"/>
  <c r="AW201" i="5"/>
  <c r="AX194" i="5"/>
  <c r="AW189" i="5"/>
  <c r="AX182" i="5"/>
  <c r="AW177" i="5"/>
  <c r="AX170" i="5"/>
  <c r="AW165" i="5"/>
  <c r="AX247" i="5"/>
  <c r="AW242" i="5"/>
  <c r="AX235" i="5"/>
  <c r="AW230" i="5"/>
  <c r="AX223" i="5"/>
  <c r="AW218" i="5"/>
  <c r="AX211" i="5"/>
  <c r="AW206" i="5"/>
  <c r="AX199" i="5"/>
  <c r="AW194" i="5"/>
  <c r="AX187" i="5"/>
  <c r="AW182" i="5"/>
  <c r="AX175" i="5"/>
  <c r="AW170" i="5"/>
  <c r="AW252" i="5"/>
  <c r="AX245" i="5"/>
  <c r="AW240" i="5"/>
  <c r="AX233" i="5"/>
  <c r="AW228" i="5"/>
  <c r="AX221" i="5"/>
  <c r="AW216" i="5"/>
  <c r="AX209" i="5"/>
  <c r="AW204" i="5"/>
  <c r="AX197" i="5"/>
  <c r="AW192" i="5"/>
  <c r="AX185" i="5"/>
  <c r="AW180" i="5"/>
  <c r="AX173" i="5"/>
  <c r="AW168" i="5"/>
  <c r="AX161" i="5"/>
  <c r="AX157" i="5"/>
  <c r="AW152" i="5"/>
  <c r="AX145" i="5"/>
  <c r="AW140" i="5"/>
  <c r="AX133" i="5"/>
  <c r="AW128" i="5"/>
  <c r="AX121" i="5"/>
  <c r="AW116" i="5"/>
  <c r="AX109" i="5"/>
  <c r="AW104" i="5"/>
  <c r="AX97" i="5"/>
  <c r="AW92" i="5"/>
  <c r="AX85" i="5"/>
  <c r="AW80" i="5"/>
  <c r="AX73" i="5"/>
  <c r="AW66" i="5"/>
  <c r="AX59" i="5"/>
  <c r="AW54" i="5"/>
  <c r="AX47" i="5"/>
  <c r="AW42" i="5"/>
  <c r="AX35" i="5"/>
  <c r="AW30" i="5"/>
  <c r="AX23" i="5"/>
  <c r="AW18" i="5"/>
  <c r="AW157" i="5"/>
  <c r="AX150" i="5"/>
  <c r="AW145" i="5"/>
  <c r="AX138" i="5"/>
  <c r="AW133" i="5"/>
  <c r="AX126" i="5"/>
  <c r="AW121" i="5"/>
  <c r="AX114" i="5"/>
  <c r="AW109" i="5"/>
  <c r="AX102" i="5"/>
  <c r="AW97" i="5"/>
  <c r="AX90" i="5"/>
  <c r="AW85" i="5"/>
  <c r="AX78" i="5"/>
  <c r="AW73" i="5"/>
  <c r="AX71" i="5"/>
  <c r="AX64" i="5"/>
  <c r="AW59" i="5"/>
  <c r="AX52" i="5"/>
  <c r="AW47" i="5"/>
  <c r="AX40" i="5"/>
  <c r="AW35" i="5"/>
  <c r="AX28" i="5"/>
  <c r="AW23" i="5"/>
  <c r="AW245" i="5"/>
  <c r="AW233" i="5"/>
  <c r="AW221" i="5"/>
  <c r="AW209" i="5"/>
  <c r="AW197" i="5"/>
  <c r="AW185" i="5"/>
  <c r="AW173" i="5"/>
  <c r="AX155" i="5"/>
  <c r="AW150" i="5"/>
  <c r="AX143" i="5"/>
  <c r="AW138" i="5"/>
  <c r="AX131" i="5"/>
  <c r="AZ129" i="5"/>
  <c r="AW126" i="5"/>
  <c r="AX119" i="5"/>
  <c r="AW114" i="5"/>
  <c r="AX107" i="5"/>
  <c r="AW102" i="5"/>
  <c r="AX95" i="5"/>
  <c r="AW90" i="5"/>
  <c r="AX83" i="5"/>
  <c r="AW78" i="5"/>
  <c r="AW71" i="5"/>
  <c r="AX69" i="5"/>
  <c r="AW64" i="5"/>
  <c r="AX57" i="5"/>
  <c r="AW52" i="5"/>
  <c r="AX45" i="5"/>
  <c r="AW40" i="5"/>
  <c r="AX33" i="5"/>
  <c r="AW28" i="5"/>
  <c r="G15" i="10"/>
  <c r="AX250" i="5"/>
  <c r="AX238" i="5"/>
  <c r="AX226" i="5"/>
  <c r="AX214" i="5"/>
  <c r="AX202" i="5"/>
  <c r="AX190" i="5"/>
  <c r="AX178" i="5"/>
  <c r="AW155" i="5"/>
  <c r="AX148" i="5"/>
  <c r="AW143" i="5"/>
  <c r="AX136" i="5"/>
  <c r="AW131" i="5"/>
  <c r="AY129" i="5"/>
  <c r="AX166" i="5"/>
  <c r="AX153" i="5"/>
  <c r="AW148" i="5"/>
  <c r="AX141" i="5"/>
  <c r="AW136" i="5"/>
  <c r="AX129" i="5"/>
  <c r="AW124" i="5"/>
  <c r="AX117" i="5"/>
  <c r="AW112" i="5"/>
  <c r="AX105" i="5"/>
  <c r="AW100" i="5"/>
  <c r="AX93" i="5"/>
  <c r="AW88" i="5"/>
  <c r="AX81" i="5"/>
  <c r="AW76" i="5"/>
  <c r="AX67" i="5"/>
  <c r="AW62" i="5"/>
  <c r="AX55" i="5"/>
  <c r="AW50" i="5"/>
  <c r="AX43" i="5"/>
  <c r="AW38" i="5"/>
  <c r="AX31" i="5"/>
  <c r="AW26" i="5"/>
  <c r="AX19" i="5"/>
  <c r="AW14" i="5"/>
  <c r="AW161" i="5"/>
  <c r="AX158" i="5"/>
  <c r="AW153" i="5"/>
  <c r="AX146" i="5"/>
  <c r="AW141" i="5"/>
  <c r="AX134" i="5"/>
  <c r="AW129" i="5"/>
  <c r="AX122" i="5"/>
  <c r="AW117" i="5"/>
  <c r="AX110" i="5"/>
  <c r="AW105" i="5"/>
  <c r="AX98" i="5"/>
  <c r="AW93" i="5"/>
  <c r="AW158" i="5"/>
  <c r="AX151" i="5"/>
  <c r="AW146" i="5"/>
  <c r="AX139" i="5"/>
  <c r="AW134" i="5"/>
  <c r="AX127" i="5"/>
  <c r="AW122" i="5"/>
  <c r="AX115" i="5"/>
  <c r="AW110" i="5"/>
  <c r="AX103" i="5"/>
  <c r="AW98" i="5"/>
  <c r="AX91" i="5"/>
  <c r="AW86" i="5"/>
  <c r="AX79" i="5"/>
  <c r="AW74" i="5"/>
  <c r="AX65" i="5"/>
  <c r="AW60" i="5"/>
  <c r="AX53" i="5"/>
  <c r="AW48" i="5"/>
  <c r="AX41" i="5"/>
  <c r="AW36" i="5"/>
  <c r="AX29" i="5"/>
  <c r="AW24" i="5"/>
  <c r="AX156" i="5"/>
  <c r="AW151" i="5"/>
  <c r="AX144" i="5"/>
  <c r="AW139" i="5"/>
  <c r="AX132" i="5"/>
  <c r="AW127" i="5"/>
  <c r="AX120" i="5"/>
  <c r="AW115" i="5"/>
  <c r="AX108" i="5"/>
  <c r="AW103" i="5"/>
  <c r="AX96" i="5"/>
  <c r="AW91" i="5"/>
  <c r="AX84" i="5"/>
  <c r="AW79" i="5"/>
  <c r="AX72" i="5"/>
  <c r="AX70" i="5"/>
  <c r="AW65" i="5"/>
  <c r="AX58" i="5"/>
  <c r="AW53" i="5"/>
  <c r="AX46" i="5"/>
  <c r="AW41" i="5"/>
  <c r="AX34" i="5"/>
  <c r="AW29" i="5"/>
  <c r="AX22" i="5"/>
  <c r="AW17" i="5"/>
  <c r="AW156" i="5"/>
  <c r="AX149" i="5"/>
  <c r="AW144" i="5"/>
  <c r="AX137" i="5"/>
  <c r="AW132" i="5"/>
  <c r="AX125" i="5"/>
  <c r="AW120" i="5"/>
  <c r="AX113" i="5"/>
  <c r="AW108" i="5"/>
  <c r="AX101" i="5"/>
  <c r="AW96" i="5"/>
  <c r="AX89" i="5"/>
  <c r="AW84" i="5"/>
  <c r="AX77" i="5"/>
  <c r="AW72" i="5"/>
  <c r="AW70" i="5"/>
  <c r="AX63" i="5"/>
  <c r="AW58" i="5"/>
  <c r="AX51" i="5"/>
  <c r="AW46" i="5"/>
  <c r="AX39" i="5"/>
  <c r="AW34" i="5"/>
  <c r="AX27" i="5"/>
  <c r="AW22" i="5"/>
  <c r="AX163" i="5"/>
  <c r="AW154" i="5"/>
  <c r="AX147" i="5"/>
  <c r="AW142" i="5"/>
  <c r="AX135" i="5"/>
  <c r="AW130" i="5"/>
  <c r="AX123" i="5"/>
  <c r="AW118" i="5"/>
  <c r="AX111" i="5"/>
  <c r="AW106" i="5"/>
  <c r="AX99" i="5"/>
  <c r="AW94" i="5"/>
  <c r="AX87" i="5"/>
  <c r="AW82" i="5"/>
  <c r="AX75" i="5"/>
  <c r="AW68" i="5"/>
  <c r="AX61" i="5"/>
  <c r="AW56" i="5"/>
  <c r="AX49" i="5"/>
  <c r="AW44" i="5"/>
  <c r="AX37" i="5"/>
  <c r="AW32" i="5"/>
  <c r="AX25" i="5"/>
  <c r="AW20" i="5"/>
  <c r="K21" i="4"/>
  <c r="AX252" i="5"/>
  <c r="AX240" i="5"/>
  <c r="AX228" i="5"/>
  <c r="AX216" i="5"/>
  <c r="AX204" i="5"/>
  <c r="AX192" i="5"/>
  <c r="AX180" i="5"/>
  <c r="AX168" i="5"/>
  <c r="AW163" i="5"/>
  <c r="AW159" i="5"/>
  <c r="AX152" i="5"/>
  <c r="AW147" i="5"/>
  <c r="AX140" i="5"/>
  <c r="AW135" i="5"/>
  <c r="AX128" i="5"/>
  <c r="AW123" i="5"/>
  <c r="AX116" i="5"/>
  <c r="AW111" i="5"/>
  <c r="AX104" i="5"/>
  <c r="AW99" i="5"/>
  <c r="AX92" i="5"/>
  <c r="AW87" i="5"/>
  <c r="AX80" i="5"/>
  <c r="AW75" i="5"/>
  <c r="AX66" i="5"/>
  <c r="AW61" i="5"/>
  <c r="AX54" i="5"/>
  <c r="F21" i="8"/>
  <c r="F21" i="6"/>
  <c r="F21" i="9"/>
  <c r="F21" i="10"/>
  <c r="F21" i="11"/>
  <c r="F21" i="7"/>
  <c r="AY13" i="5"/>
  <c r="AY26" i="5"/>
  <c r="AX30" i="5"/>
  <c r="AX38" i="5"/>
  <c r="AX42" i="5"/>
  <c r="AX50" i="5"/>
  <c r="AW89" i="5"/>
  <c r="AX94" i="5"/>
  <c r="AX130" i="5"/>
  <c r="AX154" i="5"/>
  <c r="G16" i="9"/>
  <c r="G16" i="10"/>
  <c r="G16" i="11"/>
  <c r="G16" i="7"/>
  <c r="G16" i="8"/>
  <c r="G16" i="6"/>
  <c r="AX17" i="5"/>
  <c r="AX15" i="5"/>
  <c r="AX13" i="5"/>
  <c r="AY23" i="5"/>
  <c r="AW55" i="5"/>
  <c r="AW69" i="5"/>
  <c r="AX100" i="5"/>
  <c r="AX106" i="5"/>
  <c r="AX112" i="5"/>
  <c r="AX118" i="5"/>
  <c r="AX124" i="5"/>
  <c r="AW175" i="5"/>
  <c r="AW247" i="5"/>
  <c r="AY248" i="5"/>
  <c r="AY236" i="5"/>
  <c r="AY224" i="5"/>
  <c r="AY212" i="5"/>
  <c r="AY200" i="5"/>
  <c r="AY188" i="5"/>
  <c r="AY176" i="5"/>
  <c r="AY164" i="5"/>
  <c r="G17" i="7"/>
  <c r="AY253" i="5"/>
  <c r="AY241" i="5"/>
  <c r="AY229" i="5"/>
  <c r="AY217" i="5"/>
  <c r="AY205" i="5"/>
  <c r="AY193" i="5"/>
  <c r="AY181" i="5"/>
  <c r="AY169" i="5"/>
  <c r="AY246" i="5"/>
  <c r="AY234" i="5"/>
  <c r="AY222" i="5"/>
  <c r="AY210" i="5"/>
  <c r="AY198" i="5"/>
  <c r="AY186" i="5"/>
  <c r="AY174" i="5"/>
  <c r="AY162" i="5"/>
  <c r="G17" i="8"/>
  <c r="AY251" i="5"/>
  <c r="AY239" i="5"/>
  <c r="AY227" i="5"/>
  <c r="AY215" i="5"/>
  <c r="AY203" i="5"/>
  <c r="AY191" i="5"/>
  <c r="AY179" i="5"/>
  <c r="AY167" i="5"/>
  <c r="G17" i="6"/>
  <c r="AY244" i="5"/>
  <c r="AY232" i="5"/>
  <c r="AY220" i="5"/>
  <c r="AY208" i="5"/>
  <c r="AY196" i="5"/>
  <c r="AY184" i="5"/>
  <c r="AY172" i="5"/>
  <c r="AY160" i="5"/>
  <c r="G17" i="9"/>
  <c r="AY249" i="5"/>
  <c r="AY237" i="5"/>
  <c r="AY225" i="5"/>
  <c r="AY213" i="5"/>
  <c r="AY201" i="5"/>
  <c r="AY189" i="5"/>
  <c r="AY177" i="5"/>
  <c r="AY165" i="5"/>
  <c r="AY242" i="5"/>
  <c r="AY230" i="5"/>
  <c r="AY218" i="5"/>
  <c r="AY206" i="5"/>
  <c r="AY194" i="5"/>
  <c r="AY182" i="5"/>
  <c r="AY170" i="5"/>
  <c r="G17" i="10"/>
  <c r="AY247" i="5"/>
  <c r="AY235" i="5"/>
  <c r="AY223" i="5"/>
  <c r="AY211" i="5"/>
  <c r="AY199" i="5"/>
  <c r="AY187" i="5"/>
  <c r="AY175" i="5"/>
  <c r="AY163" i="5"/>
  <c r="AY252" i="5"/>
  <c r="AY240" i="5"/>
  <c r="AY228" i="5"/>
  <c r="AY216" i="5"/>
  <c r="AY204" i="5"/>
  <c r="AY192" i="5"/>
  <c r="AY180" i="5"/>
  <c r="AY168" i="5"/>
  <c r="AY250" i="5"/>
  <c r="AY238" i="5"/>
  <c r="AY226" i="5"/>
  <c r="AY214" i="5"/>
  <c r="AY202" i="5"/>
  <c r="AY190" i="5"/>
  <c r="AY178" i="5"/>
  <c r="AY166" i="5"/>
  <c r="AY150" i="5"/>
  <c r="AY138" i="5"/>
  <c r="AY126" i="5"/>
  <c r="AY114" i="5"/>
  <c r="AY102" i="5"/>
  <c r="AY90" i="5"/>
  <c r="AY78" i="5"/>
  <c r="AY71" i="5"/>
  <c r="AY64" i="5"/>
  <c r="AY52" i="5"/>
  <c r="AY40" i="5"/>
  <c r="AY28" i="5"/>
  <c r="AY16" i="5"/>
  <c r="AY245" i="5"/>
  <c r="AY233" i="5"/>
  <c r="AY221" i="5"/>
  <c r="AY209" i="5"/>
  <c r="AY197" i="5"/>
  <c r="AY185" i="5"/>
  <c r="AY173" i="5"/>
  <c r="AY155" i="5"/>
  <c r="AY143" i="5"/>
  <c r="AY131" i="5"/>
  <c r="AY119" i="5"/>
  <c r="AY107" i="5"/>
  <c r="AY95" i="5"/>
  <c r="AY83" i="5"/>
  <c r="AY69" i="5"/>
  <c r="AY57" i="5"/>
  <c r="AY45" i="5"/>
  <c r="AY33" i="5"/>
  <c r="AY21" i="5"/>
  <c r="AY148" i="5"/>
  <c r="AY136" i="5"/>
  <c r="AY124" i="5"/>
  <c r="AY112" i="5"/>
  <c r="AY100" i="5"/>
  <c r="AY88" i="5"/>
  <c r="AY76" i="5"/>
  <c r="AY62" i="5"/>
  <c r="AY50" i="5"/>
  <c r="AY38" i="5"/>
  <c r="AY153" i="5"/>
  <c r="AY141" i="5"/>
  <c r="AY161" i="5"/>
  <c r="AY158" i="5"/>
  <c r="AY146" i="5"/>
  <c r="AY134" i="5"/>
  <c r="AY122" i="5"/>
  <c r="AY110" i="5"/>
  <c r="AY98" i="5"/>
  <c r="AY86" i="5"/>
  <c r="AY74" i="5"/>
  <c r="AY60" i="5"/>
  <c r="AY48" i="5"/>
  <c r="AY36" i="5"/>
  <c r="AY24" i="5"/>
  <c r="AY151" i="5"/>
  <c r="AY139" i="5"/>
  <c r="AY127" i="5"/>
  <c r="AY115" i="5"/>
  <c r="AY103" i="5"/>
  <c r="AY243" i="5"/>
  <c r="AY231" i="5"/>
  <c r="AY219" i="5"/>
  <c r="AY207" i="5"/>
  <c r="AY195" i="5"/>
  <c r="AY183" i="5"/>
  <c r="AY171" i="5"/>
  <c r="AY156" i="5"/>
  <c r="AY144" i="5"/>
  <c r="AY132" i="5"/>
  <c r="AY120" i="5"/>
  <c r="AY108" i="5"/>
  <c r="AY96" i="5"/>
  <c r="AY84" i="5"/>
  <c r="AY72" i="5"/>
  <c r="AY70" i="5"/>
  <c r="AY58" i="5"/>
  <c r="AY46" i="5"/>
  <c r="AY34" i="5"/>
  <c r="AY22" i="5"/>
  <c r="AY149" i="5"/>
  <c r="AY137" i="5"/>
  <c r="AY125" i="5"/>
  <c r="AY113" i="5"/>
  <c r="AY101" i="5"/>
  <c r="AY89" i="5"/>
  <c r="AY77" i="5"/>
  <c r="AY63" i="5"/>
  <c r="AY51" i="5"/>
  <c r="AY39" i="5"/>
  <c r="AY27" i="5"/>
  <c r="AY15" i="5"/>
  <c r="G17" i="11"/>
  <c r="AY154" i="5"/>
  <c r="AY142" i="5"/>
  <c r="AY130" i="5"/>
  <c r="AY118" i="5"/>
  <c r="AY106" i="5"/>
  <c r="AY94" i="5"/>
  <c r="AY82" i="5"/>
  <c r="AY68" i="5"/>
  <c r="AY56" i="5"/>
  <c r="AY44" i="5"/>
  <c r="AY32" i="5"/>
  <c r="AY20" i="5"/>
  <c r="AY159" i="5"/>
  <c r="AY152" i="5"/>
  <c r="AY140" i="5"/>
  <c r="AY128" i="5"/>
  <c r="AY116" i="5"/>
  <c r="AY104" i="5"/>
  <c r="AY92" i="5"/>
  <c r="AY80" i="5"/>
  <c r="AY66" i="5"/>
  <c r="AY54" i="5"/>
  <c r="AY42" i="5"/>
  <c r="AY30" i="5"/>
  <c r="AY18" i="5"/>
  <c r="AY157" i="5"/>
  <c r="AY145" i="5"/>
  <c r="AY133" i="5"/>
  <c r="AY121" i="5"/>
  <c r="AY109" i="5"/>
  <c r="AY97" i="5"/>
  <c r="AY85" i="5"/>
  <c r="AY73" i="5"/>
  <c r="AY59" i="5"/>
  <c r="AX14" i="5"/>
  <c r="AY55" i="5"/>
  <c r="AX60" i="5"/>
  <c r="AY65" i="5"/>
  <c r="AY75" i="5"/>
  <c r="AW113" i="5"/>
  <c r="AW119" i="5"/>
  <c r="AW125" i="5"/>
  <c r="AW187" i="5"/>
  <c r="G15" i="11"/>
  <c r="G8" i="4"/>
  <c r="AX24" i="5"/>
  <c r="AY31" i="5"/>
  <c r="AY43" i="5"/>
  <c r="AX56" i="5"/>
  <c r="AX76" i="5"/>
  <c r="AW81" i="5"/>
  <c r="AW149" i="5"/>
  <c r="AY61" i="5"/>
  <c r="AY81" i="5"/>
  <c r="AX86" i="5"/>
  <c r="AY91" i="5"/>
  <c r="AW199" i="5"/>
  <c r="AZ52" i="5"/>
  <c r="BA57" i="5"/>
  <c r="BB62" i="5"/>
  <c r="AZ64" i="5"/>
  <c r="BA69" i="5"/>
  <c r="AZ71" i="5"/>
  <c r="BB76" i="5"/>
  <c r="AZ78" i="5"/>
  <c r="BA83" i="5"/>
  <c r="BB88" i="5"/>
  <c r="AZ90" i="5"/>
  <c r="BA95" i="5"/>
  <c r="BB100" i="5"/>
  <c r="AZ102" i="5"/>
  <c r="BA107" i="5"/>
  <c r="BB112" i="5"/>
  <c r="AZ114" i="5"/>
  <c r="BA119" i="5"/>
  <c r="BB124" i="5"/>
  <c r="AZ126" i="5"/>
  <c r="BA131" i="5"/>
  <c r="BB136" i="5"/>
  <c r="AZ138" i="5"/>
  <c r="BA143" i="5"/>
  <c r="BB148" i="5"/>
  <c r="AZ150" i="5"/>
  <c r="BA155" i="5"/>
  <c r="BB174" i="5"/>
  <c r="BB186" i="5"/>
  <c r="BB198" i="5"/>
  <c r="BB210" i="5"/>
  <c r="BB222" i="5"/>
  <c r="BB234" i="5"/>
  <c r="BB246" i="5"/>
  <c r="G18" i="6"/>
  <c r="BA16" i="5"/>
  <c r="BB21" i="5"/>
  <c r="AZ23" i="5"/>
  <c r="BA28" i="5"/>
  <c r="BB33" i="5"/>
  <c r="AZ35" i="5"/>
  <c r="BA40" i="5"/>
  <c r="BB45" i="5"/>
  <c r="AZ47" i="5"/>
  <c r="BA52" i="5"/>
  <c r="BB57" i="5"/>
  <c r="AZ59" i="5"/>
  <c r="BA64" i="5"/>
  <c r="BB69" i="5"/>
  <c r="BA71" i="5"/>
  <c r="AZ73" i="5"/>
  <c r="BA78" i="5"/>
  <c r="BB83" i="5"/>
  <c r="AZ85" i="5"/>
  <c r="BA90" i="5"/>
  <c r="BB95" i="5"/>
  <c r="AZ97" i="5"/>
  <c r="BA102" i="5"/>
  <c r="BB107" i="5"/>
  <c r="AZ109" i="5"/>
  <c r="BA114" i="5"/>
  <c r="BB119" i="5"/>
  <c r="AZ121" i="5"/>
  <c r="BA126" i="5"/>
  <c r="BB131" i="5"/>
  <c r="AZ133" i="5"/>
  <c r="BA138" i="5"/>
  <c r="BB143" i="5"/>
  <c r="AZ145" i="5"/>
  <c r="BA150" i="5"/>
  <c r="BB155" i="5"/>
  <c r="G18" i="10"/>
  <c r="AZ253" i="5"/>
  <c r="AZ241" i="5"/>
  <c r="AZ229" i="5"/>
  <c r="AZ217" i="5"/>
  <c r="AZ205" i="5"/>
  <c r="AZ193" i="5"/>
  <c r="AZ181" i="5"/>
  <c r="AZ169" i="5"/>
  <c r="AZ246" i="5"/>
  <c r="AZ234" i="5"/>
  <c r="AZ222" i="5"/>
  <c r="AZ210" i="5"/>
  <c r="AZ198" i="5"/>
  <c r="AZ186" i="5"/>
  <c r="AZ174" i="5"/>
  <c r="AZ162" i="5"/>
  <c r="G18" i="11"/>
  <c r="AZ251" i="5"/>
  <c r="AZ239" i="5"/>
  <c r="AZ227" i="5"/>
  <c r="AZ215" i="5"/>
  <c r="AZ203" i="5"/>
  <c r="AZ191" i="5"/>
  <c r="AZ179" i="5"/>
  <c r="AZ167" i="5"/>
  <c r="AZ244" i="5"/>
  <c r="AZ232" i="5"/>
  <c r="AZ220" i="5"/>
  <c r="AZ208" i="5"/>
  <c r="AZ196" i="5"/>
  <c r="AZ184" i="5"/>
  <c r="AZ172" i="5"/>
  <c r="AZ160" i="5"/>
  <c r="AZ249" i="5"/>
  <c r="AZ237" i="5"/>
  <c r="AZ225" i="5"/>
  <c r="AZ213" i="5"/>
  <c r="AZ201" i="5"/>
  <c r="AZ189" i="5"/>
  <c r="AZ177" i="5"/>
  <c r="AZ165" i="5"/>
  <c r="AZ242" i="5"/>
  <c r="AZ230" i="5"/>
  <c r="AZ218" i="5"/>
  <c r="AZ206" i="5"/>
  <c r="AZ194" i="5"/>
  <c r="AZ182" i="5"/>
  <c r="AZ170" i="5"/>
  <c r="G18" i="7"/>
  <c r="AZ247" i="5"/>
  <c r="AZ235" i="5"/>
  <c r="AZ223" i="5"/>
  <c r="AZ211" i="5"/>
  <c r="AZ199" i="5"/>
  <c r="AZ187" i="5"/>
  <c r="AZ175" i="5"/>
  <c r="AZ163" i="5"/>
  <c r="AZ252" i="5"/>
  <c r="AZ240" i="5"/>
  <c r="AZ228" i="5"/>
  <c r="AZ216" i="5"/>
  <c r="AZ204" i="5"/>
  <c r="AZ192" i="5"/>
  <c r="AZ180" i="5"/>
  <c r="AZ168" i="5"/>
  <c r="G18" i="8"/>
  <c r="AZ245" i="5"/>
  <c r="AZ233" i="5"/>
  <c r="AZ221" i="5"/>
  <c r="AZ209" i="5"/>
  <c r="AZ197" i="5"/>
  <c r="AZ185" i="5"/>
  <c r="AZ173" i="5"/>
  <c r="G18" i="9"/>
  <c r="AZ243" i="5"/>
  <c r="AZ231" i="5"/>
  <c r="AZ219" i="5"/>
  <c r="AZ207" i="5"/>
  <c r="AZ195" i="5"/>
  <c r="AZ183" i="5"/>
  <c r="AZ171" i="5"/>
  <c r="AZ159" i="5"/>
  <c r="AZ13" i="5"/>
  <c r="BA18" i="5"/>
  <c r="BB23" i="5"/>
  <c r="AZ25" i="5"/>
  <c r="BA30" i="5"/>
  <c r="BB35" i="5"/>
  <c r="AZ37" i="5"/>
  <c r="BA42" i="5"/>
  <c r="BB47" i="5"/>
  <c r="AZ49" i="5"/>
  <c r="BA54" i="5"/>
  <c r="BB59" i="5"/>
  <c r="AZ61" i="5"/>
  <c r="BA66" i="5"/>
  <c r="BB73" i="5"/>
  <c r="AZ75" i="5"/>
  <c r="BA80" i="5"/>
  <c r="BB85" i="5"/>
  <c r="AZ87" i="5"/>
  <c r="BA92" i="5"/>
  <c r="BB97" i="5"/>
  <c r="AZ99" i="5"/>
  <c r="BA104" i="5"/>
  <c r="BB109" i="5"/>
  <c r="AZ111" i="5"/>
  <c r="BA116" i="5"/>
  <c r="BB121" i="5"/>
  <c r="AZ123" i="5"/>
  <c r="BA128" i="5"/>
  <c r="BB133" i="5"/>
  <c r="AZ135" i="5"/>
  <c r="BA140" i="5"/>
  <c r="BB145" i="5"/>
  <c r="AZ147" i="5"/>
  <c r="BA152" i="5"/>
  <c r="BB157" i="5"/>
  <c r="AZ164" i="5"/>
  <c r="BB251" i="5"/>
  <c r="BA246" i="5"/>
  <c r="BB239" i="5"/>
  <c r="BA234" i="5"/>
  <c r="BB227" i="5"/>
  <c r="BA222" i="5"/>
  <c r="BB215" i="5"/>
  <c r="BA210" i="5"/>
  <c r="BB203" i="5"/>
  <c r="BA198" i="5"/>
  <c r="BB191" i="5"/>
  <c r="BA186" i="5"/>
  <c r="BB179" i="5"/>
  <c r="BA174" i="5"/>
  <c r="BB167" i="5"/>
  <c r="BA162" i="5"/>
  <c r="G19" i="8"/>
  <c r="BA251" i="5"/>
  <c r="BB244" i="5"/>
  <c r="BA239" i="5"/>
  <c r="BB232" i="5"/>
  <c r="BA227" i="5"/>
  <c r="BB220" i="5"/>
  <c r="BA215" i="5"/>
  <c r="BB208" i="5"/>
  <c r="BA203" i="5"/>
  <c r="BB196" i="5"/>
  <c r="BA191" i="5"/>
  <c r="BB184" i="5"/>
  <c r="BA179" i="5"/>
  <c r="BB172" i="5"/>
  <c r="BA167" i="5"/>
  <c r="BB160" i="5"/>
  <c r="G19" i="6"/>
  <c r="BB249" i="5"/>
  <c r="BA244" i="5"/>
  <c r="BB237" i="5"/>
  <c r="BA232" i="5"/>
  <c r="BB225" i="5"/>
  <c r="BA220" i="5"/>
  <c r="BB213" i="5"/>
  <c r="BA208" i="5"/>
  <c r="BB201" i="5"/>
  <c r="BA196" i="5"/>
  <c r="BB189" i="5"/>
  <c r="BA184" i="5"/>
  <c r="BB177" i="5"/>
  <c r="BA172" i="5"/>
  <c r="BB165" i="5"/>
  <c r="BA160" i="5"/>
  <c r="G19" i="9"/>
  <c r="BA249" i="5"/>
  <c r="BB242" i="5"/>
  <c r="BA237" i="5"/>
  <c r="BB230" i="5"/>
  <c r="BA225" i="5"/>
  <c r="BB218" i="5"/>
  <c r="BA213" i="5"/>
  <c r="BB206" i="5"/>
  <c r="BA201" i="5"/>
  <c r="BB194" i="5"/>
  <c r="BA189" i="5"/>
  <c r="BB182" i="5"/>
  <c r="BA177" i="5"/>
  <c r="BB170" i="5"/>
  <c r="BA165" i="5"/>
  <c r="BB247" i="5"/>
  <c r="BA242" i="5"/>
  <c r="BB235" i="5"/>
  <c r="BA230" i="5"/>
  <c r="BB223" i="5"/>
  <c r="BA218" i="5"/>
  <c r="BB211" i="5"/>
  <c r="BA206" i="5"/>
  <c r="BB199" i="5"/>
  <c r="BA194" i="5"/>
  <c r="BB187" i="5"/>
  <c r="BA182" i="5"/>
  <c r="BB175" i="5"/>
  <c r="BA170" i="5"/>
  <c r="BB163" i="5"/>
  <c r="G19" i="10"/>
  <c r="BB252" i="5"/>
  <c r="BA247" i="5"/>
  <c r="BB240" i="5"/>
  <c r="BA235" i="5"/>
  <c r="BB228" i="5"/>
  <c r="BA223" i="5"/>
  <c r="BB216" i="5"/>
  <c r="BA211" i="5"/>
  <c r="BB204" i="5"/>
  <c r="BA199" i="5"/>
  <c r="BB192" i="5"/>
  <c r="BA187" i="5"/>
  <c r="BB180" i="5"/>
  <c r="BA175" i="5"/>
  <c r="BB168" i="5"/>
  <c r="BA163" i="5"/>
  <c r="BA252" i="5"/>
  <c r="BB245" i="5"/>
  <c r="BA240" i="5"/>
  <c r="BB233" i="5"/>
  <c r="BA228" i="5"/>
  <c r="BB221" i="5"/>
  <c r="BA216" i="5"/>
  <c r="BB209" i="5"/>
  <c r="BA204" i="5"/>
  <c r="BB197" i="5"/>
  <c r="BA192" i="5"/>
  <c r="BB185" i="5"/>
  <c r="BA180" i="5"/>
  <c r="BB173" i="5"/>
  <c r="BA168" i="5"/>
  <c r="BB161" i="5"/>
  <c r="G19" i="11"/>
  <c r="BB250" i="5"/>
  <c r="BA245" i="5"/>
  <c r="BB238" i="5"/>
  <c r="BA233" i="5"/>
  <c r="BB226" i="5"/>
  <c r="BA221" i="5"/>
  <c r="BB214" i="5"/>
  <c r="BA209" i="5"/>
  <c r="BB202" i="5"/>
  <c r="BA197" i="5"/>
  <c r="BB190" i="5"/>
  <c r="BA185" i="5"/>
  <c r="BB178" i="5"/>
  <c r="BA173" i="5"/>
  <c r="BB166" i="5"/>
  <c r="BA161" i="5"/>
  <c r="BA250" i="5"/>
  <c r="BB243" i="5"/>
  <c r="BA238" i="5"/>
  <c r="BB231" i="5"/>
  <c r="BA226" i="5"/>
  <c r="BB219" i="5"/>
  <c r="BA214" i="5"/>
  <c r="BB207" i="5"/>
  <c r="BA202" i="5"/>
  <c r="BB195" i="5"/>
  <c r="BA190" i="5"/>
  <c r="BB183" i="5"/>
  <c r="BA178" i="5"/>
  <c r="BB171" i="5"/>
  <c r="BB253" i="5"/>
  <c r="BA248" i="5"/>
  <c r="BB241" i="5"/>
  <c r="BA236" i="5"/>
  <c r="BB229" i="5"/>
  <c r="BA224" i="5"/>
  <c r="BB217" i="5"/>
  <c r="BA212" i="5"/>
  <c r="BB205" i="5"/>
  <c r="BA200" i="5"/>
  <c r="BB193" i="5"/>
  <c r="BA188" i="5"/>
  <c r="BB181" i="5"/>
  <c r="BA176" i="5"/>
  <c r="BB169" i="5"/>
  <c r="BA164" i="5"/>
  <c r="BA13" i="5"/>
  <c r="BB18" i="5"/>
  <c r="AZ20" i="5"/>
  <c r="BA25" i="5"/>
  <c r="BB30" i="5"/>
  <c r="AZ32" i="5"/>
  <c r="BA37" i="5"/>
  <c r="BB42" i="5"/>
  <c r="AZ44" i="5"/>
  <c r="BA49" i="5"/>
  <c r="BB54" i="5"/>
  <c r="AZ56" i="5"/>
  <c r="BA61" i="5"/>
  <c r="BB66" i="5"/>
  <c r="AZ68" i="5"/>
  <c r="BA75" i="5"/>
  <c r="BB80" i="5"/>
  <c r="AZ82" i="5"/>
  <c r="BA87" i="5"/>
  <c r="BB92" i="5"/>
  <c r="AZ94" i="5"/>
  <c r="BA99" i="5"/>
  <c r="BB104" i="5"/>
  <c r="AZ106" i="5"/>
  <c r="BA111" i="5"/>
  <c r="BB116" i="5"/>
  <c r="AZ118" i="5"/>
  <c r="BA123" i="5"/>
  <c r="BB128" i="5"/>
  <c r="AZ130" i="5"/>
  <c r="BA135" i="5"/>
  <c r="BB140" i="5"/>
  <c r="AZ142" i="5"/>
  <c r="BA147" i="5"/>
  <c r="BB152" i="5"/>
  <c r="AZ154" i="5"/>
  <c r="BB164" i="5"/>
  <c r="AZ176" i="5"/>
  <c r="AZ188" i="5"/>
  <c r="AZ200" i="5"/>
  <c r="AZ212" i="5"/>
  <c r="AZ224" i="5"/>
  <c r="AZ236" i="5"/>
  <c r="AZ248" i="5"/>
  <c r="G20" i="11"/>
  <c r="G20" i="7"/>
  <c r="G20" i="8"/>
  <c r="G20" i="6"/>
  <c r="G20" i="9"/>
  <c r="G20" i="10"/>
  <c r="BB13" i="5"/>
  <c r="AZ15" i="5"/>
  <c r="BA20" i="5"/>
  <c r="BB25" i="5"/>
  <c r="AZ27" i="5"/>
  <c r="BA32" i="5"/>
  <c r="BB37" i="5"/>
  <c r="AZ39" i="5"/>
  <c r="BA44" i="5"/>
  <c r="BB49" i="5"/>
  <c r="AZ51" i="5"/>
  <c r="BA56" i="5"/>
  <c r="BB61" i="5"/>
  <c r="AZ63" i="5"/>
  <c r="BA68" i="5"/>
  <c r="BB75" i="5"/>
  <c r="AZ77" i="5"/>
  <c r="BA82" i="5"/>
  <c r="BB87" i="5"/>
  <c r="AZ89" i="5"/>
  <c r="BA94" i="5"/>
  <c r="BB99" i="5"/>
  <c r="AZ101" i="5"/>
  <c r="BA106" i="5"/>
  <c r="BB111" i="5"/>
  <c r="AZ113" i="5"/>
  <c r="BA118" i="5"/>
  <c r="BB123" i="5"/>
  <c r="AZ125" i="5"/>
  <c r="BA130" i="5"/>
  <c r="BB135" i="5"/>
  <c r="AZ137" i="5"/>
  <c r="BA142" i="5"/>
  <c r="BB147" i="5"/>
  <c r="AZ149" i="5"/>
  <c r="BA154" i="5"/>
  <c r="BB176" i="5"/>
  <c r="BB188" i="5"/>
  <c r="BB200" i="5"/>
  <c r="BB212" i="5"/>
  <c r="BB224" i="5"/>
  <c r="BB236" i="5"/>
  <c r="BB248" i="5"/>
  <c r="AZ96" i="5"/>
  <c r="BA101" i="5"/>
  <c r="BB106" i="5"/>
  <c r="AZ108" i="5"/>
  <c r="BA113" i="5"/>
  <c r="BB118" i="5"/>
  <c r="AZ120" i="5"/>
  <c r="BA125" i="5"/>
  <c r="BB130" i="5"/>
  <c r="AZ132" i="5"/>
  <c r="BA137" i="5"/>
  <c r="BB142" i="5"/>
  <c r="AZ144" i="5"/>
  <c r="BA149" i="5"/>
  <c r="BB154" i="5"/>
  <c r="AZ156" i="5"/>
  <c r="BA171" i="5"/>
  <c r="BA183" i="5"/>
  <c r="BA195" i="5"/>
  <c r="BA207" i="5"/>
  <c r="BA219" i="5"/>
  <c r="BA231" i="5"/>
  <c r="BA243" i="5"/>
  <c r="G19" i="7"/>
  <c r="C21" i="7"/>
  <c r="C21" i="8"/>
  <c r="C21" i="6"/>
  <c r="C21" i="9"/>
  <c r="C21" i="10"/>
  <c r="C21" i="11"/>
  <c r="BB15" i="5"/>
  <c r="AZ17" i="5"/>
  <c r="BA22" i="5"/>
  <c r="BB27" i="5"/>
  <c r="AZ29" i="5"/>
  <c r="BA34" i="5"/>
  <c r="BB39" i="5"/>
  <c r="AZ41" i="5"/>
  <c r="BA46" i="5"/>
  <c r="BB51" i="5"/>
  <c r="AZ53" i="5"/>
  <c r="BA58" i="5"/>
  <c r="BB63" i="5"/>
  <c r="AZ65" i="5"/>
  <c r="BA70" i="5"/>
  <c r="BA72" i="5"/>
  <c r="BB77" i="5"/>
  <c r="AZ79" i="5"/>
  <c r="BA84" i="5"/>
  <c r="BB89" i="5"/>
  <c r="AZ91" i="5"/>
  <c r="BA96" i="5"/>
  <c r="BB101" i="5"/>
  <c r="AZ103" i="5"/>
  <c r="BA108" i="5"/>
  <c r="BB113" i="5"/>
  <c r="AZ115" i="5"/>
  <c r="BA120" i="5"/>
  <c r="BB125" i="5"/>
  <c r="AZ127" i="5"/>
  <c r="BA132" i="5"/>
  <c r="BB137" i="5"/>
  <c r="AZ139" i="5"/>
  <c r="BA144" i="5"/>
  <c r="BB149" i="5"/>
  <c r="AZ151" i="5"/>
  <c r="BA156" i="5"/>
  <c r="BB132" i="5"/>
  <c r="AZ134" i="5"/>
  <c r="BA139" i="5"/>
  <c r="BB144" i="5"/>
  <c r="AZ146" i="5"/>
  <c r="BA151" i="5"/>
  <c r="BB156" i="5"/>
  <c r="AZ158" i="5"/>
  <c r="AZ161" i="5"/>
  <c r="AZ166" i="5"/>
  <c r="BB29" i="5"/>
  <c r="AZ31" i="5"/>
  <c r="BA36" i="5"/>
  <c r="BB41" i="5"/>
  <c r="AZ43" i="5"/>
  <c r="BA48" i="5"/>
  <c r="BB53" i="5"/>
  <c r="AZ55" i="5"/>
  <c r="BA60" i="5"/>
  <c r="BB65" i="5"/>
  <c r="AZ67" i="5"/>
  <c r="BA74" i="5"/>
  <c r="BB79" i="5"/>
  <c r="AZ81" i="5"/>
  <c r="BA86" i="5"/>
  <c r="BB91" i="5"/>
  <c r="AZ93" i="5"/>
  <c r="BA98" i="5"/>
  <c r="BB103" i="5"/>
  <c r="AZ105" i="5"/>
  <c r="BA110" i="5"/>
  <c r="BB115" i="5"/>
  <c r="AZ117" i="5"/>
  <c r="BA122" i="5"/>
  <c r="BB127" i="5"/>
  <c r="BA134" i="5"/>
  <c r="BB139" i="5"/>
  <c r="AZ141" i="5"/>
  <c r="BA146" i="5"/>
  <c r="BB151" i="5"/>
  <c r="AZ153" i="5"/>
  <c r="BA158" i="5"/>
  <c r="BA166" i="5"/>
  <c r="AZ178" i="5"/>
  <c r="AZ190" i="5"/>
  <c r="AZ202" i="5"/>
  <c r="AZ214" i="5"/>
  <c r="AZ226" i="5"/>
  <c r="AZ238" i="5"/>
  <c r="AZ250" i="5"/>
  <c r="BB24" i="5"/>
  <c r="AZ26" i="5"/>
  <c r="BA31" i="5"/>
  <c r="BB36" i="5"/>
  <c r="AZ38" i="5"/>
  <c r="BA43" i="5"/>
  <c r="BB48" i="5"/>
  <c r="AZ50" i="5"/>
  <c r="BA55" i="5"/>
  <c r="BB60" i="5"/>
  <c r="AZ62" i="5"/>
  <c r="BA67" i="5"/>
  <c r="BB74" i="5"/>
  <c r="AZ76" i="5"/>
  <c r="BA81" i="5"/>
  <c r="BB86" i="5"/>
  <c r="AZ88" i="5"/>
  <c r="BA93" i="5"/>
  <c r="BB98" i="5"/>
  <c r="AZ100" i="5"/>
  <c r="BA105" i="5"/>
  <c r="BB110" i="5"/>
  <c r="AZ112" i="5"/>
  <c r="BA117" i="5"/>
  <c r="BB122" i="5"/>
  <c r="AZ124" i="5"/>
  <c r="BA129" i="5"/>
  <c r="BB134" i="5"/>
  <c r="AZ136" i="5"/>
  <c r="BA141" i="5"/>
  <c r="BB146" i="5"/>
  <c r="AZ148" i="5"/>
  <c r="BA153" i="5"/>
  <c r="BB158" i="5"/>
  <c r="BB162" i="5"/>
  <c r="BA14" i="5"/>
  <c r="BB19" i="5"/>
  <c r="AZ21" i="5"/>
  <c r="BA26" i="5"/>
  <c r="BB31" i="5"/>
  <c r="AZ33" i="5"/>
  <c r="BA38" i="5"/>
  <c r="BB43" i="5"/>
  <c r="AZ45" i="5"/>
  <c r="BA50" i="5"/>
  <c r="BB55" i="5"/>
  <c r="AZ57" i="5"/>
  <c r="BA62" i="5"/>
  <c r="BB67" i="5"/>
  <c r="AZ69" i="5"/>
  <c r="BA76" i="5"/>
  <c r="BB81" i="5"/>
  <c r="AZ83" i="5"/>
  <c r="BA88" i="5"/>
  <c r="BB93" i="5"/>
  <c r="AZ95" i="5"/>
  <c r="BA100" i="5"/>
  <c r="BB105" i="5"/>
  <c r="AZ107" i="5"/>
  <c r="BA112" i="5"/>
  <c r="BB117" i="5"/>
  <c r="AZ119" i="5"/>
  <c r="BA124" i="5"/>
  <c r="BB129" i="5"/>
  <c r="AZ131" i="5"/>
  <c r="BA136" i="5"/>
  <c r="BB141" i="5"/>
  <c r="AZ143" i="5"/>
  <c r="BA148" i="5"/>
  <c r="BB153" i="5"/>
  <c r="AZ155" i="5"/>
  <c r="C29" i="10"/>
  <c r="E29" i="11"/>
  <c r="C29" i="9"/>
  <c r="E29" i="10"/>
  <c r="G29" i="11"/>
  <c r="C31" i="6"/>
  <c r="D29" i="9"/>
  <c r="F29" i="10"/>
  <c r="H29" i="11"/>
  <c r="D31" i="6"/>
  <c r="C29" i="8"/>
  <c r="E29" i="9"/>
  <c r="G29" i="10"/>
  <c r="E31" i="6"/>
  <c r="D29" i="8"/>
  <c r="F29" i="9"/>
  <c r="H29" i="10"/>
  <c r="F31" i="6"/>
  <c r="C29" i="7"/>
  <c r="E29" i="8"/>
  <c r="G29" i="9"/>
  <c r="G31" i="6"/>
  <c r="D29" i="7"/>
  <c r="F29" i="8"/>
  <c r="H29" i="9"/>
  <c r="H31" i="6"/>
  <c r="E29" i="7"/>
  <c r="G29" i="8"/>
  <c r="F29" i="7"/>
  <c r="H29" i="8"/>
  <c r="G29" i="7"/>
  <c r="AY260" i="5"/>
  <c r="AW260" i="5"/>
  <c r="BA254" i="5"/>
  <c r="AZ254" i="5"/>
  <c r="BB259" i="5"/>
  <c r="BB254" i="5"/>
  <c r="BA259" i="5"/>
  <c r="AZ259" i="5"/>
  <c r="AY259" i="5"/>
  <c r="AW259" i="5"/>
  <c r="AX259" i="5"/>
  <c r="BA260" i="5"/>
  <c r="AV259" i="5"/>
  <c r="AZ260" i="5"/>
  <c r="AX260" i="5"/>
  <c r="AX265" i="5" l="1"/>
  <c r="AX270" i="5" s="1"/>
  <c r="AZ265" i="5"/>
  <c r="AZ270" i="5" s="1"/>
  <c r="AV264" i="5"/>
  <c r="AV269" i="5" s="1"/>
  <c r="BA265" i="5"/>
  <c r="BA270" i="5" s="1"/>
  <c r="AX264" i="5"/>
  <c r="AX269" i="5" s="1"/>
  <c r="AW264" i="5"/>
  <c r="AW269" i="5" s="1"/>
  <c r="AY264" i="5"/>
  <c r="AY269" i="5" s="1"/>
  <c r="AZ264" i="5"/>
  <c r="AZ269" i="5" s="1"/>
  <c r="BA264" i="5"/>
  <c r="BA269" i="5" s="1"/>
  <c r="BB255" i="5"/>
  <c r="BB256" i="5" s="1"/>
  <c r="BB264" i="5"/>
  <c r="BB269" i="5" s="1"/>
  <c r="AZ255" i="5"/>
  <c r="AZ256" i="5" s="1"/>
  <c r="BA255" i="5"/>
  <c r="BA256" i="5" s="1"/>
  <c r="AW265" i="5"/>
  <c r="AW270" i="5" s="1"/>
  <c r="AY265" i="5"/>
  <c r="AY270" i="5" s="1"/>
  <c r="G9" i="4"/>
  <c r="F9" i="4"/>
  <c r="G21" i="8"/>
  <c r="G21" i="6"/>
  <c r="G21" i="9"/>
  <c r="G21" i="10"/>
  <c r="G21" i="11"/>
  <c r="G21" i="7"/>
  <c r="BB260" i="5"/>
  <c r="AV260" i="5"/>
  <c r="AV265" i="5" l="1"/>
  <c r="AV270" i="5" s="1"/>
  <c r="BB265" i="5"/>
  <c r="BB270" i="5" s="1"/>
  <c r="H33" i="7"/>
  <c r="G33" i="7"/>
  <c r="BB274" i="5"/>
  <c r="H35" i="7" s="1"/>
  <c r="F33" i="7"/>
  <c r="BA274" i="5"/>
  <c r="G35" i="7" s="1"/>
  <c r="E33" i="7"/>
  <c r="AZ274" i="5"/>
  <c r="F35" i="7" s="1"/>
  <c r="D33" i="7"/>
  <c r="AY274" i="5"/>
  <c r="E35" i="7" s="1"/>
  <c r="AW274" i="5"/>
  <c r="C35" i="7" s="1"/>
  <c r="C33" i="7"/>
  <c r="AX274" i="5"/>
  <c r="D35" i="7" s="1"/>
  <c r="H34" i="8"/>
  <c r="G34" i="8"/>
  <c r="F34" i="8"/>
  <c r="E34" i="8"/>
  <c r="D34" i="8"/>
  <c r="C34" i="8"/>
  <c r="G30" i="10"/>
  <c r="G30" i="11"/>
  <c r="G30" i="7"/>
  <c r="G30" i="8"/>
  <c r="G30" i="9"/>
  <c r="BA257" i="5"/>
  <c r="G32" i="6"/>
  <c r="F30" i="10"/>
  <c r="F30" i="11"/>
  <c r="F30" i="7"/>
  <c r="F32" i="6"/>
  <c r="F30" i="9"/>
  <c r="F30" i="8"/>
  <c r="AZ257" i="5"/>
  <c r="H30" i="11"/>
  <c r="H30" i="7"/>
  <c r="H30" i="8"/>
  <c r="H32" i="6"/>
  <c r="H30" i="10"/>
  <c r="H30" i="9"/>
  <c r="BB257" i="5"/>
  <c r="F34" i="7"/>
  <c r="E34" i="7"/>
  <c r="D34" i="7"/>
  <c r="C34" i="7"/>
  <c r="H34" i="7"/>
  <c r="G34" i="7"/>
  <c r="F10" i="4"/>
  <c r="G10" i="4"/>
  <c r="BB261" i="5"/>
  <c r="BA261" i="5"/>
  <c r="AY261" i="5"/>
  <c r="AZ261" i="5"/>
  <c r="AX261" i="5"/>
  <c r="AV261" i="5"/>
  <c r="AW261" i="5"/>
  <c r="AW266" i="5" l="1"/>
  <c r="AW271" i="5" s="1"/>
  <c r="AV266" i="5"/>
  <c r="AV271" i="5" s="1"/>
  <c r="AX266" i="5"/>
  <c r="AX271" i="5" s="1"/>
  <c r="AZ266" i="5"/>
  <c r="AZ271" i="5" s="1"/>
  <c r="AY266" i="5"/>
  <c r="AY271" i="5" s="1"/>
  <c r="BA266" i="5"/>
  <c r="BA271" i="5" s="1"/>
  <c r="BB266" i="5"/>
  <c r="BB271" i="5" s="1"/>
  <c r="H31" i="8"/>
  <c r="H33" i="6"/>
  <c r="H31" i="9"/>
  <c r="H31" i="10"/>
  <c r="H31" i="11"/>
  <c r="H31" i="7"/>
  <c r="G31" i="7"/>
  <c r="G31" i="8"/>
  <c r="G33" i="6"/>
  <c r="G31" i="9"/>
  <c r="G31" i="10"/>
  <c r="G31" i="11"/>
  <c r="BA275" i="5"/>
  <c r="G35" i="8" s="1"/>
  <c r="AZ275" i="5"/>
  <c r="F35" i="8" s="1"/>
  <c r="AY275" i="5"/>
  <c r="E35" i="8" s="1"/>
  <c r="AX275" i="5"/>
  <c r="D35" i="8" s="1"/>
  <c r="AW275" i="5"/>
  <c r="C35" i="8" s="1"/>
  <c r="H33" i="8"/>
  <c r="G33" i="8"/>
  <c r="F33" i="8"/>
  <c r="D33" i="8"/>
  <c r="E33" i="8"/>
  <c r="BB275" i="5"/>
  <c r="H35" i="8" s="1"/>
  <c r="C33" i="8"/>
  <c r="F31" i="7"/>
  <c r="F31" i="8"/>
  <c r="F33" i="6"/>
  <c r="F31" i="9"/>
  <c r="F31" i="10"/>
  <c r="F31" i="11"/>
  <c r="G11" i="4"/>
  <c r="F11" i="4"/>
  <c r="AY262" i="5"/>
  <c r="BA262" i="5"/>
  <c r="AX262" i="5"/>
  <c r="AV262" i="5"/>
  <c r="AW262" i="5"/>
  <c r="AZ262" i="5"/>
  <c r="BB262" i="5"/>
  <c r="BB267" i="5" l="1"/>
  <c r="BB272" i="5" s="1"/>
  <c r="AZ267" i="5"/>
  <c r="AZ272" i="5" s="1"/>
  <c r="AW267" i="5"/>
  <c r="AW272" i="5" s="1"/>
  <c r="AV267" i="5"/>
  <c r="AV272" i="5" s="1"/>
  <c r="AX267" i="5"/>
  <c r="AX272" i="5" s="1"/>
  <c r="BA267" i="5"/>
  <c r="BA272" i="5" s="1"/>
  <c r="AY267" i="5"/>
  <c r="AY272" i="5" s="1"/>
  <c r="H34" i="9"/>
  <c r="G34" i="9"/>
  <c r="F34" i="9"/>
  <c r="E34" i="9"/>
  <c r="D34" i="9"/>
  <c r="C34" i="9"/>
  <c r="D33" i="9"/>
  <c r="C33" i="9"/>
  <c r="BB276" i="5"/>
  <c r="H35" i="9" s="1"/>
  <c r="BA276" i="5"/>
  <c r="G35" i="9" s="1"/>
  <c r="AZ276" i="5"/>
  <c r="F35" i="9" s="1"/>
  <c r="H33" i="9"/>
  <c r="AY276" i="5"/>
  <c r="E35" i="9" s="1"/>
  <c r="F33" i="9"/>
  <c r="AW276" i="5"/>
  <c r="C35" i="9" s="1"/>
  <c r="G33" i="9"/>
  <c r="E33" i="9"/>
  <c r="AX276" i="5"/>
  <c r="D35" i="9" s="1"/>
  <c r="BB263" i="5"/>
  <c r="AX263" i="5"/>
  <c r="AW263" i="5"/>
  <c r="AV263" i="5"/>
  <c r="AZ263" i="5"/>
  <c r="AY263" i="5"/>
  <c r="BA263" i="5"/>
  <c r="BA268" i="5" l="1"/>
  <c r="BA273" i="5" s="1"/>
  <c r="AY268" i="5"/>
  <c r="AY273" i="5" s="1"/>
  <c r="AZ268" i="5"/>
  <c r="AZ273" i="5" s="1"/>
  <c r="AV268" i="5"/>
  <c r="AV273" i="5" s="1"/>
  <c r="AW268" i="5"/>
  <c r="AW273" i="5" s="1"/>
  <c r="AX268" i="5"/>
  <c r="AX273" i="5" s="1"/>
  <c r="BB268" i="5"/>
  <c r="BB273" i="5" s="1"/>
  <c r="F33" i="10"/>
  <c r="BA277" i="5"/>
  <c r="G35" i="10" s="1"/>
  <c r="E33" i="10"/>
  <c r="AZ277" i="5"/>
  <c r="F35" i="10" s="1"/>
  <c r="D33" i="10"/>
  <c r="AY277" i="5"/>
  <c r="E35" i="10" s="1"/>
  <c r="C33" i="10"/>
  <c r="AX277" i="5"/>
  <c r="D35" i="10" s="1"/>
  <c r="AW277" i="5"/>
  <c r="C35" i="10" s="1"/>
  <c r="H33" i="10"/>
  <c r="BB277" i="5"/>
  <c r="H35" i="10" s="1"/>
  <c r="G33" i="10"/>
  <c r="H34" i="10"/>
  <c r="G34" i="10"/>
  <c r="F34" i="10"/>
  <c r="E34" i="10"/>
  <c r="D34" i="10"/>
  <c r="C34" i="10"/>
  <c r="H33" i="11" l="1"/>
  <c r="G33" i="11"/>
  <c r="F33" i="11"/>
  <c r="E33" i="11"/>
  <c r="D33" i="11"/>
  <c r="C33" i="11"/>
  <c r="BB278" i="5"/>
  <c r="H35" i="11" s="1"/>
  <c r="BA278" i="5"/>
  <c r="G35" i="11" s="1"/>
  <c r="AZ278" i="5"/>
  <c r="F35" i="11" s="1"/>
  <c r="AY278" i="5"/>
  <c r="E35" i="11" s="1"/>
  <c r="AW278" i="5"/>
  <c r="C35" i="11" s="1"/>
  <c r="AX278" i="5"/>
  <c r="D35" i="11" s="1"/>
  <c r="H34" i="11"/>
  <c r="G34" i="11"/>
  <c r="F34" i="11"/>
  <c r="D34" i="11"/>
  <c r="E34" i="11"/>
  <c r="C34" i="11"/>
  <c r="D32" i="6"/>
  <c r="D30" i="11"/>
  <c r="D30" i="9"/>
  <c r="D30" i="8"/>
  <c r="D30" i="7"/>
  <c r="D30" i="10"/>
  <c r="D31" i="7"/>
  <c r="D31" i="9"/>
  <c r="D31" i="8"/>
  <c r="D33" i="6"/>
  <c r="D31" i="11"/>
  <c r="AX254" i="5"/>
  <c r="AX255" i="5"/>
  <c r="AX256" i="5"/>
  <c r="AX257" i="5"/>
  <c r="D31" i="10"/>
  <c r="E30" i="7"/>
  <c r="E30" i="8"/>
  <c r="E32" i="6"/>
  <c r="E30" i="10"/>
  <c r="E30" i="9"/>
  <c r="E30" i="11"/>
  <c r="E33" i="6"/>
  <c r="E31" i="10"/>
  <c r="E31" i="11"/>
  <c r="E31" i="9"/>
  <c r="E31" i="7"/>
  <c r="AY254" i="5"/>
  <c r="AY255" i="5"/>
  <c r="AY256" i="5"/>
  <c r="AY257" i="5"/>
  <c r="E31" i="8"/>
  <c r="C32" i="6"/>
  <c r="C30" i="8"/>
  <c r="C30" i="10"/>
  <c r="C30" i="9"/>
  <c r="C30" i="11"/>
  <c r="C30" i="7"/>
  <c r="C31" i="11"/>
  <c r="C33" i="6"/>
  <c r="C31" i="8"/>
  <c r="C31" i="9"/>
  <c r="C31" i="7"/>
  <c r="AV254" i="5"/>
  <c r="AW254" i="5"/>
  <c r="AW255" i="5"/>
  <c r="AW256" i="5"/>
  <c r="AW257" i="5"/>
  <c r="C31" i="10"/>
</calcChain>
</file>

<file path=xl/sharedStrings.xml><?xml version="1.0" encoding="utf-8"?>
<sst xmlns="http://schemas.openxmlformats.org/spreadsheetml/2006/main" count="1772" uniqueCount="584">
  <si>
    <t>PSNA College of Engineering and Technology - Department of Computer Science and Engineering - Attainment of CO</t>
  </si>
  <si>
    <t>Academic Year:</t>
  </si>
  <si>
    <t>Course :</t>
  </si>
  <si>
    <t>-</t>
  </si>
  <si>
    <t>Class:</t>
  </si>
  <si>
    <t>Semester</t>
  </si>
  <si>
    <t>Section:</t>
  </si>
  <si>
    <t>A</t>
  </si>
  <si>
    <t>Strength</t>
  </si>
  <si>
    <t>Target Mark</t>
  </si>
  <si>
    <t>Target %</t>
  </si>
  <si>
    <t>CO1</t>
  </si>
  <si>
    <t>CO2</t>
  </si>
  <si>
    <t>CO3</t>
  </si>
  <si>
    <t>CO4</t>
  </si>
  <si>
    <t>CO5</t>
  </si>
  <si>
    <t>CO6</t>
  </si>
  <si>
    <t>Serial Test 1</t>
  </si>
  <si>
    <t>Serial Test 2</t>
  </si>
  <si>
    <t>Serial Test3</t>
  </si>
  <si>
    <t>Assignment 1</t>
  </si>
  <si>
    <t>Assignment 2</t>
  </si>
  <si>
    <t>University</t>
  </si>
  <si>
    <t xml:space="preserve">CO Attainment </t>
  </si>
  <si>
    <t>rno</t>
  </si>
  <si>
    <t>regno</t>
  </si>
  <si>
    <t>name</t>
  </si>
  <si>
    <t>co1</t>
  </si>
  <si>
    <t>co2</t>
  </si>
  <si>
    <t>co3</t>
  </si>
  <si>
    <t>co4</t>
  </si>
  <si>
    <t>co5</t>
  </si>
  <si>
    <t>co6</t>
  </si>
  <si>
    <t>CO</t>
  </si>
  <si>
    <t>921313104062</t>
  </si>
  <si>
    <t>JANANI S</t>
  </si>
  <si>
    <t>E</t>
  </si>
  <si>
    <t>921313104063</t>
  </si>
  <si>
    <t>JEYA MEENA A</t>
  </si>
  <si>
    <t>B</t>
  </si>
  <si>
    <t>921313104064</t>
  </si>
  <si>
    <t>JEYA PRATHA B</t>
  </si>
  <si>
    <t>921313104065</t>
  </si>
  <si>
    <t>JEYA PRIYA P</t>
  </si>
  <si>
    <t>C</t>
  </si>
  <si>
    <t>921313104067</t>
  </si>
  <si>
    <t>JOHN BRITTO B</t>
  </si>
  <si>
    <t>921313104068</t>
  </si>
  <si>
    <t>JOSEPHINE JENIFER J</t>
  </si>
  <si>
    <t>D</t>
  </si>
  <si>
    <t>921313104069</t>
  </si>
  <si>
    <t>JOSEPH RAJ P</t>
  </si>
  <si>
    <t>921313104070</t>
  </si>
  <si>
    <t>KAMALESH RAM R</t>
  </si>
  <si>
    <t>921313104071</t>
  </si>
  <si>
    <t>KANNA T J</t>
  </si>
  <si>
    <t>921313104072</t>
  </si>
  <si>
    <t>KARTHICK (25.04.96) G</t>
  </si>
  <si>
    <t>921313104073</t>
  </si>
  <si>
    <t>KARTHICK K</t>
  </si>
  <si>
    <t>921313104074</t>
  </si>
  <si>
    <t>KARTHIGA K</t>
  </si>
  <si>
    <t>921313104075</t>
  </si>
  <si>
    <t>KARTHIGA P</t>
  </si>
  <si>
    <t>921313104076</t>
  </si>
  <si>
    <t>KARTHIK N R</t>
  </si>
  <si>
    <t>921313104077</t>
  </si>
  <si>
    <t>KARUNYA KT</t>
  </si>
  <si>
    <t>921313104078</t>
  </si>
  <si>
    <t>KEERTHANA R</t>
  </si>
  <si>
    <t>921313104079</t>
  </si>
  <si>
    <t>KEERTHANA R R</t>
  </si>
  <si>
    <t>921313104080</t>
  </si>
  <si>
    <t>KEERTHANA S S</t>
  </si>
  <si>
    <t>921313104081</t>
  </si>
  <si>
    <t>KIRUTHIKA P</t>
  </si>
  <si>
    <t>921313104082</t>
  </si>
  <si>
    <t>KIRUTHIKA S R</t>
  </si>
  <si>
    <t>921313104083</t>
  </si>
  <si>
    <t>LAKSHMI R M</t>
  </si>
  <si>
    <t>921313104084</t>
  </si>
  <si>
    <t>LENIN SOLOMON A</t>
  </si>
  <si>
    <t>921313104085</t>
  </si>
  <si>
    <t>MAGARAJAN S</t>
  </si>
  <si>
    <t>921313104086</t>
  </si>
  <si>
    <t>MAHESWARI G</t>
  </si>
  <si>
    <t>921313104087</t>
  </si>
  <si>
    <t>MANI MEGALAI A</t>
  </si>
  <si>
    <t>921313104088</t>
  </si>
  <si>
    <t>MANISHA N</t>
  </si>
  <si>
    <t>921313104089</t>
  </si>
  <si>
    <t>MANISHA S</t>
  </si>
  <si>
    <t>921313104090</t>
  </si>
  <si>
    <t>MATUMITHA G</t>
  </si>
  <si>
    <t>921313104091</t>
  </si>
  <si>
    <t>MEENATCHI M</t>
  </si>
  <si>
    <t>921313104092</t>
  </si>
  <si>
    <t>MINAKSHI DUBEY J</t>
  </si>
  <si>
    <t>921313104093</t>
  </si>
  <si>
    <t>MOHANA PRIYA K</t>
  </si>
  <si>
    <t>921313104094</t>
  </si>
  <si>
    <t>MONICA P</t>
  </si>
  <si>
    <t>921313104095</t>
  </si>
  <si>
    <t>MONIKA R</t>
  </si>
  <si>
    <t>921313104096</t>
  </si>
  <si>
    <t>MONISHA T</t>
  </si>
  <si>
    <t>921313104097</t>
  </si>
  <si>
    <t>MOUNIKA V</t>
  </si>
  <si>
    <t>921313104098</t>
  </si>
  <si>
    <t>MURALIDHARAN S</t>
  </si>
  <si>
    <t>921313104099</t>
  </si>
  <si>
    <t>MUTHU KRISHNAN M</t>
  </si>
  <si>
    <t>921313104100</t>
  </si>
  <si>
    <t>MUTHU KRISHNAVENI P</t>
  </si>
  <si>
    <t>921313104101</t>
  </si>
  <si>
    <t>MUTHU LAKSHMI M</t>
  </si>
  <si>
    <t>S</t>
  </si>
  <si>
    <t>921313104102</t>
  </si>
  <si>
    <t>MUTHUMARI M</t>
  </si>
  <si>
    <t>921313104103</t>
  </si>
  <si>
    <t>MUTHUPRAKASH M</t>
  </si>
  <si>
    <t>921313104104</t>
  </si>
  <si>
    <t>MUTHU VENKADESH G</t>
  </si>
  <si>
    <t>921313104105</t>
  </si>
  <si>
    <t>NABIN KAUCHA</t>
  </si>
  <si>
    <t>921313104106</t>
  </si>
  <si>
    <t>NAGA LEKHA M</t>
  </si>
  <si>
    <t>921313104107</t>
  </si>
  <si>
    <t>NAGAPPAN P L</t>
  </si>
  <si>
    <t>921313104108</t>
  </si>
  <si>
    <t>NAGARANI S</t>
  </si>
  <si>
    <t>921313104109</t>
  </si>
  <si>
    <t>NANCY S</t>
  </si>
  <si>
    <t>921313104110</t>
  </si>
  <si>
    <t>NANDHINI R</t>
  </si>
  <si>
    <t>921313104111</t>
  </si>
  <si>
    <t>NANDHINI U</t>
  </si>
  <si>
    <t>921313104112</t>
  </si>
  <si>
    <t>NARENDRA PRASATH J</t>
  </si>
  <si>
    <t>921313104113</t>
  </si>
  <si>
    <t>NATHIYA G</t>
  </si>
  <si>
    <t>921313104114</t>
  </si>
  <si>
    <t>NAVEEN R</t>
  </si>
  <si>
    <t>921313104115</t>
  </si>
  <si>
    <t>NAVEEN VELLANKANNY A</t>
  </si>
  <si>
    <t>921313104116</t>
  </si>
  <si>
    <t>NIKITHA M</t>
  </si>
  <si>
    <t>921313104117</t>
  </si>
  <si>
    <t>NITHESH M</t>
  </si>
  <si>
    <t>921313104118</t>
  </si>
  <si>
    <t>NITHYA P</t>
  </si>
  <si>
    <t>921313104119</t>
  </si>
  <si>
    <t>NIVETHA S</t>
  </si>
  <si>
    <t>921313104120</t>
  </si>
  <si>
    <t>NOUSHIN MEERA S I</t>
  </si>
  <si>
    <t>921313104122</t>
  </si>
  <si>
    <t>PADMAA PORANI S</t>
  </si>
  <si>
    <t>Average Mark</t>
  </si>
  <si>
    <t>Pandeeswari M</t>
  </si>
  <si>
    <t>Pandi ishwarya M</t>
  </si>
  <si>
    <t>Pandiyarajan B</t>
  </si>
  <si>
    <t>Parkavi J</t>
  </si>
  <si>
    <t>Pavithra M</t>
  </si>
  <si>
    <t>Pavithra N</t>
  </si>
  <si>
    <t>Pavithra P</t>
  </si>
  <si>
    <t>Poornima A</t>
  </si>
  <si>
    <t>Pothum ponnu S</t>
  </si>
  <si>
    <t>U</t>
  </si>
  <si>
    <t>Praba arunthathi B</t>
  </si>
  <si>
    <t>Prabakaran P</t>
  </si>
  <si>
    <t>Preethi B</t>
  </si>
  <si>
    <t>Premkumar M</t>
  </si>
  <si>
    <t>Priya dharson M</t>
  </si>
  <si>
    <t>Priyanka M</t>
  </si>
  <si>
    <t>Priyanka P</t>
  </si>
  <si>
    <t>Radhika P</t>
  </si>
  <si>
    <t>Rajalakshmi Y</t>
  </si>
  <si>
    <t>Rajapriyan S</t>
  </si>
  <si>
    <t>Raja sekar K</t>
  </si>
  <si>
    <t>Ramalakshmi V</t>
  </si>
  <si>
    <t>Ramanathan T</t>
  </si>
  <si>
    <t>Raushan ranjan</t>
  </si>
  <si>
    <t>Renga N V</t>
  </si>
  <si>
    <t>Renuga N</t>
  </si>
  <si>
    <t>Ritesh rawal</t>
  </si>
  <si>
    <t>Roshini T</t>
  </si>
  <si>
    <t>Rubithra A</t>
  </si>
  <si>
    <t>Sakila banu S</t>
  </si>
  <si>
    <t>Sangeetha C</t>
  </si>
  <si>
    <t>Sangeetha priya J</t>
  </si>
  <si>
    <t>Santhoshini V</t>
  </si>
  <si>
    <t>Saranya A</t>
  </si>
  <si>
    <t>Saravana kumar M</t>
  </si>
  <si>
    <t>Saravana kumar S</t>
  </si>
  <si>
    <t>Saravanan P</t>
  </si>
  <si>
    <t>Shanmugapriya S</t>
  </si>
  <si>
    <t>Shanmuga priya S</t>
  </si>
  <si>
    <t>Sharan R</t>
  </si>
  <si>
    <t>Sindhiya R</t>
  </si>
  <si>
    <t>Sivaranjani A</t>
  </si>
  <si>
    <t>Siva shankari P</t>
  </si>
  <si>
    <t>Soorej G</t>
  </si>
  <si>
    <t>Soundarya K</t>
  </si>
  <si>
    <t>Sree balaji B</t>
  </si>
  <si>
    <t>Srither R</t>
  </si>
  <si>
    <t>Sri vishnu priya I</t>
  </si>
  <si>
    <t>Sruthi R</t>
  </si>
  <si>
    <t>Suba V</t>
  </si>
  <si>
    <t>Subasshri S</t>
  </si>
  <si>
    <t>Subhashini E</t>
  </si>
  <si>
    <t>Subramanian RM</t>
  </si>
  <si>
    <t>Suburaja gandhi J</t>
  </si>
  <si>
    <t>Sudharasan B</t>
  </si>
  <si>
    <t>Suganya g (1995-08-09)</t>
  </si>
  <si>
    <t>Suganya g (1996-02-19)</t>
  </si>
  <si>
    <t>Suguna P</t>
  </si>
  <si>
    <t>Sukandan U</t>
  </si>
  <si>
    <t xml:space="preserve">SUNDAR S </t>
  </si>
  <si>
    <t xml:space="preserve">SUSMITHA S </t>
  </si>
  <si>
    <t xml:space="preserve">SWEATHAA R </t>
  </si>
  <si>
    <t xml:space="preserve">SWETHA P </t>
  </si>
  <si>
    <t xml:space="preserve">TAMILARASAN M </t>
  </si>
  <si>
    <t xml:space="preserve">TAMILARASAN P </t>
  </si>
  <si>
    <t xml:space="preserve">THARANI B </t>
  </si>
  <si>
    <t xml:space="preserve">THENAMMAI R </t>
  </si>
  <si>
    <t xml:space="preserve">UMAMAHESWARI P </t>
  </si>
  <si>
    <t xml:space="preserve">UNNAMALAI A </t>
  </si>
  <si>
    <t xml:space="preserve">VAHIDHA  SHEERIN  FATHIMA M </t>
  </si>
  <si>
    <t xml:space="preserve">VAISHALI B J </t>
  </si>
  <si>
    <t>VASANTHAKUMAR SELVAMANI</t>
  </si>
  <si>
    <t>VEERAPANDIAN R</t>
  </si>
  <si>
    <t xml:space="preserve">VEL PANDI M </t>
  </si>
  <si>
    <t xml:space="preserve">VIDYA A </t>
  </si>
  <si>
    <t xml:space="preserve">VIGNESHRAJ S </t>
  </si>
  <si>
    <t xml:space="preserve">VIGNESHWARI M </t>
  </si>
  <si>
    <t xml:space="preserve">VIJAY T </t>
  </si>
  <si>
    <t>UA</t>
  </si>
  <si>
    <t xml:space="preserve">VIJAYAKUMAR D </t>
  </si>
  <si>
    <t xml:space="preserve">VIJAYA LAKSHMI B </t>
  </si>
  <si>
    <t xml:space="preserve">VISAGA LAKSHMI K </t>
  </si>
  <si>
    <t xml:space="preserve">YUVA SRUTHI G </t>
  </si>
  <si>
    <t xml:space="preserve">Aarthi P.S </t>
  </si>
  <si>
    <t xml:space="preserve">Ahadharssiva Vicaratara </t>
  </si>
  <si>
    <t xml:space="preserve">Arshdheen B </t>
  </si>
  <si>
    <t xml:space="preserve">Arunkumar G </t>
  </si>
  <si>
    <t xml:space="preserve">Azhamurugan P </t>
  </si>
  <si>
    <t xml:space="preserve">Karthick Raja D </t>
  </si>
  <si>
    <t xml:space="preserve">Karthiga M </t>
  </si>
  <si>
    <t xml:space="preserve">Maheswari R </t>
  </si>
  <si>
    <t xml:space="preserve">Nandhini .S </t>
  </si>
  <si>
    <t xml:space="preserve">Parthiba Pandian  .S.C. </t>
  </si>
  <si>
    <t xml:space="preserve">Prathibha M.S </t>
  </si>
  <si>
    <t xml:space="preserve">Priyadharson .R </t>
  </si>
  <si>
    <t xml:space="preserve">Santhosh S </t>
  </si>
  <si>
    <t xml:space="preserve">Saravanan R </t>
  </si>
  <si>
    <t xml:space="preserve">Shanmuga Priya R </t>
  </si>
  <si>
    <t xml:space="preserve">Siva m </t>
  </si>
  <si>
    <t>Sivaranjani Gunasekar</t>
  </si>
  <si>
    <t>Srinivasan Rajasekar</t>
  </si>
  <si>
    <t>Sudala Mada Durai M Mari Muthu</t>
  </si>
  <si>
    <t xml:space="preserve">Thamilarasu .PRD </t>
  </si>
  <si>
    <t>Vignesh. S. Soundararajan</t>
  </si>
  <si>
    <t>Yasar Arafath .I Iqbal Batcha</t>
  </si>
  <si>
    <t>Vignesh  S Sukumar</t>
  </si>
  <si>
    <t>Mohanraj. S. Subramani</t>
  </si>
  <si>
    <t xml:space="preserve">Preethi Rethna M </t>
  </si>
  <si>
    <t xml:space="preserve">Naveena. K.E </t>
  </si>
  <si>
    <t>Suga priya. M Murugesan</t>
  </si>
  <si>
    <t>Birundha .R Raghupathy</t>
  </si>
  <si>
    <t>Venkat Prasad .J Jothi Subramaniam</t>
  </si>
  <si>
    <t>Course Code</t>
  </si>
  <si>
    <t>CS8661</t>
  </si>
  <si>
    <t>Course Name</t>
  </si>
  <si>
    <t>Internet programming Lab</t>
  </si>
  <si>
    <t>Academic Year</t>
  </si>
  <si>
    <t>2022-2023</t>
  </si>
  <si>
    <t>VI</t>
  </si>
  <si>
    <t>Section</t>
  </si>
  <si>
    <t>Faculty Incharge</t>
  </si>
  <si>
    <t>Mrs.M.Jayanthi</t>
  </si>
  <si>
    <t>Dr.N.Dhanalakshmi</t>
  </si>
  <si>
    <t>Dr.Y.Arockiaraj</t>
  </si>
  <si>
    <t>Ms.Anitha Angelline Christy</t>
  </si>
  <si>
    <t>Total</t>
  </si>
  <si>
    <t>Exp 1-2</t>
  </si>
  <si>
    <t>Exp 3</t>
  </si>
  <si>
    <t>Exp 4-7</t>
  </si>
  <si>
    <t>Exp 8</t>
  </si>
  <si>
    <t>Exp 9</t>
  </si>
  <si>
    <t>Exp 10</t>
  </si>
  <si>
    <t>Model</t>
  </si>
  <si>
    <t xml:space="preserve">Construct Web pages using HTML and style sheets.
</t>
  </si>
  <si>
    <t xml:space="preserve">Build dynamic web pages with validation using Java Script objects and by applying different event handling mechanisms
</t>
  </si>
  <si>
    <t xml:space="preserve">Develop dynamic web pages using server side scripting.
</t>
  </si>
  <si>
    <t xml:space="preserve">Construct Web pages using XML and style sheets.
</t>
  </si>
  <si>
    <t xml:space="preserve">Develop web applications using PHP programming .
Develop web applications using PHP programming .
</t>
  </si>
  <si>
    <t xml:space="preserve">Construct web applications using AJAX and web services.
</t>
  </si>
  <si>
    <t>Internal - External</t>
  </si>
  <si>
    <t>Target Marks</t>
  </si>
  <si>
    <t>Internal</t>
  </si>
  <si>
    <t>External</t>
  </si>
  <si>
    <t>Attainment Level</t>
  </si>
  <si>
    <t>From</t>
  </si>
  <si>
    <t>To</t>
  </si>
  <si>
    <t>Level 1</t>
  </si>
  <si>
    <t>Level 2</t>
  </si>
  <si>
    <t>Level 3</t>
  </si>
  <si>
    <t>Course</t>
  </si>
  <si>
    <t xml:space="preserve">Develop web applications using PHP programming .
</t>
  </si>
  <si>
    <t>Unive</t>
  </si>
  <si>
    <t>Sno</t>
  </si>
  <si>
    <t>Reg. Number</t>
  </si>
  <si>
    <t>Name</t>
  </si>
  <si>
    <t>rsity</t>
  </si>
  <si>
    <t>ABISHEK S</t>
  </si>
  <si>
    <t>O</t>
  </si>
  <si>
    <t>ABI NANDHAN A A</t>
  </si>
  <si>
    <t>ABINANTH J</t>
  </si>
  <si>
    <t>ABIRAMI G</t>
  </si>
  <si>
    <t>ABITHA V</t>
  </si>
  <si>
    <t>AJEETHKUMAR P</t>
  </si>
  <si>
    <t>AJITH KUMAR B</t>
  </si>
  <si>
    <t>AKASH M</t>
  </si>
  <si>
    <t>B+</t>
  </si>
  <si>
    <t>AKKASH VENKAT P</t>
  </si>
  <si>
    <t>AKSHAY V</t>
  </si>
  <si>
    <t>AKSHAYA P</t>
  </si>
  <si>
    <t>A+</t>
  </si>
  <si>
    <t>ALAN B</t>
  </si>
  <si>
    <t>ALEXPANDI P</t>
  </si>
  <si>
    <t>AMALA MONIKA S</t>
  </si>
  <si>
    <t>ANUSHKA SAKTHI A</t>
  </si>
  <si>
    <t>APHISHEK R</t>
  </si>
  <si>
    <t>ARAVINDARAJAN P</t>
  </si>
  <si>
    <t>ARCHANA M</t>
  </si>
  <si>
    <t>ARTHIMA P</t>
  </si>
  <si>
    <t>ARUL ANBARASAN A</t>
  </si>
  <si>
    <t>ARUN S</t>
  </si>
  <si>
    <t>ARUNA SIVA N</t>
  </si>
  <si>
    <t>ARUNESH J</t>
  </si>
  <si>
    <t>ARUN PANDI S</t>
  </si>
  <si>
    <t>ARUN PANDIYAN E</t>
  </si>
  <si>
    <t>ASHOK KUMAR R K</t>
  </si>
  <si>
    <t>ASHWIN PS</t>
  </si>
  <si>
    <t>ASMATH BANU S</t>
  </si>
  <si>
    <t>ATHIPAN J</t>
  </si>
  <si>
    <t>AYUSHI A</t>
  </si>
  <si>
    <t>BALAJI N</t>
  </si>
  <si>
    <t>BARATH KUMAR S</t>
  </si>
  <si>
    <t>BIRUNDHA M</t>
  </si>
  <si>
    <t>BUVANESHWARAN R</t>
  </si>
  <si>
    <t>CHANDRU K</t>
  </si>
  <si>
    <t>CHARUMATHI N</t>
  </si>
  <si>
    <t>CHINTHAMANI M</t>
  </si>
  <si>
    <t>CHRISTOBER J</t>
  </si>
  <si>
    <t>DEVADHARSHIN RAJAN K</t>
  </si>
  <si>
    <t>DEVISRIRAMASURUTHI G</t>
  </si>
  <si>
    <t>DHANSARA S</t>
  </si>
  <si>
    <t>DHARANGINEE KR</t>
  </si>
  <si>
    <t>DHARANIKA KM</t>
  </si>
  <si>
    <t>DHARSHINI K</t>
  </si>
  <si>
    <t>DHARSHINI RM</t>
  </si>
  <si>
    <t>DHIVYA PRAKAASH S M</t>
  </si>
  <si>
    <t>DINESH J P</t>
  </si>
  <si>
    <t>DINESH T</t>
  </si>
  <si>
    <t>DINESHKARTHIKEYAN S</t>
  </si>
  <si>
    <t>DIVYA DARSHINI V</t>
  </si>
  <si>
    <t>DIWAKAR VENGATESH B</t>
  </si>
  <si>
    <t>EKHESH RAM PK</t>
  </si>
  <si>
    <t>FAAIZ MEERAAN A</t>
  </si>
  <si>
    <t>FARIZ F</t>
  </si>
  <si>
    <t>FLORENCE JOVITA J</t>
  </si>
  <si>
    <t>GAYATHRI R R</t>
  </si>
  <si>
    <t>GOKUL B</t>
  </si>
  <si>
    <t>GOKUL S</t>
  </si>
  <si>
    <t>GOKULAKANNAN K</t>
  </si>
  <si>
    <t>SANTHOSH KUMAR S</t>
  </si>
  <si>
    <t>GOKULKUMAR B</t>
  </si>
  <si>
    <t>GOPIKA VS</t>
  </si>
  <si>
    <t>GOWRI M</t>
  </si>
  <si>
    <t>GURU S</t>
  </si>
  <si>
    <t>HARI HARAN R C</t>
  </si>
  <si>
    <t>HARI HARAN M</t>
  </si>
  <si>
    <t>HARI KARTHY K</t>
  </si>
  <si>
    <t>HARINANDHAVELU N</t>
  </si>
  <si>
    <t>WH1</t>
  </si>
  <si>
    <t>HARINEE A</t>
  </si>
  <si>
    <t>HARINI R</t>
  </si>
  <si>
    <t>HARI PREM R C</t>
  </si>
  <si>
    <t>HARISH KANNAN P</t>
  </si>
  <si>
    <t>HARISH RAJ B</t>
  </si>
  <si>
    <t>HEMANTH THARUN A</t>
  </si>
  <si>
    <t>HETHISKARNA S R K</t>
  </si>
  <si>
    <t>ILAKKIAN L</t>
  </si>
  <si>
    <t>IRASTUS JASPER I</t>
  </si>
  <si>
    <t>IRSATH AHAMMED A</t>
  </si>
  <si>
    <t>JALATHIJAA B</t>
  </si>
  <si>
    <t>JASLINE JOVITAA B</t>
  </si>
  <si>
    <t>JEEVA PREMA M</t>
  </si>
  <si>
    <t>JEFFIN JAMES I</t>
  </si>
  <si>
    <t>JEGADEESWARA PANDIAN V</t>
  </si>
  <si>
    <t>JERO RAGLAND S</t>
  </si>
  <si>
    <t>JERRIN J</t>
  </si>
  <si>
    <t>JEYA GUHAN J</t>
  </si>
  <si>
    <t>JEYAMPRAVEEN G</t>
  </si>
  <si>
    <t>JAYASRI E</t>
  </si>
  <si>
    <t>JEYKARTHICK S G</t>
  </si>
  <si>
    <t>JEY SURANI ST</t>
  </si>
  <si>
    <t>JOEL STEVE SANTHAROY J</t>
  </si>
  <si>
    <t>JUODE JONES J</t>
  </si>
  <si>
    <t>KABILAN P</t>
  </si>
  <si>
    <t>KALAISELVI T</t>
  </si>
  <si>
    <t>KAMALESH KB</t>
  </si>
  <si>
    <t>KARTHIGEYAN K</t>
  </si>
  <si>
    <t>KARTHIKEYAN R K</t>
  </si>
  <si>
    <t>KARTHIKEYAN V</t>
  </si>
  <si>
    <t>KARVENDAN P</t>
  </si>
  <si>
    <t>KATHIRVEL S</t>
  </si>
  <si>
    <t>KAVIN S</t>
  </si>
  <si>
    <t>KAVI PRIYA R S</t>
  </si>
  <si>
    <t>KAVI SHREE L</t>
  </si>
  <si>
    <t>KAVIYA SRI M</t>
  </si>
  <si>
    <t>KEERTHY S</t>
  </si>
  <si>
    <t>KIRTHIK RAJA P</t>
  </si>
  <si>
    <t>KIRUTHIKA V</t>
  </si>
  <si>
    <t>KISHORE V</t>
  </si>
  <si>
    <t>KISHORE KANNA M</t>
  </si>
  <si>
    <t>KISHORE KUMAR S</t>
  </si>
  <si>
    <t>KISHORE VENKATESH S</t>
  </si>
  <si>
    <t>KRISHNA KUMAR J K</t>
  </si>
  <si>
    <t>KRUPASHINI S</t>
  </si>
  <si>
    <t>LAKSHMI PRIYANKA R</t>
  </si>
  <si>
    <t>LOGASUNDAR A</t>
  </si>
  <si>
    <t>LOGESH R</t>
  </si>
  <si>
    <t xml:space="preserve"> </t>
  </si>
  <si>
    <t>GOWTHAM R</t>
  </si>
  <si>
    <t>HARIHARAN J</t>
  </si>
  <si>
    <t>PRADEEP M</t>
  </si>
  <si>
    <t>LOGESHWARAN RP</t>
  </si>
  <si>
    <t>MADESH R</t>
  </si>
  <si>
    <t>MADHAVAN J</t>
  </si>
  <si>
    <t>MADHESH G</t>
  </si>
  <si>
    <t>MADHUBALA PR</t>
  </si>
  <si>
    <t>MADHUMITHA S</t>
  </si>
  <si>
    <t>MADHUMITHAA M</t>
  </si>
  <si>
    <t>MAHADEVAN P</t>
  </si>
  <si>
    <t>MAHENDRABOOPATHI B</t>
  </si>
  <si>
    <t>MAHENDRAN K</t>
  </si>
  <si>
    <t>MAHIMA S</t>
  </si>
  <si>
    <t>MAHITHA K</t>
  </si>
  <si>
    <t>MALATHY T</t>
  </si>
  <si>
    <t>MANIRAJ K</t>
  </si>
  <si>
    <t>MARIA PRINCY J N</t>
  </si>
  <si>
    <t>MARISELVAM V</t>
  </si>
  <si>
    <t>MARSHINIEL SIMONA J</t>
  </si>
  <si>
    <t>MATHAN S</t>
  </si>
  <si>
    <t>MATHISANKAR R</t>
  </si>
  <si>
    <t>MATHU SUTHANAN R</t>
  </si>
  <si>
    <t>MEGA A</t>
  </si>
  <si>
    <t>MOHAMED NAZEEM R</t>
  </si>
  <si>
    <t>MUGUNTHAN M</t>
  </si>
  <si>
    <t>MUHAMMAD NAVEEDH A</t>
  </si>
  <si>
    <t>NATHIYA K</t>
  </si>
  <si>
    <t>NAVEEN ANDREWS A</t>
  </si>
  <si>
    <t>NAVEEN KRISHNA N</t>
  </si>
  <si>
    <t>NAVEEN KUMAR S</t>
  </si>
  <si>
    <t>NEHA G</t>
  </si>
  <si>
    <t>NIDHISH KANNA R</t>
  </si>
  <si>
    <t>NISANTH N</t>
  </si>
  <si>
    <t>NITHISH KUMAR M</t>
  </si>
  <si>
    <t>NITHYA SHREE</t>
  </si>
  <si>
    <t>NITIN KUMAR A</t>
  </si>
  <si>
    <t>PAARTHASARATHI K</t>
  </si>
  <si>
    <t>PAUL MESHACH S</t>
  </si>
  <si>
    <t>PIJO R</t>
  </si>
  <si>
    <t>POORNAKALA M</t>
  </si>
  <si>
    <t>PRABHU V</t>
  </si>
  <si>
    <t>PRADEEP S</t>
  </si>
  <si>
    <t>PRADEEP KUMAR B</t>
  </si>
  <si>
    <t>PRASANNASABHARI V</t>
  </si>
  <si>
    <t>PRATHIGA P</t>
  </si>
  <si>
    <t>PREETHI SHREE B</t>
  </si>
  <si>
    <t>PRIYA DHARSHINI AM</t>
  </si>
  <si>
    <t>RAGAVI K</t>
  </si>
  <si>
    <t>RAGUPATHI K</t>
  </si>
  <si>
    <t>RAJENDRAN P</t>
  </si>
  <si>
    <t>RAM KISHORE K</t>
  </si>
  <si>
    <t>SAHITHYA R</t>
  </si>
  <si>
    <t>SAIPRASATH S</t>
  </si>
  <si>
    <t>SAIRAJ R</t>
  </si>
  <si>
    <t>SAJITH ROSHAN K</t>
  </si>
  <si>
    <t>SAKTHIVEL S</t>
  </si>
  <si>
    <t>SANJEY KANNAA V</t>
  </si>
  <si>
    <t>SANKARESWARAN K</t>
  </si>
  <si>
    <t>JANAKI RAMAN K</t>
  </si>
  <si>
    <t>KASIVISWANATHAN G</t>
  </si>
  <si>
    <t>SURENDER E</t>
  </si>
  <si>
    <t>VINOTH KUMAR M</t>
  </si>
  <si>
    <t>SANTHOSHKUMAR S</t>
  </si>
  <si>
    <t>SANTHOSH KUMAR K</t>
  </si>
  <si>
    <t>SARAN BALAJI R</t>
  </si>
  <si>
    <t>SARAVANAN KU</t>
  </si>
  <si>
    <t>SATHEESH P</t>
  </si>
  <si>
    <t>SELVA GANESH M</t>
  </si>
  <si>
    <t>SETHU MEENAKSHI V</t>
  </si>
  <si>
    <t>SHAIK BAHIR AKRAM B</t>
  </si>
  <si>
    <t>SHAKINA R</t>
  </si>
  <si>
    <t>SHANMUGA PRIYAA A P</t>
  </si>
  <si>
    <t>SHREENITHI A</t>
  </si>
  <si>
    <t>SHRI SRESHTHA P</t>
  </si>
  <si>
    <t>SHURUTHI R</t>
  </si>
  <si>
    <t>SHYAMALA DEVI A</t>
  </si>
  <si>
    <t>SHYAM KRISHNA S</t>
  </si>
  <si>
    <t>SIVAKUMAR M</t>
  </si>
  <si>
    <t>SIVARANJANI P</t>
  </si>
  <si>
    <t>SNEHA V</t>
  </si>
  <si>
    <t>SOWMIYA P</t>
  </si>
  <si>
    <t>SOWMIYA T</t>
  </si>
  <si>
    <t>SRIKANTH S</t>
  </si>
  <si>
    <t>SRINITHI S</t>
  </si>
  <si>
    <t>SRITHAR S</t>
  </si>
  <si>
    <t>STEFFI A</t>
  </si>
  <si>
    <t>STEFFI IGNATIUS S</t>
  </si>
  <si>
    <t>SUBHASH KARTHIK G</t>
  </si>
  <si>
    <t>SUJITHA S</t>
  </si>
  <si>
    <t>SURESH KUMAR N</t>
  </si>
  <si>
    <t>SURYA K</t>
  </si>
  <si>
    <t>SURYA KUMAR B</t>
  </si>
  <si>
    <t>SURYA PRASAD B M</t>
  </si>
  <si>
    <t>SUSHMAA SHREE S</t>
  </si>
  <si>
    <t>SWARNA B</t>
  </si>
  <si>
    <t>SWETHA A</t>
  </si>
  <si>
    <t>SYED ABUTHAHIR A</t>
  </si>
  <si>
    <t>THANNEERMALAI CT</t>
  </si>
  <si>
    <t>THARIQ AL AZEEZ N</t>
  </si>
  <si>
    <t>UDHAYA VIGNESH P</t>
  </si>
  <si>
    <t>VARSHA S</t>
  </si>
  <si>
    <t>VARSHAN R</t>
  </si>
  <si>
    <t>VASANTH S</t>
  </si>
  <si>
    <t>VASHANTH T S</t>
  </si>
  <si>
    <t>VEERA RENUGA DEVI M</t>
  </si>
  <si>
    <t>VELAN C</t>
  </si>
  <si>
    <t>VELMURUGAN M</t>
  </si>
  <si>
    <t>VETRI PRAVIN KUMAR S</t>
  </si>
  <si>
    <t>VIGNESH S</t>
  </si>
  <si>
    <t>VIKAZ M S</t>
  </si>
  <si>
    <t>VISHNU PRASAD L G</t>
  </si>
  <si>
    <t>VISHNU PRIYAN N</t>
  </si>
  <si>
    <t>VISWA R</t>
  </si>
  <si>
    <t>VISWANATH B V</t>
  </si>
  <si>
    <t>YOGESHWARAN S</t>
  </si>
  <si>
    <t>YUVAN KARTHIKEYAN S</t>
  </si>
  <si>
    <t>YUVASRI A</t>
  </si>
  <si>
    <t>GAYATHRI B</t>
  </si>
  <si>
    <t>LAKSHMI PRIYA S</t>
  </si>
  <si>
    <t>LOKESHWARAN B</t>
  </si>
  <si>
    <t>KANISHKAR A</t>
  </si>
  <si>
    <t>SHASHVATH M</t>
  </si>
  <si>
    <t>THAYAHARAN J</t>
  </si>
  <si>
    <t>All</t>
  </si>
  <si>
    <t>PSNA College of Engineering and Technology</t>
  </si>
  <si>
    <t>Department of Computer Science and Engineering</t>
  </si>
  <si>
    <t>Attainment of Course Outcome</t>
  </si>
  <si>
    <t>Academic Year :</t>
  </si>
  <si>
    <t xml:space="preserve">Semester : </t>
  </si>
  <si>
    <t>Course     :</t>
  </si>
  <si>
    <t xml:space="preserve">CO1 </t>
  </si>
  <si>
    <t xml:space="preserve">Assesment Tools and Maximum Marks </t>
  </si>
  <si>
    <t>Univ.</t>
  </si>
  <si>
    <t xml:space="preserve">Level 3 </t>
  </si>
  <si>
    <t>CO Attainment</t>
  </si>
  <si>
    <t>Over all</t>
  </si>
  <si>
    <t>Action Taken :</t>
  </si>
  <si>
    <t>Course Co-ordinator</t>
  </si>
  <si>
    <t>Programme Coordinator</t>
  </si>
  <si>
    <t>HOD-CSE</t>
  </si>
  <si>
    <t>Over All</t>
  </si>
  <si>
    <t>Section  A</t>
  </si>
  <si>
    <t>In-charge</t>
  </si>
  <si>
    <t>Faculty In-charge</t>
  </si>
  <si>
    <t>Section B</t>
  </si>
  <si>
    <t>Section C</t>
  </si>
  <si>
    <t>Section D</t>
  </si>
  <si>
    <t>Section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</si>
</sst>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9C0006"/>
      <name val="Arial"/>
      <family val="2"/>
    </font>
    <font>
      <sz val="9"/>
      <color rgb="FF000000"/>
      <name val="Calibri"/>
      <family val="2"/>
    </font>
    <font>
      <sz val="11"/>
      <color rgb="FF9C0006"/>
      <name val="Calibri"/>
      <family val="2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rgb="FF9C0006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938953"/>
        <bgColor rgb="FF938953"/>
      </patternFill>
    </fill>
    <fill>
      <patternFill patternType="solid">
        <fgColor theme="5"/>
        <bgColor theme="5"/>
      </patternFill>
    </fill>
    <fill>
      <patternFill patternType="solid">
        <fgColor rgb="FFD8D8D8"/>
        <bgColor rgb="FFD8D8D8"/>
      </patternFill>
    </fill>
    <fill>
      <patternFill patternType="solid">
        <fgColor rgb="FFFFEB84"/>
        <bgColor rgb="FFFFEB84"/>
      </patternFill>
    </fill>
    <fill>
      <patternFill patternType="solid">
        <fgColor rgb="FFFFC7CE"/>
        <bgColor rgb="FFFFC7CE"/>
      </patternFill>
    </fill>
    <fill>
      <patternFill patternType="solid">
        <fgColor rgb="FFF8696B"/>
        <bgColor rgb="FFF8696B"/>
      </patternFill>
    </fill>
    <fill>
      <patternFill patternType="solid">
        <fgColor rgb="FFFCAA78"/>
        <bgColor rgb="FFFCAA78"/>
      </patternFill>
    </fill>
    <fill>
      <patternFill patternType="solid">
        <fgColor rgb="FF63BE7B"/>
        <bgColor rgb="FF63BE7B"/>
      </patternFill>
    </fill>
  </fills>
  <borders count="8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" fontId="1" fillId="0" borderId="5" xfId="0" applyNumberFormat="1" applyFont="1" applyBorder="1"/>
    <xf numFmtId="0" fontId="3" fillId="2" borderId="5" xfId="0" applyFont="1" applyFill="1" applyBorder="1"/>
    <xf numFmtId="1" fontId="3" fillId="2" borderId="5" xfId="0" applyNumberFormat="1" applyFont="1" applyFill="1" applyBorder="1"/>
    <xf numFmtId="0" fontId="3" fillId="7" borderId="5" xfId="0" applyFont="1" applyFill="1" applyBorder="1"/>
    <xf numFmtId="0" fontId="1" fillId="7" borderId="5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3" fillId="8" borderId="5" xfId="0" applyFont="1" applyFill="1" applyBorder="1"/>
    <xf numFmtId="0" fontId="1" fillId="8" borderId="5" xfId="0" applyFont="1" applyFill="1" applyBorder="1"/>
    <xf numFmtId="0" fontId="3" fillId="2" borderId="5" xfId="0" applyFont="1" applyFill="1" applyBorder="1" applyAlignment="1">
      <alignment wrapText="1"/>
    </xf>
    <xf numFmtId="0" fontId="1" fillId="2" borderId="5" xfId="0" applyFont="1" applyFill="1" applyBorder="1"/>
    <xf numFmtId="1" fontId="4" fillId="2" borderId="5" xfId="0" applyNumberFormat="1" applyFont="1" applyFill="1" applyBorder="1"/>
    <xf numFmtId="0" fontId="5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6" borderId="5" xfId="0" applyFont="1" applyFill="1" applyBorder="1"/>
    <xf numFmtId="0" fontId="6" fillId="8" borderId="5" xfId="0" applyFont="1" applyFill="1" applyBorder="1"/>
    <xf numFmtId="0" fontId="1" fillId="6" borderId="6" xfId="0" applyFont="1" applyFill="1" applyBorder="1"/>
    <xf numFmtId="0" fontId="7" fillId="0" borderId="0" xfId="0" applyFont="1" applyAlignment="1">
      <alignment wrapText="1"/>
    </xf>
    <xf numFmtId="0" fontId="1" fillId="9" borderId="12" xfId="0" applyFont="1" applyFill="1" applyBorder="1"/>
    <xf numFmtId="0" fontId="1" fillId="9" borderId="13" xfId="0" applyFont="1" applyFill="1" applyBorder="1" applyAlignment="1">
      <alignment wrapText="1"/>
    </xf>
    <xf numFmtId="0" fontId="1" fillId="9" borderId="14" xfId="0" applyFont="1" applyFill="1" applyBorder="1" applyAlignment="1">
      <alignment wrapText="1"/>
    </xf>
    <xf numFmtId="0" fontId="1" fillId="7" borderId="6" xfId="0" applyFont="1" applyFill="1" applyBorder="1"/>
    <xf numFmtId="0" fontId="1" fillId="7" borderId="21" xfId="0" applyFont="1" applyFill="1" applyBorder="1"/>
    <xf numFmtId="0" fontId="1" fillId="7" borderId="22" xfId="0" applyFont="1" applyFill="1" applyBorder="1"/>
    <xf numFmtId="0" fontId="1" fillId="7" borderId="23" xfId="0" applyFont="1" applyFill="1" applyBorder="1"/>
    <xf numFmtId="0" fontId="3" fillId="10" borderId="5" xfId="0" applyFont="1" applyFill="1" applyBorder="1"/>
    <xf numFmtId="0" fontId="3" fillId="10" borderId="27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1" borderId="28" xfId="0" applyFont="1" applyFill="1" applyBorder="1" applyAlignment="1">
      <alignment horizontal="center"/>
    </xf>
    <xf numFmtId="0" fontId="1" fillId="10" borderId="5" xfId="0" applyFont="1" applyFill="1" applyBorder="1"/>
    <xf numFmtId="0" fontId="1" fillId="11" borderId="6" xfId="0" applyFont="1" applyFill="1" applyBorder="1" applyAlignment="1">
      <alignment horizontal="center"/>
    </xf>
    <xf numFmtId="0" fontId="8" fillId="0" borderId="0" xfId="0" applyFont="1"/>
    <xf numFmtId="0" fontId="1" fillId="11" borderId="32" xfId="0" applyFont="1" applyFill="1" applyBorder="1" applyAlignment="1">
      <alignment horizontal="center"/>
    </xf>
    <xf numFmtId="0" fontId="1" fillId="10" borderId="23" xfId="0" applyFont="1" applyFill="1" applyBorder="1"/>
    <xf numFmtId="0" fontId="1" fillId="10" borderId="21" xfId="0" applyFont="1" applyFill="1" applyBorder="1"/>
    <xf numFmtId="0" fontId="1" fillId="10" borderId="22" xfId="0" applyFont="1" applyFill="1" applyBorder="1"/>
    <xf numFmtId="0" fontId="3" fillId="10" borderId="23" xfId="0" applyFont="1" applyFill="1" applyBorder="1" applyAlignment="1">
      <alignment horizontal="center"/>
    </xf>
    <xf numFmtId="0" fontId="1" fillId="10" borderId="6" xfId="0" applyFont="1" applyFill="1" applyBorder="1"/>
    <xf numFmtId="0" fontId="1" fillId="10" borderId="33" xfId="0" applyFont="1" applyFill="1" applyBorder="1"/>
    <xf numFmtId="0" fontId="1" fillId="10" borderId="34" xfId="0" applyFont="1" applyFill="1" applyBorder="1"/>
    <xf numFmtId="0" fontId="1" fillId="10" borderId="27" xfId="0" applyFont="1" applyFill="1" applyBorder="1"/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/>
    <xf numFmtId="0" fontId="3" fillId="11" borderId="35" xfId="0" applyFont="1" applyFill="1" applyBorder="1" applyAlignment="1">
      <alignment horizontal="center" vertical="center"/>
    </xf>
    <xf numFmtId="0" fontId="3" fillId="11" borderId="36" xfId="0" applyFont="1" applyFill="1" applyBorder="1" applyAlignment="1">
      <alignment horizontal="center" vertical="center"/>
    </xf>
    <xf numFmtId="2" fontId="3" fillId="11" borderId="36" xfId="0" applyNumberFormat="1" applyFont="1" applyFill="1" applyBorder="1" applyAlignment="1">
      <alignment horizontal="center" vertical="center"/>
    </xf>
    <xf numFmtId="0" fontId="3" fillId="11" borderId="3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top"/>
    </xf>
    <xf numFmtId="0" fontId="9" fillId="9" borderId="38" xfId="0" applyFont="1" applyFill="1" applyBorder="1" applyAlignment="1">
      <alignment horizontal="center" vertical="top" wrapText="1"/>
    </xf>
    <xf numFmtId="0" fontId="1" fillId="9" borderId="39" xfId="0" applyFont="1" applyFill="1" applyBorder="1" applyAlignment="1">
      <alignment horizontal="center" vertical="top" wrapText="1"/>
    </xf>
    <xf numFmtId="0" fontId="1" fillId="9" borderId="40" xfId="0" applyFont="1" applyFill="1" applyBorder="1" applyAlignment="1">
      <alignment horizontal="center" vertical="top" wrapText="1"/>
    </xf>
    <xf numFmtId="0" fontId="1" fillId="9" borderId="41" xfId="0" applyFont="1" applyFill="1" applyBorder="1" applyAlignment="1">
      <alignment horizontal="center" vertical="top" wrapText="1"/>
    </xf>
    <xf numFmtId="0" fontId="1" fillId="9" borderId="42" xfId="0" applyFont="1" applyFill="1" applyBorder="1" applyAlignment="1">
      <alignment horizontal="center" vertical="top" wrapText="1"/>
    </xf>
    <xf numFmtId="0" fontId="1" fillId="11" borderId="5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/>
    </xf>
    <xf numFmtId="0" fontId="9" fillId="9" borderId="43" xfId="0" applyFont="1" applyFill="1" applyBorder="1" applyAlignment="1">
      <alignment horizontal="center" vertical="top" wrapText="1"/>
    </xf>
    <xf numFmtId="0" fontId="1" fillId="9" borderId="44" xfId="0" applyFont="1" applyFill="1" applyBorder="1" applyAlignment="1">
      <alignment horizontal="center" vertical="top" wrapText="1"/>
    </xf>
    <xf numFmtId="0" fontId="1" fillId="9" borderId="45" xfId="0" applyFont="1" applyFill="1" applyBorder="1" applyAlignment="1">
      <alignment horizontal="center" vertical="top" wrapText="1"/>
    </xf>
    <xf numFmtId="0" fontId="1" fillId="9" borderId="13" xfId="0" applyFont="1" applyFill="1" applyBorder="1" applyAlignment="1">
      <alignment horizontal="center" vertical="top" wrapText="1"/>
    </xf>
    <xf numFmtId="0" fontId="1" fillId="9" borderId="29" xfId="0" applyFont="1" applyFill="1" applyBorder="1" applyAlignment="1">
      <alignment horizontal="center" vertical="top" wrapText="1"/>
    </xf>
    <xf numFmtId="0" fontId="9" fillId="9" borderId="46" xfId="0" applyFont="1" applyFill="1" applyBorder="1" applyAlignment="1">
      <alignment horizontal="center" vertical="top" wrapText="1"/>
    </xf>
    <xf numFmtId="0" fontId="1" fillId="9" borderId="48" xfId="0" applyFont="1" applyFill="1" applyBorder="1" applyAlignment="1">
      <alignment horizontal="center" vertical="top" wrapText="1"/>
    </xf>
    <xf numFmtId="0" fontId="1" fillId="9" borderId="49" xfId="0" applyFont="1" applyFill="1" applyBorder="1" applyAlignment="1">
      <alignment horizontal="center" vertical="top" wrapText="1"/>
    </xf>
    <xf numFmtId="0" fontId="1" fillId="9" borderId="50" xfId="0" applyFont="1" applyFill="1" applyBorder="1" applyAlignment="1">
      <alignment horizontal="center" vertical="top" wrapText="1"/>
    </xf>
    <xf numFmtId="0" fontId="1" fillId="7" borderId="51" xfId="0" applyFont="1" applyFill="1" applyBorder="1" applyAlignment="1">
      <alignment horizontal="center"/>
    </xf>
    <xf numFmtId="0" fontId="1" fillId="4" borderId="6" xfId="0" applyFont="1" applyFill="1" applyBorder="1"/>
    <xf numFmtId="0" fontId="1" fillId="11" borderId="52" xfId="0" applyFont="1" applyFill="1" applyBorder="1"/>
    <xf numFmtId="0" fontId="1" fillId="12" borderId="5" xfId="0" applyFont="1" applyFill="1" applyBorder="1"/>
    <xf numFmtId="0" fontId="1" fillId="12" borderId="6" xfId="0" applyFont="1" applyFill="1" applyBorder="1"/>
    <xf numFmtId="0" fontId="1" fillId="11" borderId="53" xfId="0" applyFont="1" applyFill="1" applyBorder="1"/>
    <xf numFmtId="0" fontId="3" fillId="13" borderId="5" xfId="0" applyFont="1" applyFill="1" applyBorder="1" applyAlignment="1">
      <alignment horizontal="center"/>
    </xf>
    <xf numFmtId="0" fontId="1" fillId="13" borderId="5" xfId="0" applyFont="1" applyFill="1" applyBorder="1"/>
    <xf numFmtId="0" fontId="1" fillId="11" borderId="5" xfId="0" applyFont="1" applyFill="1" applyBorder="1" applyAlignment="1">
      <alignment horizontal="center"/>
    </xf>
    <xf numFmtId="0" fontId="1" fillId="11" borderId="54" xfId="0" applyFont="1" applyFill="1" applyBorder="1"/>
    <xf numFmtId="0" fontId="1" fillId="11" borderId="55" xfId="0" applyFont="1" applyFill="1" applyBorder="1"/>
    <xf numFmtId="0" fontId="1" fillId="4" borderId="56" xfId="0" applyFont="1" applyFill="1" applyBorder="1"/>
    <xf numFmtId="0" fontId="3" fillId="14" borderId="5" xfId="0" applyFont="1" applyFill="1" applyBorder="1" applyAlignment="1">
      <alignment horizontal="left"/>
    </xf>
    <xf numFmtId="1" fontId="3" fillId="14" borderId="5" xfId="0" applyNumberFormat="1" applyFont="1" applyFill="1" applyBorder="1" applyAlignment="1">
      <alignment horizontal="left"/>
    </xf>
    <xf numFmtId="0" fontId="1" fillId="14" borderId="5" xfId="0" applyFont="1" applyFill="1" applyBorder="1" applyAlignment="1">
      <alignment horizontal="left"/>
    </xf>
    <xf numFmtId="0" fontId="3" fillId="14" borderId="5" xfId="0" applyFont="1" applyFill="1" applyBorder="1" applyAlignment="1">
      <alignment horizontal="right"/>
    </xf>
    <xf numFmtId="1" fontId="3" fillId="14" borderId="5" xfId="0" applyNumberFormat="1" applyFont="1" applyFill="1" applyBorder="1"/>
    <xf numFmtId="0" fontId="3" fillId="14" borderId="5" xfId="0" applyFont="1" applyFill="1" applyBorder="1"/>
    <xf numFmtId="0" fontId="1" fillId="14" borderId="5" xfId="0" applyFont="1" applyFill="1" applyBorder="1"/>
    <xf numFmtId="0" fontId="3" fillId="14" borderId="5" xfId="0" applyFont="1" applyFill="1" applyBorder="1" applyAlignment="1">
      <alignment wrapText="1"/>
    </xf>
    <xf numFmtId="1" fontId="1" fillId="14" borderId="5" xfId="0" applyNumberFormat="1" applyFont="1" applyFill="1" applyBorder="1" applyAlignment="1">
      <alignment horizontal="center"/>
    </xf>
    <xf numFmtId="1" fontId="1" fillId="14" borderId="5" xfId="0" applyNumberFormat="1" applyFont="1" applyFill="1" applyBorder="1" applyAlignment="1">
      <alignment horizontal="left"/>
    </xf>
    <xf numFmtId="1" fontId="1" fillId="14" borderId="5" xfId="0" applyNumberFormat="1" applyFont="1" applyFill="1" applyBorder="1" applyAlignment="1">
      <alignment horizontal="center" vertical="top"/>
    </xf>
    <xf numFmtId="0" fontId="3" fillId="14" borderId="5" xfId="0" applyFont="1" applyFill="1" applyBorder="1" applyAlignment="1">
      <alignment horizontal="center"/>
    </xf>
    <xf numFmtId="1" fontId="3" fillId="14" borderId="5" xfId="0" applyNumberFormat="1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0" fillId="14" borderId="57" xfId="0" applyFont="1" applyFill="1" applyBorder="1" applyAlignment="1">
      <alignment horizontal="right" wrapText="1"/>
    </xf>
    <xf numFmtId="0" fontId="1" fillId="0" borderId="58" xfId="0" applyFont="1" applyBorder="1" applyAlignment="1">
      <alignment horizontal="right" vertical="top" wrapText="1"/>
    </xf>
    <xf numFmtId="0" fontId="11" fillId="0" borderId="58" xfId="0" applyFont="1" applyBorder="1" applyAlignment="1">
      <alignment horizontal="center" wrapText="1"/>
    </xf>
    <xf numFmtId="0" fontId="1" fillId="0" borderId="59" xfId="0" applyFont="1" applyBorder="1" applyAlignment="1">
      <alignment vertical="top" wrapText="1"/>
    </xf>
    <xf numFmtId="0" fontId="12" fillId="0" borderId="5" xfId="0" applyFont="1" applyBorder="1" applyAlignment="1">
      <alignment horizontal="right"/>
    </xf>
    <xf numFmtId="0" fontId="8" fillId="0" borderId="5" xfId="0" applyFont="1" applyBorder="1"/>
    <xf numFmtId="0" fontId="1" fillId="9" borderId="5" xfId="0" applyFont="1" applyFill="1" applyBorder="1" applyAlignment="1">
      <alignment wrapText="1"/>
    </xf>
    <xf numFmtId="0" fontId="1" fillId="9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2" fillId="15" borderId="2" xfId="0" applyFont="1" applyFill="1" applyBorder="1" applyAlignment="1">
      <alignment horizontal="right"/>
    </xf>
    <xf numFmtId="0" fontId="13" fillId="16" borderId="5" xfId="0" applyFont="1" applyFill="1" applyBorder="1" applyAlignment="1">
      <alignment horizontal="center"/>
    </xf>
    <xf numFmtId="0" fontId="12" fillId="0" borderId="4" xfId="0" applyFont="1" applyBorder="1"/>
    <xf numFmtId="0" fontId="14" fillId="0" borderId="5" xfId="0" applyFont="1" applyBorder="1" applyAlignment="1">
      <alignment horizontal="center"/>
    </xf>
    <xf numFmtId="1" fontId="6" fillId="14" borderId="5" xfId="0" applyNumberFormat="1" applyFont="1" applyFill="1" applyBorder="1" applyAlignment="1">
      <alignment horizontal="center"/>
    </xf>
    <xf numFmtId="0" fontId="10" fillId="14" borderId="60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vertical="top" wrapText="1"/>
    </xf>
    <xf numFmtId="0" fontId="11" fillId="0" borderId="13" xfId="0" applyFont="1" applyBorder="1" applyAlignment="1">
      <alignment horizontal="center" wrapText="1"/>
    </xf>
    <xf numFmtId="0" fontId="1" fillId="0" borderId="29" xfId="0" applyFont="1" applyBorder="1" applyAlignment="1">
      <alignment vertical="top" wrapText="1"/>
    </xf>
    <xf numFmtId="0" fontId="12" fillId="0" borderId="61" xfId="0" applyFont="1" applyBorder="1" applyAlignment="1">
      <alignment horizontal="right"/>
    </xf>
    <xf numFmtId="0" fontId="12" fillId="0" borderId="62" xfId="0" applyFont="1" applyBorder="1"/>
    <xf numFmtId="0" fontId="13" fillId="16" borderId="61" xfId="0" applyFont="1" applyFill="1" applyBorder="1" applyAlignment="1">
      <alignment horizontal="center"/>
    </xf>
    <xf numFmtId="0" fontId="12" fillId="0" borderId="63" xfId="0" applyFont="1" applyBorder="1" applyAlignment="1">
      <alignment horizontal="right"/>
    </xf>
    <xf numFmtId="0" fontId="12" fillId="0" borderId="63" xfId="0" applyFont="1" applyBorder="1"/>
    <xf numFmtId="0" fontId="14" fillId="0" borderId="61" xfId="0" applyFont="1" applyBorder="1" applyAlignment="1">
      <alignment horizontal="center"/>
    </xf>
    <xf numFmtId="0" fontId="15" fillId="16" borderId="5" xfId="0" applyFont="1" applyFill="1" applyBorder="1" applyAlignment="1">
      <alignment horizontal="right" wrapText="1"/>
    </xf>
    <xf numFmtId="0" fontId="12" fillId="17" borderId="2" xfId="0" applyFont="1" applyFill="1" applyBorder="1" applyAlignment="1">
      <alignment horizontal="right"/>
    </xf>
    <xf numFmtId="0" fontId="12" fillId="9" borderId="61" xfId="0" applyFont="1" applyFill="1" applyBorder="1"/>
    <xf numFmtId="0" fontId="12" fillId="9" borderId="63" xfId="0" applyFont="1" applyFill="1" applyBorder="1"/>
    <xf numFmtId="0" fontId="15" fillId="16" borderId="5" xfId="0" applyFont="1" applyFill="1" applyBorder="1" applyAlignment="1">
      <alignment horizontal="center" wrapText="1"/>
    </xf>
    <xf numFmtId="0" fontId="12" fillId="9" borderId="61" xfId="0" applyFont="1" applyFill="1" applyBorder="1" applyAlignment="1">
      <alignment horizontal="right"/>
    </xf>
    <xf numFmtId="0" fontId="15" fillId="16" borderId="63" xfId="0" applyFont="1" applyFill="1" applyBorder="1" applyAlignment="1">
      <alignment horizontal="center"/>
    </xf>
    <xf numFmtId="0" fontId="12" fillId="9" borderId="63" xfId="0" applyFont="1" applyFill="1" applyBorder="1" applyAlignment="1">
      <alignment horizontal="right"/>
    </xf>
    <xf numFmtId="0" fontId="12" fillId="0" borderId="61" xfId="0" applyFont="1" applyBorder="1"/>
    <xf numFmtId="0" fontId="15" fillId="16" borderId="63" xfId="0" applyFont="1" applyFill="1" applyBorder="1" applyAlignment="1">
      <alignment horizontal="right"/>
    </xf>
    <xf numFmtId="0" fontId="15" fillId="16" borderId="61" xfId="0" applyFont="1" applyFill="1" applyBorder="1" applyAlignment="1">
      <alignment horizontal="center"/>
    </xf>
    <xf numFmtId="0" fontId="15" fillId="16" borderId="61" xfId="0" applyFont="1" applyFill="1" applyBorder="1" applyAlignment="1">
      <alignment horizontal="right"/>
    </xf>
    <xf numFmtId="0" fontId="14" fillId="0" borderId="61" xfId="0" applyFont="1" applyBorder="1" applyAlignment="1">
      <alignment horizontal="right"/>
    </xf>
    <xf numFmtId="0" fontId="12" fillId="18" borderId="5" xfId="0" applyFont="1" applyFill="1" applyBorder="1" applyAlignment="1">
      <alignment horizontal="right"/>
    </xf>
    <xf numFmtId="0" fontId="12" fillId="17" borderId="5" xfId="0" applyFont="1" applyFill="1" applyBorder="1" applyAlignment="1">
      <alignment horizontal="right"/>
    </xf>
    <xf numFmtId="0" fontId="12" fillId="0" borderId="64" xfId="0" applyFont="1" applyBorder="1" applyAlignment="1">
      <alignment horizontal="right"/>
    </xf>
    <xf numFmtId="0" fontId="13" fillId="16" borderId="63" xfId="0" applyFont="1" applyFill="1" applyBorder="1" applyAlignment="1">
      <alignment horizontal="center"/>
    </xf>
    <xf numFmtId="0" fontId="1" fillId="0" borderId="5" xfId="0" applyFont="1" applyBorder="1" applyAlignment="1">
      <alignment horizontal="right" wrapText="1"/>
    </xf>
    <xf numFmtId="0" fontId="12" fillId="19" borderId="64" xfId="0" applyFont="1" applyFill="1" applyBorder="1" applyAlignment="1">
      <alignment horizontal="right"/>
    </xf>
    <xf numFmtId="0" fontId="12" fillId="15" borderId="5" xfId="0" applyFont="1" applyFill="1" applyBorder="1" applyAlignment="1">
      <alignment horizontal="right"/>
    </xf>
    <xf numFmtId="0" fontId="14" fillId="0" borderId="64" xfId="0" applyFont="1" applyBorder="1" applyAlignment="1">
      <alignment horizontal="center"/>
    </xf>
    <xf numFmtId="0" fontId="12" fillId="0" borderId="4" xfId="0" applyFont="1" applyBorder="1" applyAlignment="1">
      <alignment horizontal="right"/>
    </xf>
    <xf numFmtId="0" fontId="6" fillId="0" borderId="5" xfId="0" applyFont="1" applyBorder="1" applyAlignment="1">
      <alignment horizontal="center" vertical="top"/>
    </xf>
    <xf numFmtId="0" fontId="6" fillId="0" borderId="61" xfId="0" applyFont="1" applyBorder="1" applyAlignment="1">
      <alignment horizontal="center" vertical="top"/>
    </xf>
    <xf numFmtId="0" fontId="1" fillId="0" borderId="13" xfId="0" applyFont="1" applyBorder="1" applyAlignment="1">
      <alignment vertical="top" wrapText="1"/>
    </xf>
    <xf numFmtId="0" fontId="12" fillId="0" borderId="0" xfId="0" applyFont="1" applyAlignment="1">
      <alignment horizontal="right"/>
    </xf>
    <xf numFmtId="0" fontId="6" fillId="0" borderId="61" xfId="0" applyFont="1" applyBorder="1" applyAlignment="1">
      <alignment horizontal="right" vertical="top"/>
    </xf>
    <xf numFmtId="0" fontId="6" fillId="0" borderId="0" xfId="0" applyFont="1"/>
    <xf numFmtId="0" fontId="16" fillId="9" borderId="5" xfId="0" applyFont="1" applyFill="1" applyBorder="1" applyAlignment="1">
      <alignment horizontal="center" wrapText="1"/>
    </xf>
    <xf numFmtId="0" fontId="13" fillId="16" borderId="5" xfId="0" applyFont="1" applyFill="1" applyBorder="1" applyAlignment="1">
      <alignment horizont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top" wrapText="1"/>
    </xf>
    <xf numFmtId="0" fontId="18" fillId="16" borderId="5" xfId="0" applyFont="1" applyFill="1" applyBorder="1" applyAlignment="1">
      <alignment horizontal="center" wrapText="1"/>
    </xf>
    <xf numFmtId="1" fontId="1" fillId="11" borderId="5" xfId="0" applyNumberFormat="1" applyFont="1" applyFill="1" applyBorder="1" applyAlignment="1">
      <alignment horizontal="center"/>
    </xf>
    <xf numFmtId="0" fontId="1" fillId="0" borderId="5" xfId="0" applyFont="1" applyBorder="1"/>
    <xf numFmtId="0" fontId="1" fillId="0" borderId="47" xfId="0" applyFont="1" applyBorder="1"/>
    <xf numFmtId="0" fontId="1" fillId="0" borderId="16" xfId="0" applyFont="1" applyBorder="1"/>
    <xf numFmtId="0" fontId="1" fillId="0" borderId="70" xfId="0" applyFont="1" applyBorder="1"/>
    <xf numFmtId="0" fontId="3" fillId="0" borderId="0" xfId="0" applyFont="1"/>
    <xf numFmtId="0" fontId="1" fillId="0" borderId="73" xfId="0" applyFont="1" applyBorder="1"/>
    <xf numFmtId="0" fontId="1" fillId="0" borderId="52" xfId="0" applyFont="1" applyBorder="1"/>
    <xf numFmtId="0" fontId="1" fillId="0" borderId="75" xfId="0" applyFont="1" applyBorder="1"/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4" xfId="0" applyFont="1" applyBorder="1"/>
    <xf numFmtId="0" fontId="1" fillId="0" borderId="57" xfId="0" applyFont="1" applyBorder="1"/>
    <xf numFmtId="0" fontId="1" fillId="0" borderId="77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/>
    </xf>
    <xf numFmtId="0" fontId="1" fillId="0" borderId="73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 wrapText="1"/>
    </xf>
    <xf numFmtId="0" fontId="1" fillId="0" borderId="85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86" xfId="0" applyFont="1" applyBorder="1"/>
    <xf numFmtId="0" fontId="1" fillId="0" borderId="69" xfId="0" applyFont="1" applyBorder="1"/>
    <xf numFmtId="0" fontId="1" fillId="0" borderId="87" xfId="0" applyFont="1" applyBorder="1" applyAlignment="1">
      <alignment horizontal="center"/>
    </xf>
    <xf numFmtId="0" fontId="1" fillId="0" borderId="88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68" xfId="0" applyFont="1" applyBorder="1"/>
    <xf numFmtId="0" fontId="1" fillId="0" borderId="82" xfId="0" applyFont="1" applyBorder="1"/>
    <xf numFmtId="0" fontId="1" fillId="0" borderId="83" xfId="0" applyFont="1" applyBorder="1"/>
    <xf numFmtId="0" fontId="1" fillId="0" borderId="84" xfId="0" applyFont="1" applyBorder="1"/>
    <xf numFmtId="0" fontId="3" fillId="0" borderId="77" xfId="0" applyFont="1" applyBorder="1"/>
    <xf numFmtId="0" fontId="3" fillId="0" borderId="78" xfId="0" applyFont="1" applyBorder="1"/>
    <xf numFmtId="0" fontId="3" fillId="0" borderId="78" xfId="0" applyFont="1" applyBorder="1" applyAlignment="1">
      <alignment horizontal="center"/>
    </xf>
    <xf numFmtId="0" fontId="1" fillId="0" borderId="78" xfId="0" applyFont="1" applyBorder="1"/>
    <xf numFmtId="0" fontId="1" fillId="0" borderId="79" xfId="0" applyFont="1" applyBorder="1"/>
    <xf numFmtId="0" fontId="3" fillId="0" borderId="5" xfId="0" applyFont="1" applyBorder="1"/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6" borderId="7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7" borderId="2" xfId="0" applyFont="1" applyFill="1" applyBorder="1"/>
    <xf numFmtId="0" fontId="2" fillId="0" borderId="8" xfId="0" applyFont="1" applyBorder="1"/>
    <xf numFmtId="0" fontId="1" fillId="9" borderId="9" xfId="0" applyFont="1" applyFill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9" borderId="15" xfId="0" applyFont="1" applyFill="1" applyBorder="1" applyAlignment="1">
      <alignment wrapText="1"/>
    </xf>
    <xf numFmtId="0" fontId="2" fillId="0" borderId="16" xfId="0" applyFont="1" applyBorder="1"/>
    <xf numFmtId="0" fontId="2" fillId="0" borderId="17" xfId="0" applyFont="1" applyBorder="1"/>
    <xf numFmtId="0" fontId="1" fillId="9" borderId="18" xfId="0" applyFont="1" applyFill="1" applyBorder="1" applyAlignment="1">
      <alignment wrapText="1"/>
    </xf>
    <xf numFmtId="0" fontId="2" fillId="0" borderId="19" xfId="0" applyFont="1" applyBorder="1"/>
    <xf numFmtId="0" fontId="2" fillId="0" borderId="20" xfId="0" applyFont="1" applyBorder="1"/>
    <xf numFmtId="0" fontId="1" fillId="12" borderId="2" xfId="0" applyFont="1" applyFill="1" applyBorder="1" applyAlignment="1">
      <alignment horizontal="left"/>
    </xf>
    <xf numFmtId="0" fontId="3" fillId="13" borderId="2" xfId="0" applyFont="1" applyFill="1" applyBorder="1" applyAlignment="1">
      <alignment horizontal="center"/>
    </xf>
    <xf numFmtId="0" fontId="3" fillId="10" borderId="24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1" fillId="9" borderId="29" xfId="0" applyFont="1" applyFill="1" applyBorder="1" applyAlignment="1">
      <alignment wrapText="1"/>
    </xf>
    <xf numFmtId="0" fontId="2" fillId="0" borderId="30" xfId="0" applyFont="1" applyBorder="1"/>
    <xf numFmtId="0" fontId="2" fillId="0" borderId="31" xfId="0" applyFont="1" applyBorder="1"/>
    <xf numFmtId="0" fontId="3" fillId="12" borderId="2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9" borderId="47" xfId="0" applyFont="1" applyFill="1" applyBorder="1" applyAlignment="1">
      <alignment horizontal="center" vertical="top" wrapText="1"/>
    </xf>
    <xf numFmtId="0" fontId="3" fillId="14" borderId="2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3" fillId="14" borderId="2" xfId="0" applyFont="1" applyFill="1" applyBorder="1"/>
    <xf numFmtId="1" fontId="1" fillId="14" borderId="2" xfId="0" applyNumberFormat="1" applyFont="1" applyFill="1" applyBorder="1" applyAlignment="1">
      <alignment horizontal="left" wrapText="1"/>
    </xf>
    <xf numFmtId="1" fontId="1" fillId="14" borderId="2" xfId="0" applyNumberFormat="1" applyFont="1" applyFill="1" applyBorder="1" applyAlignment="1">
      <alignment horizontal="left" vertical="top" wrapText="1"/>
    </xf>
    <xf numFmtId="1" fontId="1" fillId="14" borderId="2" xfId="0" applyNumberFormat="1" applyFont="1" applyFill="1" applyBorder="1" applyAlignment="1">
      <alignment horizontal="left" vertical="top"/>
    </xf>
    <xf numFmtId="0" fontId="3" fillId="14" borderId="2" xfId="0" applyFont="1" applyFill="1" applyBorder="1" applyAlignment="1">
      <alignment horizontal="left" wrapText="1"/>
    </xf>
    <xf numFmtId="0" fontId="3" fillId="14" borderId="2" xfId="0" applyFont="1" applyFill="1" applyBorder="1" applyAlignment="1">
      <alignment horizontal="right"/>
    </xf>
    <xf numFmtId="0" fontId="3" fillId="14" borderId="2" xfId="0" applyFont="1" applyFill="1" applyBorder="1" applyAlignment="1">
      <alignment horizontal="center" wrapText="1"/>
    </xf>
    <xf numFmtId="1" fontId="1" fillId="14" borderId="2" xfId="0" applyNumberFormat="1" applyFont="1" applyFill="1" applyBorder="1" applyAlignment="1">
      <alignment horizontal="left"/>
    </xf>
    <xf numFmtId="0" fontId="1" fillId="0" borderId="65" xfId="0" applyFont="1" applyBorder="1" applyAlignment="1">
      <alignment horizontal="center" wrapText="1"/>
    </xf>
    <xf numFmtId="0" fontId="2" fillId="0" borderId="66" xfId="0" applyFont="1" applyBorder="1"/>
    <xf numFmtId="0" fontId="2" fillId="0" borderId="67" xfId="0" applyFont="1" applyBorder="1"/>
    <xf numFmtId="0" fontId="1" fillId="0" borderId="68" xfId="0" applyFont="1" applyBorder="1" applyAlignment="1">
      <alignment horizontal="center" wrapText="1"/>
    </xf>
    <xf numFmtId="0" fontId="2" fillId="0" borderId="69" xfId="0" applyFont="1" applyBorder="1"/>
    <xf numFmtId="0" fontId="3" fillId="0" borderId="68" xfId="0" applyFont="1" applyBorder="1" applyAlignment="1">
      <alignment horizontal="center" wrapText="1"/>
    </xf>
    <xf numFmtId="0" fontId="1" fillId="0" borderId="16" xfId="0" applyFont="1" applyBorder="1"/>
    <xf numFmtId="0" fontId="1" fillId="0" borderId="71" xfId="0" applyFont="1" applyBorder="1" applyAlignment="1">
      <alignment horizontal="center"/>
    </xf>
    <xf numFmtId="0" fontId="2" fillId="0" borderId="72" xfId="0" applyFont="1" applyBorder="1"/>
    <xf numFmtId="0" fontId="3" fillId="0" borderId="66" xfId="0" applyFont="1" applyBorder="1" applyAlignment="1">
      <alignment horizontal="left"/>
    </xf>
    <xf numFmtId="0" fontId="2" fillId="0" borderId="74" xfId="0" applyFont="1" applyBorder="1"/>
    <xf numFmtId="0" fontId="1" fillId="0" borderId="2" xfId="0" applyFont="1" applyBorder="1" applyAlignment="1">
      <alignment horizontal="left" wrapText="1"/>
    </xf>
    <xf numFmtId="0" fontId="3" fillId="0" borderId="68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1" fillId="0" borderId="76" xfId="0" applyFont="1" applyBorder="1" applyAlignment="1">
      <alignment horizontal="left"/>
    </xf>
    <xf numFmtId="0" fontId="3" fillId="0" borderId="68" xfId="0" applyFont="1" applyBorder="1" applyAlignment="1">
      <alignment horizontal="left"/>
    </xf>
    <xf numFmtId="0" fontId="3" fillId="0" borderId="78" xfId="0" applyFont="1" applyBorder="1" applyAlignment="1">
      <alignment horizontal="center"/>
    </xf>
    <xf numFmtId="0" fontId="2" fillId="0" borderId="78" xfId="0" applyFont="1" applyBorder="1"/>
    <xf numFmtId="0" fontId="1" fillId="0" borderId="6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 wrapText="1"/>
    </xf>
    <xf numFmtId="0" fontId="2" fillId="0" borderId="68" xfId="0" applyFont="1" applyBorder="1"/>
    <xf numFmtId="0" fontId="1" fillId="0" borderId="2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2" fillId="0" borderId="79" xfId="0" applyFont="1" applyBorder="1"/>
    <xf numFmtId="0" fontId="3" fillId="0" borderId="71" xfId="0" applyFont="1" applyBorder="1" applyAlignment="1">
      <alignment horizontal="center" vertical="center"/>
    </xf>
    <xf numFmtId="0" fontId="2" fillId="0" borderId="80" xfId="0" applyFont="1" applyBorder="1"/>
    <xf numFmtId="0" fontId="3" fillId="0" borderId="7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77" xfId="0" applyFont="1" applyBorder="1" applyAlignment="1">
      <alignment horizontal="center"/>
    </xf>
    <xf numFmtId="0" fontId="3" fillId="0" borderId="76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20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Report!$C$30:$H$30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Report!$C$33:$H$33</c:f>
              <c:numCache>
                <c:formatCode>0.00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696-4E1A-9872-C669DE806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205600"/>
        <c:axId val="1612908560"/>
      </c:barChart>
      <c:catAx>
        <c:axId val="52020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2908560"/>
        <c:crosses val="autoZero"/>
        <c:auto val="1"/>
        <c:lblAlgn val="ctr"/>
        <c:lblOffset val="100"/>
        <c:noMultiLvlLbl val="1"/>
      </c:catAx>
      <c:valAx>
        <c:axId val="1612908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0205600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A!$C$31:$H$31</c:f>
              <c:numCache>
                <c:formatCode>0.00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BFA-4BB1-BB78-E292B9EDB5C6}"/>
            </c:ext>
          </c:extLst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A!$C$35:$H$35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BFA-4BB1-BB78-E292B9EDB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502138"/>
        <c:axId val="1879383072"/>
      </c:barChart>
      <c:catAx>
        <c:axId val="1388502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9383072"/>
        <c:crosses val="autoZero"/>
        <c:auto val="1"/>
        <c:lblAlgn val="ctr"/>
        <c:lblOffset val="100"/>
        <c:noMultiLvlLbl val="1"/>
      </c:catAx>
      <c:valAx>
        <c:axId val="1879383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85021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B!$C$28:$H$28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B!$C$31:$H$31</c:f>
              <c:numCache>
                <c:formatCode>0.00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B7C-4801-B046-D5D79CE5BB9F}"/>
            </c:ext>
          </c:extLst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B!$C$28:$H$28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B!$C$35:$H$35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B7C-4801-B046-D5D79CE5B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419741"/>
        <c:axId val="901460012"/>
      </c:barChart>
      <c:catAx>
        <c:axId val="1527419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01460012"/>
        <c:crosses val="autoZero"/>
        <c:auto val="1"/>
        <c:lblAlgn val="ctr"/>
        <c:lblOffset val="100"/>
        <c:noMultiLvlLbl val="1"/>
      </c:catAx>
      <c:valAx>
        <c:axId val="9014600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741974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'C'!$C$28:$H$28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'C'!$C$31:$H$31</c:f>
              <c:numCache>
                <c:formatCode>0.00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38B-4E5E-A6CE-E3A0500C5FE1}"/>
            </c:ext>
          </c:extLst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'C'!$C$28:$H$28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'C'!$C$35:$H$35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38B-4E5E-A6CE-E3A0500C5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782929"/>
        <c:axId val="22500588"/>
      </c:barChart>
      <c:catAx>
        <c:axId val="15917829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500588"/>
        <c:crosses val="autoZero"/>
        <c:auto val="1"/>
        <c:lblAlgn val="ctr"/>
        <c:lblOffset val="100"/>
        <c:noMultiLvlLbl val="1"/>
      </c:catAx>
      <c:valAx>
        <c:axId val="225005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178292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D!$C$31:$H$31</c:f>
              <c:numCache>
                <c:formatCode>0.00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90A-4F74-A372-35F6E09EBFD7}"/>
            </c:ext>
          </c:extLst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D!$C$35:$H$35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90A-4F74-A372-35F6E09EB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2790622"/>
        <c:axId val="1409601399"/>
      </c:barChart>
      <c:catAx>
        <c:axId val="1442790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09601399"/>
        <c:crosses val="autoZero"/>
        <c:auto val="1"/>
        <c:lblAlgn val="ctr"/>
        <c:lblOffset val="100"/>
        <c:noMultiLvlLbl val="1"/>
      </c:catAx>
      <c:valAx>
        <c:axId val="1409601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27906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E!$C$28:$H$28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E!$C$31:$H$31</c:f>
              <c:numCache>
                <c:formatCode>0.00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CE6-4ACE-8194-23EBD7F351EE}"/>
            </c:ext>
          </c:extLst>
        </c:ser>
        <c:ser>
          <c:idx val="1"/>
          <c:order val="1"/>
          <c:invertIfNegative val="1"/>
          <c:cat>
            <c:strRef>
              <c:f>E!$C$28:$H$28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E!$C$35:$H$35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E6-4ACE-8194-23EBD7F35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1172602"/>
        <c:axId val="1036211376"/>
      </c:barChart>
      <c:catAx>
        <c:axId val="1611172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6211376"/>
        <c:crosses val="autoZero"/>
        <c:auto val="1"/>
        <c:lblAlgn val="ctr"/>
        <c:lblOffset val="100"/>
        <c:noMultiLvlLbl val="1"/>
      </c:catAx>
      <c:valAx>
        <c:axId val="1036211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117260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33</xdr:row>
      <xdr:rowOff>47625</xdr:rowOff>
    </xdr:from>
    <xdr:ext cx="6019800" cy="15811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104775</xdr:rowOff>
    </xdr:from>
    <xdr:ext cx="6010275" cy="14954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104775</xdr:rowOff>
    </xdr:from>
    <xdr:ext cx="6010275" cy="1495425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104775</xdr:rowOff>
    </xdr:from>
    <xdr:ext cx="6010275" cy="149542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104775</xdr:rowOff>
    </xdr:from>
    <xdr:ext cx="6010275" cy="149542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104775</xdr:rowOff>
    </xdr:from>
    <xdr:ext cx="6010275" cy="1495425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/>
  </sheetViews>
  <sheetFormatPr defaultColWidth="14.44140625" defaultRowHeight="15" customHeight="1" x14ac:dyDescent="0.3"/>
  <cols>
    <col min="1" max="1" width="3.6640625" customWidth="1"/>
    <col min="2" max="2" width="18" customWidth="1"/>
    <col min="3" max="3" width="25.88671875" customWidth="1"/>
    <col min="4" max="4" width="3.5546875" customWidth="1"/>
    <col min="5" max="5" width="3.44140625" customWidth="1"/>
    <col min="6" max="6" width="3.5546875" customWidth="1"/>
    <col min="7" max="7" width="3.44140625" customWidth="1"/>
    <col min="8" max="9" width="3.33203125" customWidth="1"/>
    <col min="10" max="10" width="3.44140625" customWidth="1"/>
    <col min="11" max="11" width="3.5546875" customWidth="1"/>
    <col min="12" max="12" width="3.33203125" customWidth="1"/>
    <col min="13" max="13" width="3.44140625" customWidth="1"/>
    <col min="14" max="15" width="3.5546875" customWidth="1"/>
    <col min="16" max="16" width="3.44140625" customWidth="1"/>
    <col min="17" max="17" width="3.5546875" customWidth="1"/>
    <col min="18" max="18" width="3.33203125" customWidth="1"/>
    <col min="19" max="19" width="3.44140625" customWidth="1"/>
    <col min="20" max="21" width="3.33203125" customWidth="1"/>
    <col min="22" max="22" width="3.44140625" customWidth="1"/>
    <col min="23" max="24" width="3.5546875" customWidth="1"/>
    <col min="25" max="27" width="3.44140625" customWidth="1"/>
    <col min="28" max="28" width="3.33203125" customWidth="1"/>
    <col min="29" max="30" width="3.44140625" customWidth="1"/>
    <col min="31" max="31" width="3.5546875" customWidth="1"/>
    <col min="32" max="33" width="3.33203125" customWidth="1"/>
    <col min="34" max="34" width="2.33203125" customWidth="1"/>
    <col min="35" max="35" width="4" customWidth="1"/>
    <col min="36" max="36" width="3.6640625" customWidth="1"/>
    <col min="37" max="37" width="4.44140625" customWidth="1"/>
    <col min="38" max="38" width="3.88671875" customWidth="1"/>
    <col min="39" max="40" width="3.5546875" customWidth="1"/>
    <col min="41" max="41" width="3.88671875" customWidth="1"/>
  </cols>
  <sheetData>
    <row r="1" spans="1:41" ht="14.4" x14ac:dyDescent="0.3"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</row>
    <row r="2" spans="1:41" ht="14.4" x14ac:dyDescent="0.3">
      <c r="A2" s="206" t="s">
        <v>1</v>
      </c>
      <c r="B2" s="205"/>
      <c r="C2" s="1" t="e">
        <f>#REF!</f>
        <v>#REF!</v>
      </c>
      <c r="D2" s="2" t="s">
        <v>2</v>
      </c>
      <c r="G2" s="2" t="e">
        <f>#REF!</f>
        <v>#REF!</v>
      </c>
      <c r="J2" s="2" t="s">
        <v>3</v>
      </c>
      <c r="K2" s="207" t="e">
        <f>#REF!</f>
        <v>#REF!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</row>
    <row r="3" spans="1:41" ht="15" customHeight="1" x14ac:dyDescent="0.3">
      <c r="B3" s="1"/>
      <c r="P3" s="208" t="s">
        <v>4</v>
      </c>
      <c r="Q3" s="205"/>
      <c r="R3" s="205"/>
      <c r="S3" s="2" t="e">
        <f>#REF!</f>
        <v>#REF!</v>
      </c>
      <c r="T3" s="2" t="s">
        <v>5</v>
      </c>
      <c r="Y3" s="215" t="s">
        <v>6</v>
      </c>
      <c r="Z3" s="210"/>
      <c r="AA3" s="210"/>
      <c r="AB3" s="210"/>
      <c r="AC3" s="2" t="s">
        <v>7</v>
      </c>
      <c r="AE3" s="2" t="s">
        <v>8</v>
      </c>
      <c r="AH3" s="209" t="e">
        <f>#REF!</f>
        <v>#REF!</v>
      </c>
      <c r="AI3" s="210"/>
      <c r="AK3" s="211" t="s">
        <v>9</v>
      </c>
      <c r="AL3" s="212"/>
      <c r="AM3" s="213"/>
      <c r="AN3" s="214" t="s">
        <v>10</v>
      </c>
      <c r="AO3" s="213"/>
    </row>
    <row r="4" spans="1:41" ht="14.4" x14ac:dyDescent="0.3">
      <c r="B4" s="5" t="s">
        <v>11</v>
      </c>
      <c r="C4" s="216" t="e">
        <f t="shared" ref="C4:C9" si="0">#REF!</f>
        <v>#REF!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3"/>
      <c r="AL4" s="211" t="e">
        <f t="shared" ref="AL4:AL9" si="1">#REF!</f>
        <v>#REF!</v>
      </c>
      <c r="AM4" s="213"/>
      <c r="AN4" s="214" t="e">
        <f t="shared" ref="AN4:AN9" si="2">#REF!</f>
        <v>#REF!</v>
      </c>
      <c r="AO4" s="213"/>
    </row>
    <row r="5" spans="1:41" ht="14.4" x14ac:dyDescent="0.3">
      <c r="B5" s="5" t="s">
        <v>12</v>
      </c>
      <c r="C5" s="216" t="e">
        <f t="shared" si="0"/>
        <v>#REF!</v>
      </c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3"/>
      <c r="AL5" s="211" t="e">
        <f t="shared" si="1"/>
        <v>#REF!</v>
      </c>
      <c r="AM5" s="213"/>
      <c r="AN5" s="214" t="e">
        <f t="shared" si="2"/>
        <v>#REF!</v>
      </c>
      <c r="AO5" s="213"/>
    </row>
    <row r="6" spans="1:41" ht="14.4" x14ac:dyDescent="0.3">
      <c r="B6" s="5" t="s">
        <v>13</v>
      </c>
      <c r="C6" s="216" t="e">
        <f t="shared" si="0"/>
        <v>#REF!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3"/>
      <c r="AL6" s="211" t="e">
        <f t="shared" si="1"/>
        <v>#REF!</v>
      </c>
      <c r="AM6" s="213"/>
      <c r="AN6" s="214" t="e">
        <f t="shared" si="2"/>
        <v>#REF!</v>
      </c>
      <c r="AO6" s="213"/>
    </row>
    <row r="7" spans="1:41" ht="14.4" x14ac:dyDescent="0.3">
      <c r="B7" s="5" t="s">
        <v>14</v>
      </c>
      <c r="C7" s="216" t="e">
        <f t="shared" si="0"/>
        <v>#REF!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3"/>
      <c r="AL7" s="211" t="e">
        <f t="shared" si="1"/>
        <v>#REF!</v>
      </c>
      <c r="AM7" s="213"/>
      <c r="AN7" s="214" t="e">
        <f t="shared" si="2"/>
        <v>#REF!</v>
      </c>
      <c r="AO7" s="213"/>
    </row>
    <row r="8" spans="1:41" ht="14.4" x14ac:dyDescent="0.3">
      <c r="B8" s="5" t="s">
        <v>15</v>
      </c>
      <c r="C8" s="216" t="e">
        <f t="shared" si="0"/>
        <v>#REF!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3"/>
      <c r="AL8" s="211" t="e">
        <f t="shared" si="1"/>
        <v>#REF!</v>
      </c>
      <c r="AM8" s="213"/>
      <c r="AN8" s="214" t="e">
        <f t="shared" si="2"/>
        <v>#REF!</v>
      </c>
      <c r="AO8" s="213"/>
    </row>
    <row r="9" spans="1:41" ht="14.4" x14ac:dyDescent="0.3">
      <c r="B9" s="5" t="s">
        <v>16</v>
      </c>
      <c r="C9" s="216" t="e">
        <f t="shared" si="0"/>
        <v>#REF!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3"/>
      <c r="AL9" s="211" t="e">
        <f t="shared" si="1"/>
        <v>#REF!</v>
      </c>
      <c r="AM9" s="213"/>
      <c r="AN9" s="214" t="e">
        <f t="shared" si="2"/>
        <v>#REF!</v>
      </c>
      <c r="AO9" s="213"/>
    </row>
    <row r="10" spans="1:41" ht="14.4" x14ac:dyDescent="0.3">
      <c r="A10" s="6"/>
      <c r="B10" s="7"/>
      <c r="C10" s="6"/>
      <c r="D10" s="221" t="s">
        <v>17</v>
      </c>
      <c r="E10" s="212"/>
      <c r="F10" s="212"/>
      <c r="G10" s="212"/>
      <c r="H10" s="212"/>
      <c r="I10" s="213"/>
      <c r="J10" s="222" t="s">
        <v>18</v>
      </c>
      <c r="K10" s="212"/>
      <c r="L10" s="212"/>
      <c r="M10" s="212"/>
      <c r="N10" s="212"/>
      <c r="O10" s="213"/>
      <c r="P10" s="221" t="s">
        <v>19</v>
      </c>
      <c r="Q10" s="212"/>
      <c r="R10" s="212"/>
      <c r="S10" s="212"/>
      <c r="T10" s="212"/>
      <c r="U10" s="213"/>
      <c r="V10" s="223" t="s">
        <v>20</v>
      </c>
      <c r="W10" s="212"/>
      <c r="X10" s="212"/>
      <c r="Y10" s="212"/>
      <c r="Z10" s="212"/>
      <c r="AA10" s="213"/>
      <c r="AB10" s="218" t="s">
        <v>21</v>
      </c>
      <c r="AC10" s="212"/>
      <c r="AD10" s="212"/>
      <c r="AE10" s="212"/>
      <c r="AF10" s="212"/>
      <c r="AG10" s="213"/>
      <c r="AH10" s="8" t="s">
        <v>22</v>
      </c>
      <c r="AI10" s="9"/>
      <c r="AJ10" s="219" t="s">
        <v>23</v>
      </c>
      <c r="AK10" s="212"/>
      <c r="AL10" s="212"/>
      <c r="AM10" s="212"/>
      <c r="AN10" s="212"/>
      <c r="AO10" s="213"/>
    </row>
    <row r="11" spans="1:41" ht="14.4" x14ac:dyDescent="0.3">
      <c r="A11" s="6" t="s">
        <v>24</v>
      </c>
      <c r="B11" s="7" t="s">
        <v>25</v>
      </c>
      <c r="C11" s="6" t="s">
        <v>26</v>
      </c>
      <c r="D11" s="10" t="s">
        <v>27</v>
      </c>
      <c r="E11" s="10" t="s">
        <v>28</v>
      </c>
      <c r="F11" s="10" t="s">
        <v>29</v>
      </c>
      <c r="G11" s="10" t="s">
        <v>30</v>
      </c>
      <c r="H11" s="10" t="s">
        <v>31</v>
      </c>
      <c r="I11" s="10" t="s">
        <v>32</v>
      </c>
      <c r="J11" s="11" t="s">
        <v>27</v>
      </c>
      <c r="K11" s="11" t="s">
        <v>28</v>
      </c>
      <c r="L11" s="11" t="s">
        <v>29</v>
      </c>
      <c r="M11" s="11" t="s">
        <v>30</v>
      </c>
      <c r="N11" s="11" t="s">
        <v>31</v>
      </c>
      <c r="O11" s="10" t="s">
        <v>32</v>
      </c>
      <c r="P11" s="10" t="s">
        <v>27</v>
      </c>
      <c r="Q11" s="10" t="s">
        <v>28</v>
      </c>
      <c r="R11" s="10" t="s">
        <v>29</v>
      </c>
      <c r="S11" s="10" t="s">
        <v>30</v>
      </c>
      <c r="T11" s="10" t="s">
        <v>31</v>
      </c>
      <c r="U11" s="10" t="s">
        <v>32</v>
      </c>
      <c r="V11" s="12" t="s">
        <v>27</v>
      </c>
      <c r="W11" s="12" t="s">
        <v>28</v>
      </c>
      <c r="X11" s="12" t="s">
        <v>29</v>
      </c>
      <c r="Y11" s="12" t="s">
        <v>30</v>
      </c>
      <c r="Z11" s="12" t="s">
        <v>31</v>
      </c>
      <c r="AA11" s="10" t="s">
        <v>32</v>
      </c>
      <c r="AB11" s="13" t="s">
        <v>27</v>
      </c>
      <c r="AC11" s="13" t="s">
        <v>28</v>
      </c>
      <c r="AD11" s="13" t="s">
        <v>29</v>
      </c>
      <c r="AE11" s="13" t="s">
        <v>30</v>
      </c>
      <c r="AF11" s="13" t="s">
        <v>31</v>
      </c>
      <c r="AG11" s="10" t="s">
        <v>32</v>
      </c>
      <c r="AH11" s="8" t="s">
        <v>33</v>
      </c>
      <c r="AI11" s="9"/>
      <c r="AJ11" s="14" t="s">
        <v>27</v>
      </c>
      <c r="AK11" s="14" t="s">
        <v>28</v>
      </c>
      <c r="AL11" s="14" t="s">
        <v>29</v>
      </c>
      <c r="AM11" s="14" t="s">
        <v>30</v>
      </c>
      <c r="AN11" s="14" t="s">
        <v>31</v>
      </c>
      <c r="AO11" s="15" t="s">
        <v>32</v>
      </c>
    </row>
    <row r="12" spans="1:41" ht="14.4" x14ac:dyDescent="0.3">
      <c r="A12" s="6"/>
      <c r="B12" s="7"/>
      <c r="C12" s="16"/>
      <c r="D12" s="10" t="e">
        <f t="shared" ref="D12:AH12" si="3">#REF!</f>
        <v>#REF!</v>
      </c>
      <c r="E12" s="10" t="e">
        <f t="shared" si="3"/>
        <v>#REF!</v>
      </c>
      <c r="F12" s="10" t="e">
        <f t="shared" si="3"/>
        <v>#REF!</v>
      </c>
      <c r="G12" s="10" t="e">
        <f t="shared" si="3"/>
        <v>#REF!</v>
      </c>
      <c r="H12" s="10" t="e">
        <f t="shared" si="3"/>
        <v>#REF!</v>
      </c>
      <c r="I12" s="10" t="e">
        <f t="shared" si="3"/>
        <v>#REF!</v>
      </c>
      <c r="J12" s="11" t="e">
        <f t="shared" si="3"/>
        <v>#REF!</v>
      </c>
      <c r="K12" s="11" t="e">
        <f t="shared" si="3"/>
        <v>#REF!</v>
      </c>
      <c r="L12" s="11" t="e">
        <f t="shared" si="3"/>
        <v>#REF!</v>
      </c>
      <c r="M12" s="11" t="e">
        <f t="shared" si="3"/>
        <v>#REF!</v>
      </c>
      <c r="N12" s="11" t="e">
        <f t="shared" si="3"/>
        <v>#REF!</v>
      </c>
      <c r="O12" s="11" t="e">
        <f t="shared" si="3"/>
        <v>#REF!</v>
      </c>
      <c r="P12" s="10" t="e">
        <f t="shared" si="3"/>
        <v>#REF!</v>
      </c>
      <c r="Q12" s="10" t="e">
        <f t="shared" si="3"/>
        <v>#REF!</v>
      </c>
      <c r="R12" s="10" t="e">
        <f t="shared" si="3"/>
        <v>#REF!</v>
      </c>
      <c r="S12" s="10" t="e">
        <f t="shared" si="3"/>
        <v>#REF!</v>
      </c>
      <c r="T12" s="10" t="e">
        <f t="shared" si="3"/>
        <v>#REF!</v>
      </c>
      <c r="U12" s="10" t="e">
        <f t="shared" si="3"/>
        <v>#REF!</v>
      </c>
      <c r="V12" s="12" t="e">
        <f t="shared" si="3"/>
        <v>#REF!</v>
      </c>
      <c r="W12" s="12" t="e">
        <f t="shared" si="3"/>
        <v>#REF!</v>
      </c>
      <c r="X12" s="12" t="e">
        <f t="shared" si="3"/>
        <v>#REF!</v>
      </c>
      <c r="Y12" s="12" t="e">
        <f t="shared" si="3"/>
        <v>#REF!</v>
      </c>
      <c r="Z12" s="12" t="e">
        <f t="shared" si="3"/>
        <v>#REF!</v>
      </c>
      <c r="AA12" s="12" t="e">
        <f t="shared" si="3"/>
        <v>#REF!</v>
      </c>
      <c r="AB12" s="13" t="e">
        <f t="shared" si="3"/>
        <v>#REF!</v>
      </c>
      <c r="AC12" s="13" t="e">
        <f t="shared" si="3"/>
        <v>#REF!</v>
      </c>
      <c r="AD12" s="13" t="e">
        <f t="shared" si="3"/>
        <v>#REF!</v>
      </c>
      <c r="AE12" s="13" t="e">
        <f t="shared" si="3"/>
        <v>#REF!</v>
      </c>
      <c r="AF12" s="13" t="e">
        <f t="shared" si="3"/>
        <v>#REF!</v>
      </c>
      <c r="AG12" s="13" t="e">
        <f t="shared" si="3"/>
        <v>#REF!</v>
      </c>
      <c r="AH12" s="220" t="e">
        <f t="shared" si="3"/>
        <v>#REF!</v>
      </c>
      <c r="AI12" s="213"/>
      <c r="AJ12" s="15"/>
      <c r="AK12" s="15"/>
      <c r="AL12" s="15"/>
      <c r="AM12" s="15"/>
      <c r="AN12" s="15"/>
      <c r="AO12" s="15"/>
    </row>
    <row r="13" spans="1:41" ht="15.6" x14ac:dyDescent="0.3">
      <c r="A13" s="17">
        <v>1</v>
      </c>
      <c r="B13" s="18" t="s">
        <v>34</v>
      </c>
      <c r="C13" s="19" t="s">
        <v>35</v>
      </c>
      <c r="D13" s="20">
        <v>28.7</v>
      </c>
      <c r="E13" s="20">
        <v>12.299999999999999</v>
      </c>
      <c r="F13" s="20">
        <v>0</v>
      </c>
      <c r="G13" s="20">
        <v>0</v>
      </c>
      <c r="H13" s="20">
        <v>0</v>
      </c>
      <c r="I13" s="20"/>
      <c r="J13" s="21">
        <v>0</v>
      </c>
      <c r="K13" s="21">
        <v>19</v>
      </c>
      <c r="L13" s="21">
        <v>19</v>
      </c>
      <c r="M13" s="21">
        <v>0</v>
      </c>
      <c r="N13" s="21">
        <v>0</v>
      </c>
      <c r="O13" s="21"/>
      <c r="P13" s="20">
        <v>0</v>
      </c>
      <c r="Q13" s="20">
        <v>0</v>
      </c>
      <c r="R13" s="20">
        <v>0</v>
      </c>
      <c r="S13" s="20">
        <v>7.1999999999999993</v>
      </c>
      <c r="T13" s="20">
        <v>14.399999999999999</v>
      </c>
      <c r="U13" s="20">
        <v>14.399999999999999</v>
      </c>
      <c r="V13" s="22">
        <v>9.6</v>
      </c>
      <c r="W13" s="22">
        <v>14.399999999999999</v>
      </c>
      <c r="X13" s="22">
        <v>24</v>
      </c>
      <c r="Y13" s="22">
        <v>0</v>
      </c>
      <c r="Z13" s="22">
        <v>0</v>
      </c>
      <c r="AA13" s="22"/>
      <c r="AB13" s="23">
        <v>0</v>
      </c>
      <c r="AC13" s="23">
        <v>0</v>
      </c>
      <c r="AD13" s="23">
        <v>20</v>
      </c>
      <c r="AE13" s="23">
        <v>24.5</v>
      </c>
      <c r="AF13" s="23">
        <v>14.7</v>
      </c>
      <c r="AG13" s="23">
        <v>9.8000000000000007</v>
      </c>
      <c r="AH13" s="9" t="s">
        <v>36</v>
      </c>
      <c r="AI13" s="9">
        <f t="shared" ref="AI13:AI71" si="4">IF(AH13="S",100,IF(AH13="A",90,IF(AH13="B",80,IF(AH13="C",70,IF(AH13="D",60,IF(AH13="E",56,0))))))</f>
        <v>56</v>
      </c>
      <c r="AJ13" s="24" t="e">
        <f t="shared" ref="AJ13:AO13" si="5">100*(D13+J13+P13+V13+AB13)/#REF!</f>
        <v>#REF!</v>
      </c>
      <c r="AK13" s="24" t="e">
        <f t="shared" si="5"/>
        <v>#REF!</v>
      </c>
      <c r="AL13" s="24" t="e">
        <f t="shared" si="5"/>
        <v>#REF!</v>
      </c>
      <c r="AM13" s="24" t="e">
        <f t="shared" si="5"/>
        <v>#REF!</v>
      </c>
      <c r="AN13" s="24" t="e">
        <f t="shared" si="5"/>
        <v>#REF!</v>
      </c>
      <c r="AO13" s="24" t="e">
        <f t="shared" si="5"/>
        <v>#REF!</v>
      </c>
    </row>
    <row r="14" spans="1:41" ht="15.6" x14ac:dyDescent="0.3">
      <c r="A14" s="17">
        <v>2</v>
      </c>
      <c r="B14" s="18" t="s">
        <v>37</v>
      </c>
      <c r="C14" s="19" t="s">
        <v>38</v>
      </c>
      <c r="D14" s="20">
        <v>35</v>
      </c>
      <c r="E14" s="20">
        <v>15</v>
      </c>
      <c r="F14" s="20">
        <v>0</v>
      </c>
      <c r="G14" s="20">
        <v>0</v>
      </c>
      <c r="H14" s="20">
        <v>0</v>
      </c>
      <c r="I14" s="20"/>
      <c r="J14" s="21">
        <v>0</v>
      </c>
      <c r="K14" s="21">
        <v>25</v>
      </c>
      <c r="L14" s="21">
        <v>25</v>
      </c>
      <c r="M14" s="21">
        <v>0</v>
      </c>
      <c r="N14" s="21">
        <v>0</v>
      </c>
      <c r="O14" s="21"/>
      <c r="P14" s="20">
        <v>0</v>
      </c>
      <c r="Q14" s="20">
        <v>0</v>
      </c>
      <c r="R14" s="20">
        <v>0</v>
      </c>
      <c r="S14" s="20">
        <v>9.3999999999999986</v>
      </c>
      <c r="T14" s="20">
        <v>18.799999999999997</v>
      </c>
      <c r="U14" s="20">
        <v>18.799999999999997</v>
      </c>
      <c r="V14" s="22">
        <v>9.6</v>
      </c>
      <c r="W14" s="22">
        <v>14.399999999999999</v>
      </c>
      <c r="X14" s="22">
        <v>24</v>
      </c>
      <c r="Y14" s="22">
        <v>0</v>
      </c>
      <c r="Z14" s="22">
        <v>0</v>
      </c>
      <c r="AA14" s="22"/>
      <c r="AB14" s="23">
        <v>0</v>
      </c>
      <c r="AC14" s="23">
        <v>0</v>
      </c>
      <c r="AD14" s="23">
        <v>0</v>
      </c>
      <c r="AE14" s="23">
        <v>22.5</v>
      </c>
      <c r="AF14" s="23">
        <v>13.5</v>
      </c>
      <c r="AG14" s="23">
        <v>9</v>
      </c>
      <c r="AH14" s="9" t="s">
        <v>39</v>
      </c>
      <c r="AI14" s="9">
        <f t="shared" si="4"/>
        <v>80</v>
      </c>
      <c r="AJ14" s="24" t="e">
        <f t="shared" ref="AJ14:AO14" si="6">100*(D14+J14+P14+V14+AB14)/#REF!</f>
        <v>#REF!</v>
      </c>
      <c r="AK14" s="24" t="e">
        <f t="shared" si="6"/>
        <v>#REF!</v>
      </c>
      <c r="AL14" s="24" t="e">
        <f t="shared" si="6"/>
        <v>#REF!</v>
      </c>
      <c r="AM14" s="24" t="e">
        <f t="shared" si="6"/>
        <v>#REF!</v>
      </c>
      <c r="AN14" s="24" t="e">
        <f t="shared" si="6"/>
        <v>#REF!</v>
      </c>
      <c r="AO14" s="24" t="e">
        <f t="shared" si="6"/>
        <v>#REF!</v>
      </c>
    </row>
    <row r="15" spans="1:41" ht="15.6" x14ac:dyDescent="0.3">
      <c r="A15" s="17">
        <v>3</v>
      </c>
      <c r="B15" s="18" t="s">
        <v>40</v>
      </c>
      <c r="C15" s="19" t="s">
        <v>41</v>
      </c>
      <c r="D15" s="20">
        <v>28</v>
      </c>
      <c r="E15" s="20">
        <v>12</v>
      </c>
      <c r="F15" s="20">
        <v>0</v>
      </c>
      <c r="G15" s="20">
        <v>0</v>
      </c>
      <c r="H15" s="20">
        <v>0</v>
      </c>
      <c r="I15" s="20"/>
      <c r="J15" s="21">
        <v>0</v>
      </c>
      <c r="K15" s="21">
        <v>21</v>
      </c>
      <c r="L15" s="21">
        <v>21</v>
      </c>
      <c r="M15" s="21">
        <v>0</v>
      </c>
      <c r="N15" s="21">
        <v>0</v>
      </c>
      <c r="O15" s="21"/>
      <c r="P15" s="20">
        <v>0</v>
      </c>
      <c r="Q15" s="20">
        <v>0</v>
      </c>
      <c r="R15" s="20">
        <v>0</v>
      </c>
      <c r="S15" s="20">
        <v>8.1999999999999993</v>
      </c>
      <c r="T15" s="20">
        <v>16.399999999999999</v>
      </c>
      <c r="U15" s="20">
        <v>16.399999999999999</v>
      </c>
      <c r="V15" s="22">
        <v>9.2000000000000011</v>
      </c>
      <c r="W15" s="22">
        <v>13.8</v>
      </c>
      <c r="X15" s="22">
        <v>23</v>
      </c>
      <c r="Y15" s="22">
        <v>0</v>
      </c>
      <c r="Z15" s="22">
        <v>0</v>
      </c>
      <c r="AA15" s="22"/>
      <c r="AB15" s="23">
        <v>0</v>
      </c>
      <c r="AC15" s="23">
        <v>0</v>
      </c>
      <c r="AD15" s="23">
        <v>20</v>
      </c>
      <c r="AE15" s="23">
        <v>24.5</v>
      </c>
      <c r="AF15" s="23">
        <v>14.7</v>
      </c>
      <c r="AG15" s="23">
        <v>9.8000000000000007</v>
      </c>
      <c r="AH15" s="9" t="s">
        <v>36</v>
      </c>
      <c r="AI15" s="9">
        <f t="shared" si="4"/>
        <v>56</v>
      </c>
      <c r="AJ15" s="24" t="e">
        <f t="shared" ref="AJ15:AO15" si="7">100*(D15+J15+P15+V15+AB15)/#REF!</f>
        <v>#REF!</v>
      </c>
      <c r="AK15" s="24" t="e">
        <f t="shared" si="7"/>
        <v>#REF!</v>
      </c>
      <c r="AL15" s="24" t="e">
        <f t="shared" si="7"/>
        <v>#REF!</v>
      </c>
      <c r="AM15" s="24" t="e">
        <f t="shared" si="7"/>
        <v>#REF!</v>
      </c>
      <c r="AN15" s="24" t="e">
        <f t="shared" si="7"/>
        <v>#REF!</v>
      </c>
      <c r="AO15" s="24" t="e">
        <f t="shared" si="7"/>
        <v>#REF!</v>
      </c>
    </row>
    <row r="16" spans="1:41" ht="15.6" x14ac:dyDescent="0.3">
      <c r="A16" s="17">
        <v>4</v>
      </c>
      <c r="B16" s="18" t="s">
        <v>42</v>
      </c>
      <c r="C16" s="19" t="s">
        <v>43</v>
      </c>
      <c r="D16" s="20">
        <v>30.8</v>
      </c>
      <c r="E16" s="20">
        <v>13.2</v>
      </c>
      <c r="F16" s="20">
        <v>0</v>
      </c>
      <c r="G16" s="20">
        <v>0</v>
      </c>
      <c r="H16" s="20">
        <v>0</v>
      </c>
      <c r="I16" s="20"/>
      <c r="J16" s="21">
        <v>0</v>
      </c>
      <c r="K16" s="21">
        <v>24.5</v>
      </c>
      <c r="L16" s="21">
        <v>24.5</v>
      </c>
      <c r="M16" s="21">
        <v>0</v>
      </c>
      <c r="N16" s="21">
        <v>0</v>
      </c>
      <c r="O16" s="21"/>
      <c r="P16" s="20">
        <v>0</v>
      </c>
      <c r="Q16" s="20">
        <v>0</v>
      </c>
      <c r="R16" s="20">
        <v>0</v>
      </c>
      <c r="S16" s="20">
        <v>8.6</v>
      </c>
      <c r="T16" s="20">
        <v>17.2</v>
      </c>
      <c r="U16" s="20">
        <v>17.2</v>
      </c>
      <c r="V16" s="22">
        <v>9.8000000000000007</v>
      </c>
      <c r="W16" s="22">
        <v>14.7</v>
      </c>
      <c r="X16" s="22">
        <v>24.5</v>
      </c>
      <c r="Y16" s="22">
        <v>0</v>
      </c>
      <c r="Z16" s="22">
        <v>0</v>
      </c>
      <c r="AA16" s="22"/>
      <c r="AB16" s="23">
        <v>0</v>
      </c>
      <c r="AC16" s="23">
        <v>0</v>
      </c>
      <c r="AD16" s="23">
        <v>0</v>
      </c>
      <c r="AE16" s="23">
        <v>24</v>
      </c>
      <c r="AF16" s="23">
        <v>14.399999999999999</v>
      </c>
      <c r="AG16" s="23">
        <v>9.6</v>
      </c>
      <c r="AH16" s="9" t="s">
        <v>44</v>
      </c>
      <c r="AI16" s="9">
        <f t="shared" si="4"/>
        <v>70</v>
      </c>
      <c r="AJ16" s="24" t="e">
        <f t="shared" ref="AJ16:AO16" si="8">100*(D16+J16+P16+V16+AB16)/#REF!</f>
        <v>#REF!</v>
      </c>
      <c r="AK16" s="24" t="e">
        <f t="shared" si="8"/>
        <v>#REF!</v>
      </c>
      <c r="AL16" s="24" t="e">
        <f t="shared" si="8"/>
        <v>#REF!</v>
      </c>
      <c r="AM16" s="24" t="e">
        <f t="shared" si="8"/>
        <v>#REF!</v>
      </c>
      <c r="AN16" s="24" t="e">
        <f t="shared" si="8"/>
        <v>#REF!</v>
      </c>
      <c r="AO16" s="24" t="e">
        <f t="shared" si="8"/>
        <v>#REF!</v>
      </c>
    </row>
    <row r="17" spans="1:41" ht="15.6" x14ac:dyDescent="0.3">
      <c r="A17" s="17">
        <v>5</v>
      </c>
      <c r="B17" s="18" t="s">
        <v>45</v>
      </c>
      <c r="C17" s="19" t="s">
        <v>46</v>
      </c>
      <c r="D17" s="20">
        <v>19.600000000000001</v>
      </c>
      <c r="E17" s="20">
        <v>8.4</v>
      </c>
      <c r="F17" s="20">
        <v>0</v>
      </c>
      <c r="G17" s="20">
        <v>0</v>
      </c>
      <c r="H17" s="20">
        <v>0</v>
      </c>
      <c r="I17" s="20"/>
      <c r="J17" s="21">
        <v>0</v>
      </c>
      <c r="K17" s="21">
        <v>20</v>
      </c>
      <c r="L17" s="21">
        <v>20</v>
      </c>
      <c r="M17" s="21">
        <v>0</v>
      </c>
      <c r="N17" s="21">
        <v>0</v>
      </c>
      <c r="O17" s="21"/>
      <c r="P17" s="20">
        <v>0</v>
      </c>
      <c r="Q17" s="20">
        <v>0</v>
      </c>
      <c r="R17" s="20">
        <v>0</v>
      </c>
      <c r="S17" s="20">
        <v>7</v>
      </c>
      <c r="T17" s="20">
        <v>14</v>
      </c>
      <c r="U17" s="20">
        <v>14</v>
      </c>
      <c r="V17" s="22">
        <v>9.2000000000000011</v>
      </c>
      <c r="W17" s="22">
        <v>13.8</v>
      </c>
      <c r="X17" s="22">
        <v>23</v>
      </c>
      <c r="Y17" s="22">
        <v>0</v>
      </c>
      <c r="Z17" s="22">
        <v>0</v>
      </c>
      <c r="AA17" s="22"/>
      <c r="AB17" s="23">
        <v>0</v>
      </c>
      <c r="AC17" s="23">
        <v>0</v>
      </c>
      <c r="AD17" s="23">
        <v>0</v>
      </c>
      <c r="AE17" s="23">
        <v>23.5</v>
      </c>
      <c r="AF17" s="23">
        <v>14.1</v>
      </c>
      <c r="AG17" s="23">
        <v>9.3999999999999986</v>
      </c>
      <c r="AH17" s="9" t="s">
        <v>36</v>
      </c>
      <c r="AI17" s="9">
        <f t="shared" si="4"/>
        <v>56</v>
      </c>
      <c r="AJ17" s="24" t="e">
        <f t="shared" ref="AJ17:AO17" si="9">100*(D17+J17+P17+V17+AB17)/#REF!</f>
        <v>#REF!</v>
      </c>
      <c r="AK17" s="24" t="e">
        <f t="shared" si="9"/>
        <v>#REF!</v>
      </c>
      <c r="AL17" s="24" t="e">
        <f t="shared" si="9"/>
        <v>#REF!</v>
      </c>
      <c r="AM17" s="24" t="e">
        <f t="shared" si="9"/>
        <v>#REF!</v>
      </c>
      <c r="AN17" s="24" t="e">
        <f t="shared" si="9"/>
        <v>#REF!</v>
      </c>
      <c r="AO17" s="24" t="e">
        <f t="shared" si="9"/>
        <v>#REF!</v>
      </c>
    </row>
    <row r="18" spans="1:41" ht="15.6" x14ac:dyDescent="0.3">
      <c r="A18" s="17">
        <v>6</v>
      </c>
      <c r="B18" s="18" t="s">
        <v>47</v>
      </c>
      <c r="C18" s="19" t="s">
        <v>48</v>
      </c>
      <c r="D18" s="20">
        <v>32.200000000000003</v>
      </c>
      <c r="E18" s="20">
        <v>13.8</v>
      </c>
      <c r="F18" s="20">
        <v>0</v>
      </c>
      <c r="G18" s="20">
        <v>0</v>
      </c>
      <c r="H18" s="20">
        <v>0</v>
      </c>
      <c r="I18" s="20"/>
      <c r="J18" s="21">
        <v>0</v>
      </c>
      <c r="K18" s="21">
        <v>25</v>
      </c>
      <c r="L18" s="21">
        <v>25</v>
      </c>
      <c r="M18" s="21">
        <v>0</v>
      </c>
      <c r="N18" s="21">
        <v>0</v>
      </c>
      <c r="O18" s="21"/>
      <c r="P18" s="20">
        <v>0</v>
      </c>
      <c r="Q18" s="20">
        <v>0</v>
      </c>
      <c r="R18" s="20">
        <v>0</v>
      </c>
      <c r="S18" s="20">
        <v>8</v>
      </c>
      <c r="T18" s="20">
        <v>16</v>
      </c>
      <c r="U18" s="20">
        <v>16</v>
      </c>
      <c r="V18" s="22">
        <v>9.6</v>
      </c>
      <c r="W18" s="22">
        <v>14.399999999999999</v>
      </c>
      <c r="X18" s="22">
        <v>24</v>
      </c>
      <c r="Y18" s="22">
        <v>0</v>
      </c>
      <c r="Z18" s="22">
        <v>0</v>
      </c>
      <c r="AA18" s="22"/>
      <c r="AB18" s="23">
        <v>0</v>
      </c>
      <c r="AC18" s="23">
        <v>0</v>
      </c>
      <c r="AD18" s="23">
        <v>0</v>
      </c>
      <c r="AE18" s="23">
        <v>25</v>
      </c>
      <c r="AF18" s="23">
        <v>15</v>
      </c>
      <c r="AG18" s="23">
        <v>10</v>
      </c>
      <c r="AH18" s="9" t="s">
        <v>49</v>
      </c>
      <c r="AI18" s="9">
        <f t="shared" si="4"/>
        <v>60</v>
      </c>
      <c r="AJ18" s="24" t="e">
        <f t="shared" ref="AJ18:AO18" si="10">100*(D18+J18+P18+V18+AB18)/#REF!</f>
        <v>#REF!</v>
      </c>
      <c r="AK18" s="24" t="e">
        <f t="shared" si="10"/>
        <v>#REF!</v>
      </c>
      <c r="AL18" s="24" t="e">
        <f t="shared" si="10"/>
        <v>#REF!</v>
      </c>
      <c r="AM18" s="24" t="e">
        <f t="shared" si="10"/>
        <v>#REF!</v>
      </c>
      <c r="AN18" s="24" t="e">
        <f t="shared" si="10"/>
        <v>#REF!</v>
      </c>
      <c r="AO18" s="24" t="e">
        <f t="shared" si="10"/>
        <v>#REF!</v>
      </c>
    </row>
    <row r="19" spans="1:41" ht="15.6" x14ac:dyDescent="0.3">
      <c r="A19" s="17">
        <v>7</v>
      </c>
      <c r="B19" s="18" t="s">
        <v>50</v>
      </c>
      <c r="C19" s="19" t="s">
        <v>51</v>
      </c>
      <c r="D19" s="20">
        <v>24.5</v>
      </c>
      <c r="E19" s="20">
        <v>10.5</v>
      </c>
      <c r="F19" s="20">
        <v>0</v>
      </c>
      <c r="G19" s="20">
        <v>0</v>
      </c>
      <c r="H19" s="20">
        <v>0</v>
      </c>
      <c r="I19" s="20"/>
      <c r="J19" s="21">
        <v>0</v>
      </c>
      <c r="K19" s="21">
        <v>21</v>
      </c>
      <c r="L19" s="21">
        <v>21</v>
      </c>
      <c r="M19" s="21">
        <v>0</v>
      </c>
      <c r="N19" s="21">
        <v>0</v>
      </c>
      <c r="O19" s="21"/>
      <c r="P19" s="20">
        <v>0</v>
      </c>
      <c r="Q19" s="20">
        <v>0</v>
      </c>
      <c r="R19" s="20">
        <v>0</v>
      </c>
      <c r="S19" s="20">
        <v>7</v>
      </c>
      <c r="T19" s="20">
        <v>14</v>
      </c>
      <c r="U19" s="20">
        <v>14</v>
      </c>
      <c r="V19" s="22">
        <v>8.1999999999999993</v>
      </c>
      <c r="W19" s="22">
        <v>12.299999999999999</v>
      </c>
      <c r="X19" s="22">
        <v>20.5</v>
      </c>
      <c r="Y19" s="22">
        <v>0</v>
      </c>
      <c r="Z19" s="22">
        <v>0</v>
      </c>
      <c r="AA19" s="22"/>
      <c r="AB19" s="23">
        <v>0</v>
      </c>
      <c r="AC19" s="23">
        <v>0</v>
      </c>
      <c r="AD19" s="23">
        <v>0</v>
      </c>
      <c r="AE19" s="23">
        <v>25</v>
      </c>
      <c r="AF19" s="23">
        <v>15</v>
      </c>
      <c r="AG19" s="23">
        <v>10</v>
      </c>
      <c r="AH19" s="9" t="s">
        <v>36</v>
      </c>
      <c r="AI19" s="9">
        <f t="shared" si="4"/>
        <v>56</v>
      </c>
      <c r="AJ19" s="24" t="e">
        <f t="shared" ref="AJ19:AO19" si="11">100*(D19+J19+P19+V19+AB19)/#REF!</f>
        <v>#REF!</v>
      </c>
      <c r="AK19" s="24" t="e">
        <f t="shared" si="11"/>
        <v>#REF!</v>
      </c>
      <c r="AL19" s="24" t="e">
        <f t="shared" si="11"/>
        <v>#REF!</v>
      </c>
      <c r="AM19" s="24" t="e">
        <f t="shared" si="11"/>
        <v>#REF!</v>
      </c>
      <c r="AN19" s="24" t="e">
        <f t="shared" si="11"/>
        <v>#REF!</v>
      </c>
      <c r="AO19" s="24" t="e">
        <f t="shared" si="11"/>
        <v>#REF!</v>
      </c>
    </row>
    <row r="20" spans="1:41" ht="15.6" x14ac:dyDescent="0.3">
      <c r="A20" s="17">
        <v>8</v>
      </c>
      <c r="B20" s="18" t="s">
        <v>52</v>
      </c>
      <c r="C20" s="19" t="s">
        <v>53</v>
      </c>
      <c r="D20" s="20">
        <v>17.5</v>
      </c>
      <c r="E20" s="20">
        <v>7.5</v>
      </c>
      <c r="F20" s="20">
        <v>0</v>
      </c>
      <c r="G20" s="20">
        <v>0</v>
      </c>
      <c r="H20" s="20">
        <v>0</v>
      </c>
      <c r="I20" s="20"/>
      <c r="J20" s="21">
        <v>0</v>
      </c>
      <c r="K20" s="21">
        <v>17.5</v>
      </c>
      <c r="L20" s="21">
        <v>17.5</v>
      </c>
      <c r="M20" s="21">
        <v>0</v>
      </c>
      <c r="N20" s="21">
        <v>0</v>
      </c>
      <c r="O20" s="21"/>
      <c r="P20" s="20">
        <v>0</v>
      </c>
      <c r="Q20" s="20">
        <v>0</v>
      </c>
      <c r="R20" s="20">
        <v>0</v>
      </c>
      <c r="S20" s="20">
        <v>5</v>
      </c>
      <c r="T20" s="20">
        <v>10</v>
      </c>
      <c r="U20" s="20">
        <v>10</v>
      </c>
      <c r="V20" s="22">
        <v>9.2000000000000011</v>
      </c>
      <c r="W20" s="22">
        <v>13.8</v>
      </c>
      <c r="X20" s="22">
        <v>23</v>
      </c>
      <c r="Y20" s="22">
        <v>0</v>
      </c>
      <c r="Z20" s="22">
        <v>0</v>
      </c>
      <c r="AA20" s="22"/>
      <c r="AB20" s="23">
        <v>0</v>
      </c>
      <c r="AC20" s="23">
        <v>0</v>
      </c>
      <c r="AD20" s="23">
        <v>0</v>
      </c>
      <c r="AE20" s="23">
        <v>22.5</v>
      </c>
      <c r="AF20" s="23">
        <v>13.5</v>
      </c>
      <c r="AG20" s="23">
        <v>9</v>
      </c>
      <c r="AH20" s="9" t="s">
        <v>36</v>
      </c>
      <c r="AI20" s="9">
        <f t="shared" si="4"/>
        <v>56</v>
      </c>
      <c r="AJ20" s="24" t="e">
        <f t="shared" ref="AJ20:AO20" si="12">100*(D20+J20+P20+V20+AB20)/#REF!</f>
        <v>#REF!</v>
      </c>
      <c r="AK20" s="24" t="e">
        <f t="shared" si="12"/>
        <v>#REF!</v>
      </c>
      <c r="AL20" s="24" t="e">
        <f t="shared" si="12"/>
        <v>#REF!</v>
      </c>
      <c r="AM20" s="24" t="e">
        <f t="shared" si="12"/>
        <v>#REF!</v>
      </c>
      <c r="AN20" s="24" t="e">
        <f t="shared" si="12"/>
        <v>#REF!</v>
      </c>
      <c r="AO20" s="24" t="e">
        <f t="shared" si="12"/>
        <v>#REF!</v>
      </c>
    </row>
    <row r="21" spans="1:41" ht="15.75" customHeight="1" x14ac:dyDescent="0.3">
      <c r="A21" s="17">
        <v>9</v>
      </c>
      <c r="B21" s="18" t="s">
        <v>54</v>
      </c>
      <c r="C21" s="19" t="s">
        <v>55</v>
      </c>
      <c r="D21" s="20">
        <v>24.5</v>
      </c>
      <c r="E21" s="20">
        <v>10.5</v>
      </c>
      <c r="F21" s="20">
        <v>0</v>
      </c>
      <c r="G21" s="20">
        <v>0</v>
      </c>
      <c r="H21" s="20">
        <v>0</v>
      </c>
      <c r="I21" s="20"/>
      <c r="J21" s="21">
        <v>0</v>
      </c>
      <c r="K21" s="21">
        <v>22.5</v>
      </c>
      <c r="L21" s="21">
        <v>22.5</v>
      </c>
      <c r="M21" s="21">
        <v>0</v>
      </c>
      <c r="N21" s="21">
        <v>0</v>
      </c>
      <c r="O21" s="21"/>
      <c r="P21" s="20">
        <v>0</v>
      </c>
      <c r="Q21" s="20">
        <v>0</v>
      </c>
      <c r="R21" s="20">
        <v>0</v>
      </c>
      <c r="S21" s="20">
        <v>8.6</v>
      </c>
      <c r="T21" s="20">
        <v>17.2</v>
      </c>
      <c r="U21" s="20">
        <v>17.2</v>
      </c>
      <c r="V21" s="22">
        <v>8</v>
      </c>
      <c r="W21" s="22">
        <v>12</v>
      </c>
      <c r="X21" s="22">
        <v>20</v>
      </c>
      <c r="Y21" s="22">
        <v>0</v>
      </c>
      <c r="Z21" s="22">
        <v>0</v>
      </c>
      <c r="AA21" s="22"/>
      <c r="AB21" s="23">
        <v>0</v>
      </c>
      <c r="AC21" s="23">
        <v>0</v>
      </c>
      <c r="AD21" s="23">
        <v>0</v>
      </c>
      <c r="AE21" s="23">
        <v>23.5</v>
      </c>
      <c r="AF21" s="23">
        <v>14.1</v>
      </c>
      <c r="AG21" s="23">
        <v>9.3999999999999986</v>
      </c>
      <c r="AH21" s="9" t="s">
        <v>39</v>
      </c>
      <c r="AI21" s="9">
        <f t="shared" si="4"/>
        <v>80</v>
      </c>
      <c r="AJ21" s="24" t="e">
        <f t="shared" ref="AJ21:AO21" si="13">100*(D21+J21+P21+V21+AB21)/#REF!</f>
        <v>#REF!</v>
      </c>
      <c r="AK21" s="24" t="e">
        <f t="shared" si="13"/>
        <v>#REF!</v>
      </c>
      <c r="AL21" s="24" t="e">
        <f t="shared" si="13"/>
        <v>#REF!</v>
      </c>
      <c r="AM21" s="24" t="e">
        <f t="shared" si="13"/>
        <v>#REF!</v>
      </c>
      <c r="AN21" s="24" t="e">
        <f t="shared" si="13"/>
        <v>#REF!</v>
      </c>
      <c r="AO21" s="24" t="e">
        <f t="shared" si="13"/>
        <v>#REF!</v>
      </c>
    </row>
    <row r="22" spans="1:41" ht="15.75" customHeight="1" x14ac:dyDescent="0.3">
      <c r="A22" s="17">
        <v>10</v>
      </c>
      <c r="B22" s="18" t="s">
        <v>56</v>
      </c>
      <c r="C22" s="19" t="s">
        <v>57</v>
      </c>
      <c r="D22" s="20">
        <v>25.9</v>
      </c>
      <c r="E22" s="20">
        <v>11.1</v>
      </c>
      <c r="F22" s="20">
        <v>0</v>
      </c>
      <c r="G22" s="20">
        <v>0</v>
      </c>
      <c r="H22" s="20">
        <v>0</v>
      </c>
      <c r="I22" s="20"/>
      <c r="J22" s="21">
        <v>0</v>
      </c>
      <c r="K22" s="21">
        <v>20</v>
      </c>
      <c r="L22" s="21">
        <v>20</v>
      </c>
      <c r="M22" s="21">
        <v>0</v>
      </c>
      <c r="N22" s="21">
        <v>0</v>
      </c>
      <c r="O22" s="21"/>
      <c r="P22" s="20">
        <v>0</v>
      </c>
      <c r="Q22" s="20">
        <v>0</v>
      </c>
      <c r="R22" s="20">
        <v>0</v>
      </c>
      <c r="S22" s="20">
        <v>6</v>
      </c>
      <c r="T22" s="20">
        <v>12</v>
      </c>
      <c r="U22" s="20">
        <v>12</v>
      </c>
      <c r="V22" s="22">
        <v>9.2000000000000011</v>
      </c>
      <c r="W22" s="22">
        <v>13.8</v>
      </c>
      <c r="X22" s="22">
        <v>23</v>
      </c>
      <c r="Y22" s="22">
        <v>0</v>
      </c>
      <c r="Z22" s="22">
        <v>0</v>
      </c>
      <c r="AA22" s="22"/>
      <c r="AB22" s="23">
        <v>0</v>
      </c>
      <c r="AC22" s="23">
        <v>0</v>
      </c>
      <c r="AD22" s="23">
        <v>0</v>
      </c>
      <c r="AE22" s="23">
        <v>23.5</v>
      </c>
      <c r="AF22" s="23">
        <v>14.1</v>
      </c>
      <c r="AG22" s="23">
        <v>9.3999999999999986</v>
      </c>
      <c r="AH22" s="9" t="s">
        <v>36</v>
      </c>
      <c r="AI22" s="9">
        <f t="shared" si="4"/>
        <v>56</v>
      </c>
      <c r="AJ22" s="24" t="e">
        <f t="shared" ref="AJ22:AO22" si="14">100*(D22+J22+P22+V22+AB22)/#REF!</f>
        <v>#REF!</v>
      </c>
      <c r="AK22" s="24" t="e">
        <f t="shared" si="14"/>
        <v>#REF!</v>
      </c>
      <c r="AL22" s="24" t="e">
        <f t="shared" si="14"/>
        <v>#REF!</v>
      </c>
      <c r="AM22" s="24" t="e">
        <f t="shared" si="14"/>
        <v>#REF!</v>
      </c>
      <c r="AN22" s="24" t="e">
        <f t="shared" si="14"/>
        <v>#REF!</v>
      </c>
      <c r="AO22" s="24" t="e">
        <f t="shared" si="14"/>
        <v>#REF!</v>
      </c>
    </row>
    <row r="23" spans="1:41" ht="15.75" customHeight="1" x14ac:dyDescent="0.3">
      <c r="A23" s="17">
        <v>11</v>
      </c>
      <c r="B23" s="18" t="s">
        <v>58</v>
      </c>
      <c r="C23" s="19" t="s">
        <v>59</v>
      </c>
      <c r="D23" s="20">
        <v>24.5</v>
      </c>
      <c r="E23" s="20">
        <v>10.5</v>
      </c>
      <c r="F23" s="20">
        <v>0</v>
      </c>
      <c r="G23" s="20">
        <v>0</v>
      </c>
      <c r="H23" s="20">
        <v>0</v>
      </c>
      <c r="I23" s="20"/>
      <c r="J23" s="21">
        <v>0</v>
      </c>
      <c r="K23" s="21">
        <v>19</v>
      </c>
      <c r="L23" s="21">
        <v>19</v>
      </c>
      <c r="M23" s="21">
        <v>0</v>
      </c>
      <c r="N23" s="21">
        <v>0</v>
      </c>
      <c r="O23" s="21"/>
      <c r="P23" s="20">
        <v>0</v>
      </c>
      <c r="Q23" s="20">
        <v>0</v>
      </c>
      <c r="R23" s="20">
        <v>0</v>
      </c>
      <c r="S23" s="20">
        <v>7</v>
      </c>
      <c r="T23" s="20">
        <v>14</v>
      </c>
      <c r="U23" s="20">
        <v>14</v>
      </c>
      <c r="V23" s="22">
        <v>8.8000000000000007</v>
      </c>
      <c r="W23" s="22">
        <v>13.2</v>
      </c>
      <c r="X23" s="22">
        <v>22</v>
      </c>
      <c r="Y23" s="22">
        <v>0</v>
      </c>
      <c r="Z23" s="22">
        <v>0</v>
      </c>
      <c r="AA23" s="22"/>
      <c r="AB23" s="23">
        <v>0</v>
      </c>
      <c r="AC23" s="23">
        <v>0</v>
      </c>
      <c r="AD23" s="23">
        <v>0</v>
      </c>
      <c r="AE23" s="23">
        <v>25</v>
      </c>
      <c r="AF23" s="23">
        <v>15</v>
      </c>
      <c r="AG23" s="23">
        <v>10</v>
      </c>
      <c r="AH23" s="9" t="s">
        <v>36</v>
      </c>
      <c r="AI23" s="9">
        <f t="shared" si="4"/>
        <v>56</v>
      </c>
      <c r="AJ23" s="24" t="e">
        <f t="shared" ref="AJ23:AO23" si="15">100*(D23+J23+P23+V23+AB23)/#REF!</f>
        <v>#REF!</v>
      </c>
      <c r="AK23" s="24" t="e">
        <f t="shared" si="15"/>
        <v>#REF!</v>
      </c>
      <c r="AL23" s="24" t="e">
        <f t="shared" si="15"/>
        <v>#REF!</v>
      </c>
      <c r="AM23" s="24" t="e">
        <f t="shared" si="15"/>
        <v>#REF!</v>
      </c>
      <c r="AN23" s="24" t="e">
        <f t="shared" si="15"/>
        <v>#REF!</v>
      </c>
      <c r="AO23" s="24" t="e">
        <f t="shared" si="15"/>
        <v>#REF!</v>
      </c>
    </row>
    <row r="24" spans="1:41" ht="15.75" customHeight="1" x14ac:dyDescent="0.3">
      <c r="A24" s="17">
        <v>12</v>
      </c>
      <c r="B24" s="18" t="s">
        <v>60</v>
      </c>
      <c r="C24" s="19" t="s">
        <v>61</v>
      </c>
      <c r="D24" s="20">
        <v>31.5</v>
      </c>
      <c r="E24" s="20">
        <v>13.5</v>
      </c>
      <c r="F24" s="20">
        <v>0</v>
      </c>
      <c r="G24" s="20">
        <v>0</v>
      </c>
      <c r="H24" s="20">
        <v>0</v>
      </c>
      <c r="I24" s="20"/>
      <c r="J24" s="21">
        <v>0</v>
      </c>
      <c r="K24" s="21">
        <v>24.5</v>
      </c>
      <c r="L24" s="21">
        <v>24.5</v>
      </c>
      <c r="M24" s="21">
        <v>0</v>
      </c>
      <c r="N24" s="21">
        <v>0</v>
      </c>
      <c r="O24" s="21"/>
      <c r="P24" s="20">
        <v>0</v>
      </c>
      <c r="Q24" s="20">
        <v>0</v>
      </c>
      <c r="R24" s="20">
        <v>0</v>
      </c>
      <c r="S24" s="20">
        <v>8</v>
      </c>
      <c r="T24" s="20">
        <v>16</v>
      </c>
      <c r="U24" s="20">
        <v>16</v>
      </c>
      <c r="V24" s="22">
        <v>9.6</v>
      </c>
      <c r="W24" s="22">
        <v>14.399999999999999</v>
      </c>
      <c r="X24" s="22">
        <v>24</v>
      </c>
      <c r="Y24" s="22">
        <v>0</v>
      </c>
      <c r="Z24" s="22">
        <v>0</v>
      </c>
      <c r="AA24" s="22"/>
      <c r="AB24" s="23">
        <v>0</v>
      </c>
      <c r="AC24" s="23">
        <v>0</v>
      </c>
      <c r="AD24" s="23">
        <v>0</v>
      </c>
      <c r="AE24" s="23">
        <v>23</v>
      </c>
      <c r="AF24" s="23">
        <v>13.8</v>
      </c>
      <c r="AG24" s="23">
        <v>9.2000000000000011</v>
      </c>
      <c r="AH24" s="9" t="s">
        <v>49</v>
      </c>
      <c r="AI24" s="9">
        <f t="shared" si="4"/>
        <v>60</v>
      </c>
      <c r="AJ24" s="24" t="e">
        <f t="shared" ref="AJ24:AO24" si="16">100*(D24+J24+P24+V24+AB24)/#REF!</f>
        <v>#REF!</v>
      </c>
      <c r="AK24" s="24" t="e">
        <f t="shared" si="16"/>
        <v>#REF!</v>
      </c>
      <c r="AL24" s="24" t="e">
        <f t="shared" si="16"/>
        <v>#REF!</v>
      </c>
      <c r="AM24" s="24" t="e">
        <f t="shared" si="16"/>
        <v>#REF!</v>
      </c>
      <c r="AN24" s="24" t="e">
        <f t="shared" si="16"/>
        <v>#REF!</v>
      </c>
      <c r="AO24" s="24" t="e">
        <f t="shared" si="16"/>
        <v>#REF!</v>
      </c>
    </row>
    <row r="25" spans="1:41" ht="15.75" customHeight="1" x14ac:dyDescent="0.3">
      <c r="A25" s="17">
        <v>13</v>
      </c>
      <c r="B25" s="18" t="s">
        <v>62</v>
      </c>
      <c r="C25" s="19" t="s">
        <v>63</v>
      </c>
      <c r="D25" s="20">
        <v>28.7</v>
      </c>
      <c r="E25" s="20">
        <v>12.299999999999999</v>
      </c>
      <c r="F25" s="20">
        <v>0</v>
      </c>
      <c r="G25" s="20">
        <v>0</v>
      </c>
      <c r="H25" s="20">
        <v>0</v>
      </c>
      <c r="I25" s="20"/>
      <c r="J25" s="21">
        <v>0</v>
      </c>
      <c r="K25" s="21">
        <v>22.5</v>
      </c>
      <c r="L25" s="21">
        <v>22.5</v>
      </c>
      <c r="M25" s="21">
        <v>0</v>
      </c>
      <c r="N25" s="21">
        <v>0</v>
      </c>
      <c r="O25" s="21"/>
      <c r="P25" s="20">
        <v>0</v>
      </c>
      <c r="Q25" s="20">
        <v>0</v>
      </c>
      <c r="R25" s="20">
        <v>0</v>
      </c>
      <c r="S25" s="20">
        <v>8.6</v>
      </c>
      <c r="T25" s="20">
        <v>17.2</v>
      </c>
      <c r="U25" s="20">
        <v>17.2</v>
      </c>
      <c r="V25" s="22">
        <v>9.6</v>
      </c>
      <c r="W25" s="22">
        <v>14.399999999999999</v>
      </c>
      <c r="X25" s="22">
        <v>24</v>
      </c>
      <c r="Y25" s="22">
        <v>0</v>
      </c>
      <c r="Z25" s="22">
        <v>0</v>
      </c>
      <c r="AA25" s="22"/>
      <c r="AB25" s="23">
        <v>0</v>
      </c>
      <c r="AC25" s="23">
        <v>0</v>
      </c>
      <c r="AD25" s="23">
        <v>0</v>
      </c>
      <c r="AE25" s="23">
        <v>25</v>
      </c>
      <c r="AF25" s="23">
        <v>15</v>
      </c>
      <c r="AG25" s="23">
        <v>10</v>
      </c>
      <c r="AH25" s="9" t="s">
        <v>44</v>
      </c>
      <c r="AI25" s="9">
        <f t="shared" si="4"/>
        <v>70</v>
      </c>
      <c r="AJ25" s="24" t="e">
        <f t="shared" ref="AJ25:AO25" si="17">100*(D25+J25+P25+V25+AB25)/#REF!</f>
        <v>#REF!</v>
      </c>
      <c r="AK25" s="24" t="e">
        <f t="shared" si="17"/>
        <v>#REF!</v>
      </c>
      <c r="AL25" s="24" t="e">
        <f t="shared" si="17"/>
        <v>#REF!</v>
      </c>
      <c r="AM25" s="24" t="e">
        <f t="shared" si="17"/>
        <v>#REF!</v>
      </c>
      <c r="AN25" s="24" t="e">
        <f t="shared" si="17"/>
        <v>#REF!</v>
      </c>
      <c r="AO25" s="24" t="e">
        <f t="shared" si="17"/>
        <v>#REF!</v>
      </c>
    </row>
    <row r="26" spans="1:41" ht="15.75" customHeight="1" x14ac:dyDescent="0.3">
      <c r="A26" s="17">
        <v>14</v>
      </c>
      <c r="B26" s="18" t="s">
        <v>64</v>
      </c>
      <c r="C26" s="19" t="s">
        <v>65</v>
      </c>
      <c r="D26" s="20">
        <v>33.6</v>
      </c>
      <c r="E26" s="20">
        <v>14.399999999999999</v>
      </c>
      <c r="F26" s="20">
        <v>0</v>
      </c>
      <c r="G26" s="20">
        <v>0</v>
      </c>
      <c r="H26" s="20">
        <v>0</v>
      </c>
      <c r="I26" s="20"/>
      <c r="J26" s="21">
        <v>0</v>
      </c>
      <c r="K26" s="21">
        <v>20.5</v>
      </c>
      <c r="L26" s="21">
        <v>20.5</v>
      </c>
      <c r="M26" s="21">
        <v>0</v>
      </c>
      <c r="N26" s="21">
        <v>0</v>
      </c>
      <c r="O26" s="21"/>
      <c r="P26" s="20">
        <v>0</v>
      </c>
      <c r="Q26" s="20">
        <v>0</v>
      </c>
      <c r="R26" s="20">
        <v>0</v>
      </c>
      <c r="S26" s="20">
        <v>7.6</v>
      </c>
      <c r="T26" s="20">
        <v>15.2</v>
      </c>
      <c r="U26" s="20">
        <v>15.2</v>
      </c>
      <c r="V26" s="22">
        <v>9.6</v>
      </c>
      <c r="W26" s="22">
        <v>14.399999999999999</v>
      </c>
      <c r="X26" s="22">
        <v>24</v>
      </c>
      <c r="Y26" s="22">
        <v>0</v>
      </c>
      <c r="Z26" s="22">
        <v>0</v>
      </c>
      <c r="AA26" s="22"/>
      <c r="AB26" s="23">
        <v>0</v>
      </c>
      <c r="AC26" s="23">
        <v>0</v>
      </c>
      <c r="AD26" s="23">
        <v>0</v>
      </c>
      <c r="AE26" s="23">
        <v>25</v>
      </c>
      <c r="AF26" s="23">
        <v>15</v>
      </c>
      <c r="AG26" s="23">
        <v>10</v>
      </c>
      <c r="AH26" s="9" t="s">
        <v>36</v>
      </c>
      <c r="AI26" s="9">
        <f t="shared" si="4"/>
        <v>56</v>
      </c>
      <c r="AJ26" s="24" t="e">
        <f t="shared" ref="AJ26:AO26" si="18">100*(D26+J26+P26+V26+AB26)/#REF!</f>
        <v>#REF!</v>
      </c>
      <c r="AK26" s="24" t="e">
        <f t="shared" si="18"/>
        <v>#REF!</v>
      </c>
      <c r="AL26" s="24" t="e">
        <f t="shared" si="18"/>
        <v>#REF!</v>
      </c>
      <c r="AM26" s="24" t="e">
        <f t="shared" si="18"/>
        <v>#REF!</v>
      </c>
      <c r="AN26" s="24" t="e">
        <f t="shared" si="18"/>
        <v>#REF!</v>
      </c>
      <c r="AO26" s="24" t="e">
        <f t="shared" si="18"/>
        <v>#REF!</v>
      </c>
    </row>
    <row r="27" spans="1:41" ht="15.75" customHeight="1" x14ac:dyDescent="0.3">
      <c r="A27" s="17">
        <v>15</v>
      </c>
      <c r="B27" s="18" t="s">
        <v>66</v>
      </c>
      <c r="C27" s="19" t="s">
        <v>67</v>
      </c>
      <c r="D27" s="20">
        <v>24.5</v>
      </c>
      <c r="E27" s="20">
        <v>10.5</v>
      </c>
      <c r="F27" s="20">
        <v>0</v>
      </c>
      <c r="G27" s="20">
        <v>0</v>
      </c>
      <c r="H27" s="20">
        <v>0</v>
      </c>
      <c r="I27" s="20"/>
      <c r="J27" s="21">
        <v>0</v>
      </c>
      <c r="K27" s="21">
        <v>22.5</v>
      </c>
      <c r="L27" s="21">
        <v>22.5</v>
      </c>
      <c r="M27" s="21">
        <v>0</v>
      </c>
      <c r="N27" s="21">
        <v>0</v>
      </c>
      <c r="O27" s="21"/>
      <c r="P27" s="20">
        <v>0</v>
      </c>
      <c r="Q27" s="20">
        <v>0</v>
      </c>
      <c r="R27" s="20">
        <v>0</v>
      </c>
      <c r="S27" s="20">
        <v>8</v>
      </c>
      <c r="T27" s="20">
        <v>16</v>
      </c>
      <c r="U27" s="20">
        <v>16</v>
      </c>
      <c r="V27" s="22">
        <v>8.1999999999999993</v>
      </c>
      <c r="W27" s="22">
        <v>12.299999999999999</v>
      </c>
      <c r="X27" s="22">
        <v>20.5</v>
      </c>
      <c r="Y27" s="22">
        <v>0</v>
      </c>
      <c r="Z27" s="22">
        <v>0</v>
      </c>
      <c r="AA27" s="22"/>
      <c r="AB27" s="23">
        <v>0</v>
      </c>
      <c r="AC27" s="23">
        <v>0</v>
      </c>
      <c r="AD27" s="23">
        <v>0</v>
      </c>
      <c r="AE27" s="23">
        <v>22.5</v>
      </c>
      <c r="AF27" s="23">
        <v>13.5</v>
      </c>
      <c r="AG27" s="23">
        <v>9</v>
      </c>
      <c r="AH27" s="9" t="s">
        <v>36</v>
      </c>
      <c r="AI27" s="9">
        <f t="shared" si="4"/>
        <v>56</v>
      </c>
      <c r="AJ27" s="24" t="e">
        <f t="shared" ref="AJ27:AO27" si="19">100*(D27+J27+P27+V27+AB27)/#REF!</f>
        <v>#REF!</v>
      </c>
      <c r="AK27" s="24" t="e">
        <f t="shared" si="19"/>
        <v>#REF!</v>
      </c>
      <c r="AL27" s="24" t="e">
        <f t="shared" si="19"/>
        <v>#REF!</v>
      </c>
      <c r="AM27" s="24" t="e">
        <f t="shared" si="19"/>
        <v>#REF!</v>
      </c>
      <c r="AN27" s="24" t="e">
        <f t="shared" si="19"/>
        <v>#REF!</v>
      </c>
      <c r="AO27" s="24" t="e">
        <f t="shared" si="19"/>
        <v>#REF!</v>
      </c>
    </row>
    <row r="28" spans="1:41" ht="15.75" customHeight="1" x14ac:dyDescent="0.3">
      <c r="A28" s="17">
        <v>16</v>
      </c>
      <c r="B28" s="18" t="s">
        <v>68</v>
      </c>
      <c r="C28" s="19" t="s">
        <v>69</v>
      </c>
      <c r="D28" s="20">
        <v>32.200000000000003</v>
      </c>
      <c r="E28" s="20">
        <v>13.8</v>
      </c>
      <c r="F28" s="20">
        <v>0</v>
      </c>
      <c r="G28" s="20">
        <v>0</v>
      </c>
      <c r="H28" s="20">
        <v>0</v>
      </c>
      <c r="I28" s="20"/>
      <c r="J28" s="21">
        <v>0</v>
      </c>
      <c r="K28" s="21">
        <v>24</v>
      </c>
      <c r="L28" s="21">
        <v>24</v>
      </c>
      <c r="M28" s="21">
        <v>0</v>
      </c>
      <c r="N28" s="21">
        <v>0</v>
      </c>
      <c r="O28" s="21"/>
      <c r="P28" s="20">
        <v>0</v>
      </c>
      <c r="Q28" s="20">
        <v>0</v>
      </c>
      <c r="R28" s="20">
        <v>0</v>
      </c>
      <c r="S28" s="20">
        <v>9.6</v>
      </c>
      <c r="T28" s="20">
        <v>19.2</v>
      </c>
      <c r="U28" s="20">
        <v>19.2</v>
      </c>
      <c r="V28" s="22">
        <v>8.1999999999999993</v>
      </c>
      <c r="W28" s="22">
        <v>12.299999999999999</v>
      </c>
      <c r="X28" s="22">
        <v>20.5</v>
      </c>
      <c r="Y28" s="22">
        <v>0</v>
      </c>
      <c r="Z28" s="22">
        <v>0</v>
      </c>
      <c r="AA28" s="22"/>
      <c r="AB28" s="23">
        <v>0</v>
      </c>
      <c r="AC28" s="23">
        <v>0</v>
      </c>
      <c r="AD28" s="23">
        <v>0</v>
      </c>
      <c r="AE28" s="23">
        <v>24</v>
      </c>
      <c r="AF28" s="23">
        <v>14.399999999999999</v>
      </c>
      <c r="AG28" s="23">
        <v>9.6</v>
      </c>
      <c r="AH28" s="9" t="s">
        <v>44</v>
      </c>
      <c r="AI28" s="9">
        <f t="shared" si="4"/>
        <v>70</v>
      </c>
      <c r="AJ28" s="24" t="e">
        <f t="shared" ref="AJ28:AO28" si="20">100*(D28+J28+P28+V28+AB28)/#REF!</f>
        <v>#REF!</v>
      </c>
      <c r="AK28" s="24" t="e">
        <f t="shared" si="20"/>
        <v>#REF!</v>
      </c>
      <c r="AL28" s="24" t="e">
        <f t="shared" si="20"/>
        <v>#REF!</v>
      </c>
      <c r="AM28" s="24" t="e">
        <f t="shared" si="20"/>
        <v>#REF!</v>
      </c>
      <c r="AN28" s="24" t="e">
        <f t="shared" si="20"/>
        <v>#REF!</v>
      </c>
      <c r="AO28" s="24" t="e">
        <f t="shared" si="20"/>
        <v>#REF!</v>
      </c>
    </row>
    <row r="29" spans="1:41" ht="15.75" customHeight="1" x14ac:dyDescent="0.3">
      <c r="A29" s="17">
        <v>17</v>
      </c>
      <c r="B29" s="18" t="s">
        <v>70</v>
      </c>
      <c r="C29" s="19" t="s">
        <v>71</v>
      </c>
      <c r="D29" s="20">
        <v>32.9</v>
      </c>
      <c r="E29" s="20">
        <v>14.1</v>
      </c>
      <c r="F29" s="20">
        <v>0</v>
      </c>
      <c r="G29" s="20">
        <v>0</v>
      </c>
      <c r="H29" s="20">
        <v>0</v>
      </c>
      <c r="I29" s="20"/>
      <c r="J29" s="21">
        <v>0</v>
      </c>
      <c r="K29" s="21">
        <v>25</v>
      </c>
      <c r="L29" s="21">
        <v>25</v>
      </c>
      <c r="M29" s="21">
        <v>0</v>
      </c>
      <c r="N29" s="21">
        <v>0</v>
      </c>
      <c r="O29" s="21"/>
      <c r="P29" s="20">
        <v>0</v>
      </c>
      <c r="Q29" s="20">
        <v>0</v>
      </c>
      <c r="R29" s="20">
        <v>0</v>
      </c>
      <c r="S29" s="20">
        <v>10</v>
      </c>
      <c r="T29" s="20">
        <v>20</v>
      </c>
      <c r="U29" s="20">
        <v>20</v>
      </c>
      <c r="V29" s="22">
        <v>10</v>
      </c>
      <c r="W29" s="22">
        <v>15</v>
      </c>
      <c r="X29" s="22">
        <v>25</v>
      </c>
      <c r="Y29" s="22">
        <v>0</v>
      </c>
      <c r="Z29" s="22">
        <v>0</v>
      </c>
      <c r="AA29" s="22"/>
      <c r="AB29" s="23">
        <v>0</v>
      </c>
      <c r="AC29" s="23">
        <v>0</v>
      </c>
      <c r="AD29" s="23">
        <v>0</v>
      </c>
      <c r="AE29" s="23">
        <v>23</v>
      </c>
      <c r="AF29" s="23">
        <v>13.8</v>
      </c>
      <c r="AG29" s="23">
        <v>9.2000000000000011</v>
      </c>
      <c r="AH29" s="9" t="s">
        <v>36</v>
      </c>
      <c r="AI29" s="9">
        <f t="shared" si="4"/>
        <v>56</v>
      </c>
      <c r="AJ29" s="24" t="e">
        <f t="shared" ref="AJ29:AO29" si="21">100*(D29+J29+P29+V29+AB29)/#REF!</f>
        <v>#REF!</v>
      </c>
      <c r="AK29" s="24" t="e">
        <f t="shared" si="21"/>
        <v>#REF!</v>
      </c>
      <c r="AL29" s="24" t="e">
        <f t="shared" si="21"/>
        <v>#REF!</v>
      </c>
      <c r="AM29" s="24" t="e">
        <f t="shared" si="21"/>
        <v>#REF!</v>
      </c>
      <c r="AN29" s="24" t="e">
        <f t="shared" si="21"/>
        <v>#REF!</v>
      </c>
      <c r="AO29" s="24" t="e">
        <f t="shared" si="21"/>
        <v>#REF!</v>
      </c>
    </row>
    <row r="30" spans="1:41" ht="15.75" customHeight="1" x14ac:dyDescent="0.3">
      <c r="A30" s="17">
        <v>18</v>
      </c>
      <c r="B30" s="18" t="s">
        <v>72</v>
      </c>
      <c r="C30" s="19" t="s">
        <v>73</v>
      </c>
      <c r="D30" s="20">
        <v>30.099999999999998</v>
      </c>
      <c r="E30" s="20">
        <v>12.9</v>
      </c>
      <c r="F30" s="20">
        <v>0</v>
      </c>
      <c r="G30" s="20">
        <v>0</v>
      </c>
      <c r="H30" s="20">
        <v>0</v>
      </c>
      <c r="I30" s="20"/>
      <c r="J30" s="21">
        <v>0</v>
      </c>
      <c r="K30" s="21">
        <v>23</v>
      </c>
      <c r="L30" s="21">
        <v>23</v>
      </c>
      <c r="M30" s="21">
        <v>0</v>
      </c>
      <c r="N30" s="21">
        <v>0</v>
      </c>
      <c r="O30" s="21"/>
      <c r="P30" s="20">
        <v>0</v>
      </c>
      <c r="Q30" s="20">
        <v>0</v>
      </c>
      <c r="R30" s="20">
        <v>0</v>
      </c>
      <c r="S30" s="20">
        <v>10</v>
      </c>
      <c r="T30" s="20">
        <v>20</v>
      </c>
      <c r="U30" s="20">
        <v>20</v>
      </c>
      <c r="V30" s="22">
        <v>9.6</v>
      </c>
      <c r="W30" s="22">
        <v>14.399999999999999</v>
      </c>
      <c r="X30" s="22">
        <v>24</v>
      </c>
      <c r="Y30" s="22">
        <v>0</v>
      </c>
      <c r="Z30" s="22">
        <v>0</v>
      </c>
      <c r="AA30" s="22"/>
      <c r="AB30" s="23">
        <v>0</v>
      </c>
      <c r="AC30" s="23">
        <v>0</v>
      </c>
      <c r="AD30" s="23">
        <v>0</v>
      </c>
      <c r="AE30" s="23">
        <v>22.5</v>
      </c>
      <c r="AF30" s="23">
        <v>13.5</v>
      </c>
      <c r="AG30" s="23">
        <v>9</v>
      </c>
      <c r="AH30" s="9" t="s">
        <v>7</v>
      </c>
      <c r="AI30" s="9">
        <f t="shared" si="4"/>
        <v>90</v>
      </c>
      <c r="AJ30" s="24" t="e">
        <f t="shared" ref="AJ30:AO30" si="22">100*(D30+J30+P30+V30+AB30)/#REF!</f>
        <v>#REF!</v>
      </c>
      <c r="AK30" s="24" t="e">
        <f t="shared" si="22"/>
        <v>#REF!</v>
      </c>
      <c r="AL30" s="24" t="e">
        <f t="shared" si="22"/>
        <v>#REF!</v>
      </c>
      <c r="AM30" s="24" t="e">
        <f t="shared" si="22"/>
        <v>#REF!</v>
      </c>
      <c r="AN30" s="24" t="e">
        <f t="shared" si="22"/>
        <v>#REF!</v>
      </c>
      <c r="AO30" s="24" t="e">
        <f t="shared" si="22"/>
        <v>#REF!</v>
      </c>
    </row>
    <row r="31" spans="1:41" ht="15.75" customHeight="1" x14ac:dyDescent="0.3">
      <c r="A31" s="17">
        <v>19</v>
      </c>
      <c r="B31" s="18" t="s">
        <v>74</v>
      </c>
      <c r="C31" s="19" t="s">
        <v>75</v>
      </c>
      <c r="D31" s="20">
        <v>34.299999999999997</v>
      </c>
      <c r="E31" s="20">
        <v>14.7</v>
      </c>
      <c r="F31" s="20">
        <v>0</v>
      </c>
      <c r="G31" s="20">
        <v>0</v>
      </c>
      <c r="H31" s="20">
        <v>0</v>
      </c>
      <c r="I31" s="20"/>
      <c r="J31" s="21">
        <v>0</v>
      </c>
      <c r="K31" s="21">
        <v>25</v>
      </c>
      <c r="L31" s="21">
        <v>25</v>
      </c>
      <c r="M31" s="21">
        <v>0</v>
      </c>
      <c r="N31" s="21">
        <v>0</v>
      </c>
      <c r="O31" s="21"/>
      <c r="P31" s="20">
        <v>0</v>
      </c>
      <c r="Q31" s="20">
        <v>0</v>
      </c>
      <c r="R31" s="20">
        <v>0</v>
      </c>
      <c r="S31" s="20">
        <v>8.4</v>
      </c>
      <c r="T31" s="20">
        <v>16.8</v>
      </c>
      <c r="U31" s="20">
        <v>16.8</v>
      </c>
      <c r="V31" s="22">
        <v>9.6</v>
      </c>
      <c r="W31" s="22">
        <v>14.399999999999999</v>
      </c>
      <c r="X31" s="22">
        <v>24</v>
      </c>
      <c r="Y31" s="22">
        <v>0</v>
      </c>
      <c r="Z31" s="22">
        <v>0</v>
      </c>
      <c r="AA31" s="22"/>
      <c r="AB31" s="23">
        <v>0</v>
      </c>
      <c r="AC31" s="23">
        <v>0</v>
      </c>
      <c r="AD31" s="23">
        <v>0</v>
      </c>
      <c r="AE31" s="23">
        <v>22.5</v>
      </c>
      <c r="AF31" s="23">
        <v>13.5</v>
      </c>
      <c r="AG31" s="23">
        <v>9</v>
      </c>
      <c r="AH31" s="9" t="s">
        <v>7</v>
      </c>
      <c r="AI31" s="9">
        <f t="shared" si="4"/>
        <v>90</v>
      </c>
      <c r="AJ31" s="24" t="e">
        <f t="shared" ref="AJ31:AO31" si="23">100*(D31+J31+P31+V31+AB31)/#REF!</f>
        <v>#REF!</v>
      </c>
      <c r="AK31" s="24" t="e">
        <f t="shared" si="23"/>
        <v>#REF!</v>
      </c>
      <c r="AL31" s="24" t="e">
        <f t="shared" si="23"/>
        <v>#REF!</v>
      </c>
      <c r="AM31" s="24" t="e">
        <f t="shared" si="23"/>
        <v>#REF!</v>
      </c>
      <c r="AN31" s="24" t="e">
        <f t="shared" si="23"/>
        <v>#REF!</v>
      </c>
      <c r="AO31" s="24" t="e">
        <f t="shared" si="23"/>
        <v>#REF!</v>
      </c>
    </row>
    <row r="32" spans="1:41" ht="15.75" customHeight="1" x14ac:dyDescent="0.3">
      <c r="A32" s="17">
        <v>20</v>
      </c>
      <c r="B32" s="18" t="s">
        <v>76</v>
      </c>
      <c r="C32" s="19" t="s">
        <v>77</v>
      </c>
      <c r="D32" s="20">
        <v>30.099999999999998</v>
      </c>
      <c r="E32" s="20">
        <v>12.9</v>
      </c>
      <c r="F32" s="20">
        <v>0</v>
      </c>
      <c r="G32" s="20">
        <v>0</v>
      </c>
      <c r="H32" s="20">
        <v>0</v>
      </c>
      <c r="I32" s="20"/>
      <c r="J32" s="21">
        <v>0</v>
      </c>
      <c r="K32" s="21">
        <v>21.5</v>
      </c>
      <c r="L32" s="21">
        <v>21.5</v>
      </c>
      <c r="M32" s="21">
        <v>0</v>
      </c>
      <c r="N32" s="21">
        <v>0</v>
      </c>
      <c r="O32" s="21"/>
      <c r="P32" s="20">
        <v>0</v>
      </c>
      <c r="Q32" s="20">
        <v>0</v>
      </c>
      <c r="R32" s="20">
        <v>0</v>
      </c>
      <c r="S32" s="20">
        <v>8.8000000000000007</v>
      </c>
      <c r="T32" s="20">
        <v>17.600000000000001</v>
      </c>
      <c r="U32" s="20">
        <v>17.600000000000001</v>
      </c>
      <c r="V32" s="22">
        <v>9.2000000000000011</v>
      </c>
      <c r="W32" s="22">
        <v>13.8</v>
      </c>
      <c r="X32" s="22">
        <v>23</v>
      </c>
      <c r="Y32" s="22">
        <v>0</v>
      </c>
      <c r="Z32" s="22">
        <v>0</v>
      </c>
      <c r="AA32" s="22"/>
      <c r="AB32" s="23">
        <v>0</v>
      </c>
      <c r="AC32" s="23">
        <v>0</v>
      </c>
      <c r="AD32" s="23">
        <v>0</v>
      </c>
      <c r="AE32" s="23">
        <v>23.5</v>
      </c>
      <c r="AF32" s="23">
        <v>14.1</v>
      </c>
      <c r="AG32" s="23">
        <v>9.3999999999999986</v>
      </c>
      <c r="AH32" s="9" t="s">
        <v>39</v>
      </c>
      <c r="AI32" s="9">
        <f t="shared" si="4"/>
        <v>80</v>
      </c>
      <c r="AJ32" s="24" t="e">
        <f t="shared" ref="AJ32:AO32" si="24">100*(D32+J32+P32+V32+AB32)/#REF!</f>
        <v>#REF!</v>
      </c>
      <c r="AK32" s="24" t="e">
        <f t="shared" si="24"/>
        <v>#REF!</v>
      </c>
      <c r="AL32" s="24" t="e">
        <f t="shared" si="24"/>
        <v>#REF!</v>
      </c>
      <c r="AM32" s="24" t="e">
        <f t="shared" si="24"/>
        <v>#REF!</v>
      </c>
      <c r="AN32" s="24" t="e">
        <f t="shared" si="24"/>
        <v>#REF!</v>
      </c>
      <c r="AO32" s="24" t="e">
        <f t="shared" si="24"/>
        <v>#REF!</v>
      </c>
    </row>
    <row r="33" spans="1:41" ht="15.75" customHeight="1" x14ac:dyDescent="0.3">
      <c r="A33" s="17">
        <v>21</v>
      </c>
      <c r="B33" s="18" t="s">
        <v>78</v>
      </c>
      <c r="C33" s="19" t="s">
        <v>79</v>
      </c>
      <c r="D33" s="20">
        <v>35</v>
      </c>
      <c r="E33" s="20">
        <v>15</v>
      </c>
      <c r="F33" s="20">
        <v>0</v>
      </c>
      <c r="G33" s="20">
        <v>0</v>
      </c>
      <c r="H33" s="20">
        <v>0</v>
      </c>
      <c r="I33" s="20"/>
      <c r="J33" s="21">
        <v>0</v>
      </c>
      <c r="K33" s="21">
        <v>25</v>
      </c>
      <c r="L33" s="21">
        <v>25</v>
      </c>
      <c r="M33" s="21">
        <v>0</v>
      </c>
      <c r="N33" s="21">
        <v>0</v>
      </c>
      <c r="O33" s="21"/>
      <c r="P33" s="20">
        <v>0</v>
      </c>
      <c r="Q33" s="20">
        <v>0</v>
      </c>
      <c r="R33" s="20">
        <v>0</v>
      </c>
      <c r="S33" s="20">
        <v>10</v>
      </c>
      <c r="T33" s="20">
        <v>20</v>
      </c>
      <c r="U33" s="20">
        <v>20</v>
      </c>
      <c r="V33" s="22">
        <v>8.1999999999999993</v>
      </c>
      <c r="W33" s="22">
        <v>12.299999999999999</v>
      </c>
      <c r="X33" s="22">
        <v>20.5</v>
      </c>
      <c r="Y33" s="22">
        <v>0</v>
      </c>
      <c r="Z33" s="22">
        <v>0</v>
      </c>
      <c r="AA33" s="22"/>
      <c r="AB33" s="23">
        <v>0</v>
      </c>
      <c r="AC33" s="23">
        <v>0</v>
      </c>
      <c r="AD33" s="23">
        <v>0</v>
      </c>
      <c r="AE33" s="23">
        <v>24.5</v>
      </c>
      <c r="AF33" s="23">
        <v>14.7</v>
      </c>
      <c r="AG33" s="23">
        <v>9.8000000000000007</v>
      </c>
      <c r="AH33" s="9" t="s">
        <v>7</v>
      </c>
      <c r="AI33" s="9">
        <f t="shared" si="4"/>
        <v>90</v>
      </c>
      <c r="AJ33" s="24" t="e">
        <f t="shared" ref="AJ33:AO33" si="25">100*(D33+J33+P33+V33+AB33)/#REF!</f>
        <v>#REF!</v>
      </c>
      <c r="AK33" s="24" t="e">
        <f t="shared" si="25"/>
        <v>#REF!</v>
      </c>
      <c r="AL33" s="24" t="e">
        <f t="shared" si="25"/>
        <v>#REF!</v>
      </c>
      <c r="AM33" s="24" t="e">
        <f t="shared" si="25"/>
        <v>#REF!</v>
      </c>
      <c r="AN33" s="24" t="e">
        <f t="shared" si="25"/>
        <v>#REF!</v>
      </c>
      <c r="AO33" s="24" t="e">
        <f t="shared" si="25"/>
        <v>#REF!</v>
      </c>
    </row>
    <row r="34" spans="1:41" ht="15.75" customHeight="1" x14ac:dyDescent="0.3">
      <c r="A34" s="17">
        <v>22</v>
      </c>
      <c r="B34" s="18" t="s">
        <v>80</v>
      </c>
      <c r="C34" s="19" t="s">
        <v>81</v>
      </c>
      <c r="D34" s="20">
        <v>26.6</v>
      </c>
      <c r="E34" s="20">
        <v>11.4</v>
      </c>
      <c r="F34" s="20">
        <v>0</v>
      </c>
      <c r="G34" s="20">
        <v>0</v>
      </c>
      <c r="H34" s="20">
        <v>0</v>
      </c>
      <c r="I34" s="20"/>
      <c r="J34" s="21">
        <v>0</v>
      </c>
      <c r="K34" s="21">
        <v>22.5</v>
      </c>
      <c r="L34" s="21">
        <v>22.5</v>
      </c>
      <c r="M34" s="21">
        <v>0</v>
      </c>
      <c r="N34" s="21">
        <v>0</v>
      </c>
      <c r="O34" s="21"/>
      <c r="P34" s="20">
        <v>0</v>
      </c>
      <c r="Q34" s="20">
        <v>0</v>
      </c>
      <c r="R34" s="20">
        <v>0</v>
      </c>
      <c r="S34" s="20">
        <v>8</v>
      </c>
      <c r="T34" s="20">
        <v>16</v>
      </c>
      <c r="U34" s="20">
        <v>16</v>
      </c>
      <c r="V34" s="22">
        <v>8</v>
      </c>
      <c r="W34" s="22">
        <v>12</v>
      </c>
      <c r="X34" s="22">
        <v>20</v>
      </c>
      <c r="Y34" s="22">
        <v>0</v>
      </c>
      <c r="Z34" s="22">
        <v>0</v>
      </c>
      <c r="AA34" s="22"/>
      <c r="AB34" s="23">
        <v>0</v>
      </c>
      <c r="AC34" s="23">
        <v>0</v>
      </c>
      <c r="AD34" s="23">
        <v>0</v>
      </c>
      <c r="AE34" s="23">
        <v>24.5</v>
      </c>
      <c r="AF34" s="23">
        <v>14.7</v>
      </c>
      <c r="AG34" s="23">
        <v>9.8000000000000007</v>
      </c>
      <c r="AH34" s="9" t="s">
        <v>44</v>
      </c>
      <c r="AI34" s="9">
        <f t="shared" si="4"/>
        <v>70</v>
      </c>
      <c r="AJ34" s="24" t="e">
        <f t="shared" ref="AJ34:AO34" si="26">100*(D34+J34+P34+V34+AB34)/#REF!</f>
        <v>#REF!</v>
      </c>
      <c r="AK34" s="24" t="e">
        <f t="shared" si="26"/>
        <v>#REF!</v>
      </c>
      <c r="AL34" s="24" t="e">
        <f t="shared" si="26"/>
        <v>#REF!</v>
      </c>
      <c r="AM34" s="24" t="e">
        <f t="shared" si="26"/>
        <v>#REF!</v>
      </c>
      <c r="AN34" s="24" t="e">
        <f t="shared" si="26"/>
        <v>#REF!</v>
      </c>
      <c r="AO34" s="24" t="e">
        <f t="shared" si="26"/>
        <v>#REF!</v>
      </c>
    </row>
    <row r="35" spans="1:41" ht="15.75" customHeight="1" x14ac:dyDescent="0.3">
      <c r="A35" s="17">
        <v>23</v>
      </c>
      <c r="B35" s="18" t="s">
        <v>82</v>
      </c>
      <c r="C35" s="19" t="s">
        <v>83</v>
      </c>
      <c r="D35" s="20">
        <v>30.099999999999998</v>
      </c>
      <c r="E35" s="20">
        <v>12.9</v>
      </c>
      <c r="F35" s="20">
        <v>0</v>
      </c>
      <c r="G35" s="20">
        <v>0</v>
      </c>
      <c r="H35" s="20">
        <v>0</v>
      </c>
      <c r="I35" s="20"/>
      <c r="J35" s="21">
        <v>0</v>
      </c>
      <c r="K35" s="21">
        <v>22.5</v>
      </c>
      <c r="L35" s="21">
        <v>22.5</v>
      </c>
      <c r="M35" s="21">
        <v>0</v>
      </c>
      <c r="N35" s="21">
        <v>0</v>
      </c>
      <c r="O35" s="21"/>
      <c r="P35" s="20">
        <v>0</v>
      </c>
      <c r="Q35" s="20">
        <v>0</v>
      </c>
      <c r="R35" s="20">
        <v>0</v>
      </c>
      <c r="S35" s="20">
        <v>8.6</v>
      </c>
      <c r="T35" s="20">
        <v>17.2</v>
      </c>
      <c r="U35" s="20">
        <v>17.2</v>
      </c>
      <c r="V35" s="22">
        <v>9.6</v>
      </c>
      <c r="W35" s="22">
        <v>14.399999999999999</v>
      </c>
      <c r="X35" s="22">
        <v>24</v>
      </c>
      <c r="Y35" s="22">
        <v>0</v>
      </c>
      <c r="Z35" s="22">
        <v>0</v>
      </c>
      <c r="AA35" s="22"/>
      <c r="AB35" s="23">
        <v>0</v>
      </c>
      <c r="AC35" s="23">
        <v>0</v>
      </c>
      <c r="AD35" s="23">
        <v>0</v>
      </c>
      <c r="AE35" s="23">
        <v>24.5</v>
      </c>
      <c r="AF35" s="23">
        <v>14.7</v>
      </c>
      <c r="AG35" s="23">
        <v>9.8000000000000007</v>
      </c>
      <c r="AH35" s="9" t="s">
        <v>44</v>
      </c>
      <c r="AI35" s="9">
        <f t="shared" si="4"/>
        <v>70</v>
      </c>
      <c r="AJ35" s="24" t="e">
        <f t="shared" ref="AJ35:AO35" si="27">100*(D35+J35+P35+V35+AB35)/#REF!</f>
        <v>#REF!</v>
      </c>
      <c r="AK35" s="24" t="e">
        <f t="shared" si="27"/>
        <v>#REF!</v>
      </c>
      <c r="AL35" s="24" t="e">
        <f t="shared" si="27"/>
        <v>#REF!</v>
      </c>
      <c r="AM35" s="24" t="e">
        <f t="shared" si="27"/>
        <v>#REF!</v>
      </c>
      <c r="AN35" s="24" t="e">
        <f t="shared" si="27"/>
        <v>#REF!</v>
      </c>
      <c r="AO35" s="24" t="e">
        <f t="shared" si="27"/>
        <v>#REF!</v>
      </c>
    </row>
    <row r="36" spans="1:41" ht="15.75" customHeight="1" x14ac:dyDescent="0.3">
      <c r="A36" s="17">
        <v>24</v>
      </c>
      <c r="B36" s="18" t="s">
        <v>84</v>
      </c>
      <c r="C36" s="19" t="s">
        <v>85</v>
      </c>
      <c r="D36" s="20">
        <v>35</v>
      </c>
      <c r="E36" s="20">
        <v>15</v>
      </c>
      <c r="F36" s="20">
        <v>0</v>
      </c>
      <c r="G36" s="20">
        <v>0</v>
      </c>
      <c r="H36" s="20">
        <v>0</v>
      </c>
      <c r="I36" s="20"/>
      <c r="J36" s="21">
        <v>0</v>
      </c>
      <c r="K36" s="21">
        <v>24</v>
      </c>
      <c r="L36" s="21">
        <v>24</v>
      </c>
      <c r="M36" s="21">
        <v>0</v>
      </c>
      <c r="N36" s="21">
        <v>0</v>
      </c>
      <c r="O36" s="21"/>
      <c r="P36" s="20">
        <v>0</v>
      </c>
      <c r="Q36" s="20">
        <v>0</v>
      </c>
      <c r="R36" s="20">
        <v>0</v>
      </c>
      <c r="S36" s="20">
        <v>9</v>
      </c>
      <c r="T36" s="20">
        <v>18</v>
      </c>
      <c r="U36" s="20">
        <v>18</v>
      </c>
      <c r="V36" s="22">
        <v>9</v>
      </c>
      <c r="W36" s="22">
        <v>13.5</v>
      </c>
      <c r="X36" s="22">
        <v>22.5</v>
      </c>
      <c r="Y36" s="22">
        <v>0</v>
      </c>
      <c r="Z36" s="22">
        <v>0</v>
      </c>
      <c r="AA36" s="22"/>
      <c r="AB36" s="23">
        <v>0</v>
      </c>
      <c r="AC36" s="23">
        <v>0</v>
      </c>
      <c r="AD36" s="23">
        <v>0</v>
      </c>
      <c r="AE36" s="23">
        <v>24</v>
      </c>
      <c r="AF36" s="23">
        <v>14.399999999999999</v>
      </c>
      <c r="AG36" s="23">
        <v>9.6</v>
      </c>
      <c r="AH36" s="9" t="s">
        <v>7</v>
      </c>
      <c r="AI36" s="9">
        <f t="shared" si="4"/>
        <v>90</v>
      </c>
      <c r="AJ36" s="24" t="e">
        <f t="shared" ref="AJ36:AO36" si="28">100*(D36+J36+P36+V36+AB36)/#REF!</f>
        <v>#REF!</v>
      </c>
      <c r="AK36" s="24" t="e">
        <f t="shared" si="28"/>
        <v>#REF!</v>
      </c>
      <c r="AL36" s="24" t="e">
        <f t="shared" si="28"/>
        <v>#REF!</v>
      </c>
      <c r="AM36" s="24" t="e">
        <f t="shared" si="28"/>
        <v>#REF!</v>
      </c>
      <c r="AN36" s="24" t="e">
        <f t="shared" si="28"/>
        <v>#REF!</v>
      </c>
      <c r="AO36" s="24" t="e">
        <f t="shared" si="28"/>
        <v>#REF!</v>
      </c>
    </row>
    <row r="37" spans="1:41" ht="15.75" customHeight="1" x14ac:dyDescent="0.3">
      <c r="A37" s="17">
        <v>25</v>
      </c>
      <c r="B37" s="18" t="s">
        <v>86</v>
      </c>
      <c r="C37" s="19" t="s">
        <v>87</v>
      </c>
      <c r="D37" s="20">
        <v>30.099999999999998</v>
      </c>
      <c r="E37" s="20">
        <v>12.9</v>
      </c>
      <c r="F37" s="20">
        <v>0</v>
      </c>
      <c r="G37" s="20">
        <v>0</v>
      </c>
      <c r="H37" s="20">
        <v>0</v>
      </c>
      <c r="I37" s="20"/>
      <c r="J37" s="21">
        <v>0</v>
      </c>
      <c r="K37" s="21">
        <v>24</v>
      </c>
      <c r="L37" s="21">
        <v>24</v>
      </c>
      <c r="M37" s="21">
        <v>0</v>
      </c>
      <c r="N37" s="21">
        <v>0</v>
      </c>
      <c r="O37" s="21"/>
      <c r="P37" s="20">
        <v>0</v>
      </c>
      <c r="Q37" s="20">
        <v>0</v>
      </c>
      <c r="R37" s="20">
        <v>0</v>
      </c>
      <c r="S37" s="20">
        <v>8.1999999999999993</v>
      </c>
      <c r="T37" s="20">
        <v>16.399999999999999</v>
      </c>
      <c r="U37" s="20">
        <v>16.399999999999999</v>
      </c>
      <c r="V37" s="22">
        <v>8.6</v>
      </c>
      <c r="W37" s="22">
        <v>12.9</v>
      </c>
      <c r="X37" s="22">
        <v>21.5</v>
      </c>
      <c r="Y37" s="22">
        <v>0</v>
      </c>
      <c r="Z37" s="22">
        <v>0</v>
      </c>
      <c r="AA37" s="22"/>
      <c r="AB37" s="23">
        <v>0</v>
      </c>
      <c r="AC37" s="23">
        <v>0</v>
      </c>
      <c r="AD37" s="23">
        <v>0</v>
      </c>
      <c r="AE37" s="23">
        <v>23.5</v>
      </c>
      <c r="AF37" s="23">
        <v>14.1</v>
      </c>
      <c r="AG37" s="23">
        <v>9.3999999999999986</v>
      </c>
      <c r="AH37" s="9" t="s">
        <v>36</v>
      </c>
      <c r="AI37" s="9">
        <f t="shared" si="4"/>
        <v>56</v>
      </c>
      <c r="AJ37" s="24" t="e">
        <f t="shared" ref="AJ37:AO37" si="29">100*(D37+J37+P37+V37+AB37)/#REF!</f>
        <v>#REF!</v>
      </c>
      <c r="AK37" s="24" t="e">
        <f t="shared" si="29"/>
        <v>#REF!</v>
      </c>
      <c r="AL37" s="24" t="e">
        <f t="shared" si="29"/>
        <v>#REF!</v>
      </c>
      <c r="AM37" s="24" t="e">
        <f t="shared" si="29"/>
        <v>#REF!</v>
      </c>
      <c r="AN37" s="24" t="e">
        <f t="shared" si="29"/>
        <v>#REF!</v>
      </c>
      <c r="AO37" s="24" t="e">
        <f t="shared" si="29"/>
        <v>#REF!</v>
      </c>
    </row>
    <row r="38" spans="1:41" ht="15.75" customHeight="1" x14ac:dyDescent="0.3">
      <c r="A38" s="17">
        <v>26</v>
      </c>
      <c r="B38" s="18" t="s">
        <v>88</v>
      </c>
      <c r="C38" s="19" t="s">
        <v>89</v>
      </c>
      <c r="D38" s="20">
        <v>30.8</v>
      </c>
      <c r="E38" s="20">
        <v>13.2</v>
      </c>
      <c r="F38" s="20">
        <v>0</v>
      </c>
      <c r="G38" s="20">
        <v>0</v>
      </c>
      <c r="H38" s="20">
        <v>0</v>
      </c>
      <c r="I38" s="20"/>
      <c r="J38" s="21">
        <v>0</v>
      </c>
      <c r="K38" s="21">
        <v>24</v>
      </c>
      <c r="L38" s="21">
        <v>24</v>
      </c>
      <c r="M38" s="21">
        <v>0</v>
      </c>
      <c r="N38" s="21">
        <v>0</v>
      </c>
      <c r="O38" s="21"/>
      <c r="P38" s="20">
        <v>0</v>
      </c>
      <c r="Q38" s="20">
        <v>0</v>
      </c>
      <c r="R38" s="20">
        <v>0</v>
      </c>
      <c r="S38" s="20">
        <v>8.4</v>
      </c>
      <c r="T38" s="20">
        <v>16.8</v>
      </c>
      <c r="U38" s="20">
        <v>16.8</v>
      </c>
      <c r="V38" s="22">
        <v>9.8000000000000007</v>
      </c>
      <c r="W38" s="22">
        <v>14.7</v>
      </c>
      <c r="X38" s="22">
        <v>24.5</v>
      </c>
      <c r="Y38" s="22">
        <v>0</v>
      </c>
      <c r="Z38" s="22">
        <v>0</v>
      </c>
      <c r="AA38" s="22"/>
      <c r="AB38" s="23">
        <v>0</v>
      </c>
      <c r="AC38" s="23">
        <v>0</v>
      </c>
      <c r="AD38" s="23">
        <v>0</v>
      </c>
      <c r="AE38" s="23">
        <v>24</v>
      </c>
      <c r="AF38" s="23">
        <v>14.399999999999999</v>
      </c>
      <c r="AG38" s="23">
        <v>9.6</v>
      </c>
      <c r="AH38" s="9" t="s">
        <v>39</v>
      </c>
      <c r="AI38" s="9">
        <f t="shared" si="4"/>
        <v>80</v>
      </c>
      <c r="AJ38" s="24" t="e">
        <f t="shared" ref="AJ38:AO38" si="30">100*(D38+J38+P38+V38+AB38)/#REF!</f>
        <v>#REF!</v>
      </c>
      <c r="AK38" s="24" t="e">
        <f t="shared" si="30"/>
        <v>#REF!</v>
      </c>
      <c r="AL38" s="24" t="e">
        <f t="shared" si="30"/>
        <v>#REF!</v>
      </c>
      <c r="AM38" s="24" t="e">
        <f t="shared" si="30"/>
        <v>#REF!</v>
      </c>
      <c r="AN38" s="24" t="e">
        <f t="shared" si="30"/>
        <v>#REF!</v>
      </c>
      <c r="AO38" s="24" t="e">
        <f t="shared" si="30"/>
        <v>#REF!</v>
      </c>
    </row>
    <row r="39" spans="1:41" ht="15.75" customHeight="1" x14ac:dyDescent="0.3">
      <c r="A39" s="17">
        <v>27</v>
      </c>
      <c r="B39" s="18" t="s">
        <v>90</v>
      </c>
      <c r="C39" s="19" t="s">
        <v>91</v>
      </c>
      <c r="D39" s="20">
        <v>34.299999999999997</v>
      </c>
      <c r="E39" s="20">
        <v>14.7</v>
      </c>
      <c r="F39" s="20">
        <v>0</v>
      </c>
      <c r="G39" s="20">
        <v>0</v>
      </c>
      <c r="H39" s="20">
        <v>0</v>
      </c>
      <c r="I39" s="20"/>
      <c r="J39" s="21">
        <v>0</v>
      </c>
      <c r="K39" s="21">
        <v>25</v>
      </c>
      <c r="L39" s="21">
        <v>25</v>
      </c>
      <c r="M39" s="21">
        <v>0</v>
      </c>
      <c r="N39" s="21">
        <v>0</v>
      </c>
      <c r="O39" s="21"/>
      <c r="P39" s="20">
        <v>0</v>
      </c>
      <c r="Q39" s="20">
        <v>0</v>
      </c>
      <c r="R39" s="20">
        <v>0</v>
      </c>
      <c r="S39" s="20">
        <v>8.8000000000000007</v>
      </c>
      <c r="T39" s="20">
        <v>17.600000000000001</v>
      </c>
      <c r="U39" s="20">
        <v>17.600000000000001</v>
      </c>
      <c r="V39" s="22">
        <v>9</v>
      </c>
      <c r="W39" s="22">
        <v>13.5</v>
      </c>
      <c r="X39" s="22">
        <v>22.5</v>
      </c>
      <c r="Y39" s="22">
        <v>0</v>
      </c>
      <c r="Z39" s="22">
        <v>0</v>
      </c>
      <c r="AA39" s="22"/>
      <c r="AB39" s="23">
        <v>0</v>
      </c>
      <c r="AC39" s="23">
        <v>0</v>
      </c>
      <c r="AD39" s="23">
        <v>0</v>
      </c>
      <c r="AE39" s="23">
        <v>24</v>
      </c>
      <c r="AF39" s="23">
        <v>14.399999999999999</v>
      </c>
      <c r="AG39" s="23">
        <v>9.6</v>
      </c>
      <c r="AH39" s="9" t="s">
        <v>44</v>
      </c>
      <c r="AI39" s="9">
        <f t="shared" si="4"/>
        <v>70</v>
      </c>
      <c r="AJ39" s="24" t="e">
        <f t="shared" ref="AJ39:AO39" si="31">100*(D39+J39+P39+V39+AB39)/#REF!</f>
        <v>#REF!</v>
      </c>
      <c r="AK39" s="24" t="e">
        <f t="shared" si="31"/>
        <v>#REF!</v>
      </c>
      <c r="AL39" s="24" t="e">
        <f t="shared" si="31"/>
        <v>#REF!</v>
      </c>
      <c r="AM39" s="24" t="e">
        <f t="shared" si="31"/>
        <v>#REF!</v>
      </c>
      <c r="AN39" s="24" t="e">
        <f t="shared" si="31"/>
        <v>#REF!</v>
      </c>
      <c r="AO39" s="24" t="e">
        <f t="shared" si="31"/>
        <v>#REF!</v>
      </c>
    </row>
    <row r="40" spans="1:41" ht="15.75" customHeight="1" x14ac:dyDescent="0.3">
      <c r="A40" s="17">
        <v>28</v>
      </c>
      <c r="B40" s="18" t="s">
        <v>92</v>
      </c>
      <c r="C40" s="19" t="s">
        <v>93</v>
      </c>
      <c r="D40" s="20">
        <v>32.9</v>
      </c>
      <c r="E40" s="20">
        <v>14.1</v>
      </c>
      <c r="F40" s="20">
        <v>0</v>
      </c>
      <c r="G40" s="20">
        <v>0</v>
      </c>
      <c r="H40" s="20">
        <v>0</v>
      </c>
      <c r="I40" s="20"/>
      <c r="J40" s="21">
        <v>0</v>
      </c>
      <c r="K40" s="21">
        <v>22</v>
      </c>
      <c r="L40" s="21">
        <v>22</v>
      </c>
      <c r="M40" s="21">
        <v>0</v>
      </c>
      <c r="N40" s="21">
        <v>0</v>
      </c>
      <c r="O40" s="21"/>
      <c r="P40" s="20">
        <v>0</v>
      </c>
      <c r="Q40" s="20">
        <v>0</v>
      </c>
      <c r="R40" s="20">
        <v>0</v>
      </c>
      <c r="S40" s="20">
        <v>8.6</v>
      </c>
      <c r="T40" s="20">
        <v>17.2</v>
      </c>
      <c r="U40" s="20">
        <v>17.2</v>
      </c>
      <c r="V40" s="22">
        <v>10</v>
      </c>
      <c r="W40" s="22">
        <v>15</v>
      </c>
      <c r="X40" s="22">
        <v>25</v>
      </c>
      <c r="Y40" s="22">
        <v>0</v>
      </c>
      <c r="Z40" s="22">
        <v>0</v>
      </c>
      <c r="AA40" s="22"/>
      <c r="AB40" s="23">
        <v>0</v>
      </c>
      <c r="AC40" s="23">
        <v>0</v>
      </c>
      <c r="AD40" s="23">
        <v>0</v>
      </c>
      <c r="AE40" s="23">
        <v>22.5</v>
      </c>
      <c r="AF40" s="23">
        <v>13.5</v>
      </c>
      <c r="AG40" s="23">
        <v>9</v>
      </c>
      <c r="AH40" s="9" t="s">
        <v>49</v>
      </c>
      <c r="AI40" s="9">
        <f t="shared" si="4"/>
        <v>60</v>
      </c>
      <c r="AJ40" s="24" t="e">
        <f t="shared" ref="AJ40:AO40" si="32">100*(D40+J40+P40+V40+AB40)/#REF!</f>
        <v>#REF!</v>
      </c>
      <c r="AK40" s="24" t="e">
        <f t="shared" si="32"/>
        <v>#REF!</v>
      </c>
      <c r="AL40" s="24" t="e">
        <f t="shared" si="32"/>
        <v>#REF!</v>
      </c>
      <c r="AM40" s="24" t="e">
        <f t="shared" si="32"/>
        <v>#REF!</v>
      </c>
      <c r="AN40" s="24" t="e">
        <f t="shared" si="32"/>
        <v>#REF!</v>
      </c>
      <c r="AO40" s="24" t="e">
        <f t="shared" si="32"/>
        <v>#REF!</v>
      </c>
    </row>
    <row r="41" spans="1:41" ht="15.75" customHeight="1" x14ac:dyDescent="0.3">
      <c r="A41" s="17">
        <v>29</v>
      </c>
      <c r="B41" s="18" t="s">
        <v>94</v>
      </c>
      <c r="C41" s="19" t="s">
        <v>95</v>
      </c>
      <c r="D41" s="20">
        <v>35</v>
      </c>
      <c r="E41" s="20">
        <v>15</v>
      </c>
      <c r="F41" s="20">
        <v>0</v>
      </c>
      <c r="G41" s="20">
        <v>0</v>
      </c>
      <c r="H41" s="20">
        <v>0</v>
      </c>
      <c r="I41" s="20"/>
      <c r="J41" s="21">
        <v>0</v>
      </c>
      <c r="K41" s="21">
        <v>25</v>
      </c>
      <c r="L41" s="21">
        <v>25</v>
      </c>
      <c r="M41" s="21">
        <v>0</v>
      </c>
      <c r="N41" s="21">
        <v>0</v>
      </c>
      <c r="O41" s="21"/>
      <c r="P41" s="20">
        <v>0</v>
      </c>
      <c r="Q41" s="20">
        <v>0</v>
      </c>
      <c r="R41" s="20">
        <v>0</v>
      </c>
      <c r="S41" s="20">
        <v>9.3999999999999986</v>
      </c>
      <c r="T41" s="20">
        <v>18.799999999999997</v>
      </c>
      <c r="U41" s="20">
        <v>18.799999999999997</v>
      </c>
      <c r="V41" s="22">
        <v>8.6</v>
      </c>
      <c r="W41" s="22">
        <v>12.9</v>
      </c>
      <c r="X41" s="22">
        <v>21.5</v>
      </c>
      <c r="Y41" s="22">
        <v>0</v>
      </c>
      <c r="Z41" s="22">
        <v>0</v>
      </c>
      <c r="AA41" s="22"/>
      <c r="AB41" s="23">
        <v>0</v>
      </c>
      <c r="AC41" s="23">
        <v>0</v>
      </c>
      <c r="AD41" s="23">
        <v>0</v>
      </c>
      <c r="AE41" s="23">
        <v>24</v>
      </c>
      <c r="AF41" s="23">
        <v>14.399999999999999</v>
      </c>
      <c r="AG41" s="23">
        <v>9.6</v>
      </c>
      <c r="AH41" s="9" t="s">
        <v>44</v>
      </c>
      <c r="AI41" s="9">
        <f t="shared" si="4"/>
        <v>70</v>
      </c>
      <c r="AJ41" s="24" t="e">
        <f t="shared" ref="AJ41:AO41" si="33">100*(D41+J41+P41+V41+AB41)/#REF!</f>
        <v>#REF!</v>
      </c>
      <c r="AK41" s="24" t="e">
        <f t="shared" si="33"/>
        <v>#REF!</v>
      </c>
      <c r="AL41" s="24" t="e">
        <f t="shared" si="33"/>
        <v>#REF!</v>
      </c>
      <c r="AM41" s="24" t="e">
        <f t="shared" si="33"/>
        <v>#REF!</v>
      </c>
      <c r="AN41" s="24" t="e">
        <f t="shared" si="33"/>
        <v>#REF!</v>
      </c>
      <c r="AO41" s="24" t="e">
        <f t="shared" si="33"/>
        <v>#REF!</v>
      </c>
    </row>
    <row r="42" spans="1:41" ht="15.75" customHeight="1" x14ac:dyDescent="0.3">
      <c r="A42" s="17">
        <v>30</v>
      </c>
      <c r="B42" s="18" t="s">
        <v>96</v>
      </c>
      <c r="C42" s="19" t="s">
        <v>97</v>
      </c>
      <c r="D42" s="20">
        <v>35</v>
      </c>
      <c r="E42" s="20">
        <v>15</v>
      </c>
      <c r="F42" s="20">
        <v>0</v>
      </c>
      <c r="G42" s="20">
        <v>0</v>
      </c>
      <c r="H42" s="20">
        <v>0</v>
      </c>
      <c r="I42" s="20"/>
      <c r="J42" s="21">
        <v>0</v>
      </c>
      <c r="K42" s="21">
        <v>21</v>
      </c>
      <c r="L42" s="21">
        <v>21</v>
      </c>
      <c r="M42" s="21">
        <v>0</v>
      </c>
      <c r="N42" s="21">
        <v>0</v>
      </c>
      <c r="O42" s="21"/>
      <c r="P42" s="20">
        <v>0</v>
      </c>
      <c r="Q42" s="20">
        <v>0</v>
      </c>
      <c r="R42" s="20">
        <v>0</v>
      </c>
      <c r="S42" s="20">
        <v>7</v>
      </c>
      <c r="T42" s="20">
        <v>14</v>
      </c>
      <c r="U42" s="20">
        <v>14</v>
      </c>
      <c r="V42" s="22">
        <v>8.6</v>
      </c>
      <c r="W42" s="22">
        <v>12.9</v>
      </c>
      <c r="X42" s="22">
        <v>21.5</v>
      </c>
      <c r="Y42" s="22">
        <v>0</v>
      </c>
      <c r="Z42" s="22">
        <v>0</v>
      </c>
      <c r="AA42" s="22"/>
      <c r="AB42" s="23">
        <v>0</v>
      </c>
      <c r="AC42" s="23">
        <v>0</v>
      </c>
      <c r="AD42" s="23">
        <v>0</v>
      </c>
      <c r="AE42" s="23">
        <v>25</v>
      </c>
      <c r="AF42" s="23">
        <v>15</v>
      </c>
      <c r="AG42" s="23">
        <v>10</v>
      </c>
      <c r="AH42" s="9" t="s">
        <v>36</v>
      </c>
      <c r="AI42" s="9">
        <f t="shared" si="4"/>
        <v>56</v>
      </c>
      <c r="AJ42" s="24" t="e">
        <f t="shared" ref="AJ42:AO42" si="34">100*(D42+J42+P42+V42+AB42)/#REF!</f>
        <v>#REF!</v>
      </c>
      <c r="AK42" s="24" t="e">
        <f t="shared" si="34"/>
        <v>#REF!</v>
      </c>
      <c r="AL42" s="24" t="e">
        <f t="shared" si="34"/>
        <v>#REF!</v>
      </c>
      <c r="AM42" s="24" t="e">
        <f t="shared" si="34"/>
        <v>#REF!</v>
      </c>
      <c r="AN42" s="24" t="e">
        <f t="shared" si="34"/>
        <v>#REF!</v>
      </c>
      <c r="AO42" s="24" t="e">
        <f t="shared" si="34"/>
        <v>#REF!</v>
      </c>
    </row>
    <row r="43" spans="1:41" ht="15.75" customHeight="1" x14ac:dyDescent="0.3">
      <c r="A43" s="17">
        <v>31</v>
      </c>
      <c r="B43" s="18" t="s">
        <v>98</v>
      </c>
      <c r="C43" s="19" t="s">
        <v>99</v>
      </c>
      <c r="D43" s="20">
        <v>30.099999999999998</v>
      </c>
      <c r="E43" s="20">
        <v>12.9</v>
      </c>
      <c r="F43" s="20">
        <v>0</v>
      </c>
      <c r="G43" s="20">
        <v>0</v>
      </c>
      <c r="H43" s="20">
        <v>0</v>
      </c>
      <c r="I43" s="20"/>
      <c r="J43" s="21">
        <v>0</v>
      </c>
      <c r="K43" s="21">
        <v>21.5</v>
      </c>
      <c r="L43" s="21">
        <v>21.5</v>
      </c>
      <c r="M43" s="21">
        <v>0</v>
      </c>
      <c r="N43" s="21">
        <v>0</v>
      </c>
      <c r="O43" s="21"/>
      <c r="P43" s="20">
        <v>0</v>
      </c>
      <c r="Q43" s="20">
        <v>0</v>
      </c>
      <c r="R43" s="20">
        <v>0</v>
      </c>
      <c r="S43" s="20">
        <v>8</v>
      </c>
      <c r="T43" s="20">
        <v>16</v>
      </c>
      <c r="U43" s="20">
        <v>16</v>
      </c>
      <c r="V43" s="22">
        <v>8.6</v>
      </c>
      <c r="W43" s="22">
        <v>12.9</v>
      </c>
      <c r="X43" s="22">
        <v>21.5</v>
      </c>
      <c r="Y43" s="22">
        <v>0</v>
      </c>
      <c r="Z43" s="22">
        <v>0</v>
      </c>
      <c r="AA43" s="22"/>
      <c r="AB43" s="23">
        <v>0</v>
      </c>
      <c r="AC43" s="23">
        <v>0</v>
      </c>
      <c r="AD43" s="23">
        <v>0</v>
      </c>
      <c r="AE43" s="23">
        <v>23.5</v>
      </c>
      <c r="AF43" s="23">
        <v>14.1</v>
      </c>
      <c r="AG43" s="23">
        <v>9.3999999999999986</v>
      </c>
      <c r="AH43" s="9" t="s">
        <v>36</v>
      </c>
      <c r="AI43" s="9">
        <f t="shared" si="4"/>
        <v>56</v>
      </c>
      <c r="AJ43" s="24" t="e">
        <f t="shared" ref="AJ43:AO43" si="35">100*(D43+J43+P43+V43+AB43)/#REF!</f>
        <v>#REF!</v>
      </c>
      <c r="AK43" s="24" t="e">
        <f t="shared" si="35"/>
        <v>#REF!</v>
      </c>
      <c r="AL43" s="24" t="e">
        <f t="shared" si="35"/>
        <v>#REF!</v>
      </c>
      <c r="AM43" s="24" t="e">
        <f t="shared" si="35"/>
        <v>#REF!</v>
      </c>
      <c r="AN43" s="24" t="e">
        <f t="shared" si="35"/>
        <v>#REF!</v>
      </c>
      <c r="AO43" s="24" t="e">
        <f t="shared" si="35"/>
        <v>#REF!</v>
      </c>
    </row>
    <row r="44" spans="1:41" ht="15.75" customHeight="1" x14ac:dyDescent="0.3">
      <c r="A44" s="17">
        <v>32</v>
      </c>
      <c r="B44" s="18" t="s">
        <v>100</v>
      </c>
      <c r="C44" s="19" t="s">
        <v>101</v>
      </c>
      <c r="D44" s="20">
        <v>29.4</v>
      </c>
      <c r="E44" s="20">
        <v>12.6</v>
      </c>
      <c r="F44" s="20">
        <v>0</v>
      </c>
      <c r="G44" s="20">
        <v>0</v>
      </c>
      <c r="H44" s="20">
        <v>0</v>
      </c>
      <c r="I44" s="20"/>
      <c r="J44" s="21">
        <v>0</v>
      </c>
      <c r="K44" s="21">
        <v>23</v>
      </c>
      <c r="L44" s="21">
        <v>23</v>
      </c>
      <c r="M44" s="21">
        <v>0</v>
      </c>
      <c r="N44" s="21">
        <v>0</v>
      </c>
      <c r="O44" s="21"/>
      <c r="P44" s="20">
        <v>0</v>
      </c>
      <c r="Q44" s="20">
        <v>0</v>
      </c>
      <c r="R44" s="20">
        <v>0</v>
      </c>
      <c r="S44" s="20">
        <v>8</v>
      </c>
      <c r="T44" s="20">
        <v>16</v>
      </c>
      <c r="U44" s="20">
        <v>16</v>
      </c>
      <c r="V44" s="22">
        <v>9.8000000000000007</v>
      </c>
      <c r="W44" s="22">
        <v>14.7</v>
      </c>
      <c r="X44" s="22">
        <v>24.5</v>
      </c>
      <c r="Y44" s="22">
        <v>0</v>
      </c>
      <c r="Z44" s="22">
        <v>0</v>
      </c>
      <c r="AA44" s="22"/>
      <c r="AB44" s="23">
        <v>0</v>
      </c>
      <c r="AC44" s="23">
        <v>0</v>
      </c>
      <c r="AD44" s="23">
        <v>0</v>
      </c>
      <c r="AE44" s="23">
        <v>22.5</v>
      </c>
      <c r="AF44" s="23">
        <v>13.5</v>
      </c>
      <c r="AG44" s="23">
        <v>9</v>
      </c>
      <c r="AH44" s="9" t="s">
        <v>44</v>
      </c>
      <c r="AI44" s="9">
        <f t="shared" si="4"/>
        <v>70</v>
      </c>
      <c r="AJ44" s="24" t="e">
        <f t="shared" ref="AJ44:AO44" si="36">100*(D44+J44+P44+V44+AB44)/#REF!</f>
        <v>#REF!</v>
      </c>
      <c r="AK44" s="24" t="e">
        <f t="shared" si="36"/>
        <v>#REF!</v>
      </c>
      <c r="AL44" s="24" t="e">
        <f t="shared" si="36"/>
        <v>#REF!</v>
      </c>
      <c r="AM44" s="24" t="e">
        <f t="shared" si="36"/>
        <v>#REF!</v>
      </c>
      <c r="AN44" s="24" t="e">
        <f t="shared" si="36"/>
        <v>#REF!</v>
      </c>
      <c r="AO44" s="24" t="e">
        <f t="shared" si="36"/>
        <v>#REF!</v>
      </c>
    </row>
    <row r="45" spans="1:41" ht="15.75" customHeight="1" x14ac:dyDescent="0.3">
      <c r="A45" s="17">
        <v>33</v>
      </c>
      <c r="B45" s="18" t="s">
        <v>102</v>
      </c>
      <c r="C45" s="19" t="s">
        <v>103</v>
      </c>
      <c r="D45" s="20">
        <v>33.6</v>
      </c>
      <c r="E45" s="20">
        <v>14.399999999999999</v>
      </c>
      <c r="F45" s="20">
        <v>0</v>
      </c>
      <c r="G45" s="20">
        <v>0</v>
      </c>
      <c r="H45" s="20">
        <v>0</v>
      </c>
      <c r="I45" s="20"/>
      <c r="J45" s="21">
        <v>0</v>
      </c>
      <c r="K45" s="21">
        <v>24</v>
      </c>
      <c r="L45" s="21">
        <v>24</v>
      </c>
      <c r="M45" s="21">
        <v>0</v>
      </c>
      <c r="N45" s="21">
        <v>0</v>
      </c>
      <c r="O45" s="21"/>
      <c r="P45" s="20">
        <v>0</v>
      </c>
      <c r="Q45" s="20">
        <v>0</v>
      </c>
      <c r="R45" s="20">
        <v>0</v>
      </c>
      <c r="S45" s="20">
        <v>8.8000000000000007</v>
      </c>
      <c r="T45" s="20">
        <v>17.600000000000001</v>
      </c>
      <c r="U45" s="20">
        <v>17.600000000000001</v>
      </c>
      <c r="V45" s="22">
        <v>8.6</v>
      </c>
      <c r="W45" s="22">
        <v>12.9</v>
      </c>
      <c r="X45" s="22">
        <v>21.5</v>
      </c>
      <c r="Y45" s="22">
        <v>0</v>
      </c>
      <c r="Z45" s="22">
        <v>0</v>
      </c>
      <c r="AA45" s="22"/>
      <c r="AB45" s="23">
        <v>0</v>
      </c>
      <c r="AC45" s="23">
        <v>0</v>
      </c>
      <c r="AD45" s="23">
        <v>0</v>
      </c>
      <c r="AE45" s="23">
        <v>23.5</v>
      </c>
      <c r="AF45" s="23">
        <v>14.1</v>
      </c>
      <c r="AG45" s="23">
        <v>9.3999999999999986</v>
      </c>
      <c r="AH45" s="9" t="s">
        <v>44</v>
      </c>
      <c r="AI45" s="9">
        <f t="shared" si="4"/>
        <v>70</v>
      </c>
      <c r="AJ45" s="24" t="e">
        <f t="shared" ref="AJ45:AO45" si="37">100*(D45+J45+P45+V45+AB45)/#REF!</f>
        <v>#REF!</v>
      </c>
      <c r="AK45" s="24" t="e">
        <f t="shared" si="37"/>
        <v>#REF!</v>
      </c>
      <c r="AL45" s="24" t="e">
        <f t="shared" si="37"/>
        <v>#REF!</v>
      </c>
      <c r="AM45" s="24" t="e">
        <f t="shared" si="37"/>
        <v>#REF!</v>
      </c>
      <c r="AN45" s="24" t="e">
        <f t="shared" si="37"/>
        <v>#REF!</v>
      </c>
      <c r="AO45" s="24" t="e">
        <f t="shared" si="37"/>
        <v>#REF!</v>
      </c>
    </row>
    <row r="46" spans="1:41" ht="15.75" customHeight="1" x14ac:dyDescent="0.3">
      <c r="A46" s="17">
        <v>34</v>
      </c>
      <c r="B46" s="18" t="s">
        <v>104</v>
      </c>
      <c r="C46" s="19" t="s">
        <v>105</v>
      </c>
      <c r="D46" s="20">
        <v>32.200000000000003</v>
      </c>
      <c r="E46" s="20">
        <v>13.8</v>
      </c>
      <c r="F46" s="20">
        <v>0</v>
      </c>
      <c r="G46" s="20">
        <v>0</v>
      </c>
      <c r="H46" s="20">
        <v>0</v>
      </c>
      <c r="I46" s="20"/>
      <c r="J46" s="21">
        <v>0</v>
      </c>
      <c r="K46" s="21">
        <v>25</v>
      </c>
      <c r="L46" s="21">
        <v>25</v>
      </c>
      <c r="M46" s="21">
        <v>0</v>
      </c>
      <c r="N46" s="21">
        <v>0</v>
      </c>
      <c r="O46" s="21"/>
      <c r="P46" s="20">
        <v>0</v>
      </c>
      <c r="Q46" s="20">
        <v>0</v>
      </c>
      <c r="R46" s="20">
        <v>0</v>
      </c>
      <c r="S46" s="20">
        <v>8.8000000000000007</v>
      </c>
      <c r="T46" s="20">
        <v>17.600000000000001</v>
      </c>
      <c r="U46" s="20">
        <v>17.600000000000001</v>
      </c>
      <c r="V46" s="22">
        <v>8.8000000000000007</v>
      </c>
      <c r="W46" s="22">
        <v>13.2</v>
      </c>
      <c r="X46" s="22">
        <v>22</v>
      </c>
      <c r="Y46" s="22">
        <v>0</v>
      </c>
      <c r="Z46" s="22">
        <v>0</v>
      </c>
      <c r="AA46" s="22"/>
      <c r="AB46" s="23">
        <v>0</v>
      </c>
      <c r="AC46" s="23">
        <v>0</v>
      </c>
      <c r="AD46" s="23">
        <v>0</v>
      </c>
      <c r="AE46" s="23">
        <v>23</v>
      </c>
      <c r="AF46" s="23">
        <v>13.8</v>
      </c>
      <c r="AG46" s="23">
        <v>9.2000000000000011</v>
      </c>
      <c r="AH46" s="9" t="s">
        <v>44</v>
      </c>
      <c r="AI46" s="9">
        <f t="shared" si="4"/>
        <v>70</v>
      </c>
      <c r="AJ46" s="24" t="e">
        <f t="shared" ref="AJ46:AO46" si="38">100*(D46+J46+P46+V46+AB46)/#REF!</f>
        <v>#REF!</v>
      </c>
      <c r="AK46" s="24" t="e">
        <f t="shared" si="38"/>
        <v>#REF!</v>
      </c>
      <c r="AL46" s="24" t="e">
        <f t="shared" si="38"/>
        <v>#REF!</v>
      </c>
      <c r="AM46" s="24" t="e">
        <f t="shared" si="38"/>
        <v>#REF!</v>
      </c>
      <c r="AN46" s="24" t="e">
        <f t="shared" si="38"/>
        <v>#REF!</v>
      </c>
      <c r="AO46" s="24" t="e">
        <f t="shared" si="38"/>
        <v>#REF!</v>
      </c>
    </row>
    <row r="47" spans="1:41" ht="15.75" customHeight="1" x14ac:dyDescent="0.3">
      <c r="A47" s="17">
        <v>35</v>
      </c>
      <c r="B47" s="18" t="s">
        <v>106</v>
      </c>
      <c r="C47" s="19" t="s">
        <v>107</v>
      </c>
      <c r="D47" s="20">
        <v>33.6</v>
      </c>
      <c r="E47" s="20">
        <v>14.399999999999999</v>
      </c>
      <c r="F47" s="20">
        <v>0</v>
      </c>
      <c r="G47" s="20">
        <v>0</v>
      </c>
      <c r="H47" s="20">
        <v>0</v>
      </c>
      <c r="I47" s="20"/>
      <c r="J47" s="21">
        <v>0</v>
      </c>
      <c r="K47" s="21">
        <v>25</v>
      </c>
      <c r="L47" s="21">
        <v>25</v>
      </c>
      <c r="M47" s="21">
        <v>0</v>
      </c>
      <c r="N47" s="21">
        <v>0</v>
      </c>
      <c r="O47" s="21"/>
      <c r="P47" s="20">
        <v>0</v>
      </c>
      <c r="Q47" s="20">
        <v>0</v>
      </c>
      <c r="R47" s="20">
        <v>0</v>
      </c>
      <c r="S47" s="20">
        <v>9.8000000000000007</v>
      </c>
      <c r="T47" s="20">
        <v>19.600000000000001</v>
      </c>
      <c r="U47" s="20">
        <v>19.600000000000001</v>
      </c>
      <c r="V47" s="22">
        <v>9.6</v>
      </c>
      <c r="W47" s="22">
        <v>14.399999999999999</v>
      </c>
      <c r="X47" s="22">
        <v>24</v>
      </c>
      <c r="Y47" s="22">
        <v>0</v>
      </c>
      <c r="Z47" s="22">
        <v>0</v>
      </c>
      <c r="AA47" s="22"/>
      <c r="AB47" s="23">
        <v>0</v>
      </c>
      <c r="AC47" s="23">
        <v>0</v>
      </c>
      <c r="AD47" s="23">
        <v>0</v>
      </c>
      <c r="AE47" s="23">
        <v>22.5</v>
      </c>
      <c r="AF47" s="23">
        <v>13.5</v>
      </c>
      <c r="AG47" s="23">
        <v>9</v>
      </c>
      <c r="AH47" s="9" t="s">
        <v>44</v>
      </c>
      <c r="AI47" s="9">
        <f t="shared" si="4"/>
        <v>70</v>
      </c>
      <c r="AJ47" s="24" t="e">
        <f t="shared" ref="AJ47:AO47" si="39">100*(D47+J47+P47+V47+AB47)/#REF!</f>
        <v>#REF!</v>
      </c>
      <c r="AK47" s="24" t="e">
        <f t="shared" si="39"/>
        <v>#REF!</v>
      </c>
      <c r="AL47" s="24" t="e">
        <f t="shared" si="39"/>
        <v>#REF!</v>
      </c>
      <c r="AM47" s="24" t="e">
        <f t="shared" si="39"/>
        <v>#REF!</v>
      </c>
      <c r="AN47" s="24" t="e">
        <f t="shared" si="39"/>
        <v>#REF!</v>
      </c>
      <c r="AO47" s="24" t="e">
        <f t="shared" si="39"/>
        <v>#REF!</v>
      </c>
    </row>
    <row r="48" spans="1:41" ht="15.75" customHeight="1" x14ac:dyDescent="0.3">
      <c r="A48" s="17">
        <v>36</v>
      </c>
      <c r="B48" s="18" t="s">
        <v>108</v>
      </c>
      <c r="C48" s="19" t="s">
        <v>109</v>
      </c>
      <c r="D48" s="20">
        <v>25.2</v>
      </c>
      <c r="E48" s="20">
        <v>10.799999999999999</v>
      </c>
      <c r="F48" s="20">
        <v>0</v>
      </c>
      <c r="G48" s="20">
        <v>0</v>
      </c>
      <c r="H48" s="20">
        <v>0</v>
      </c>
      <c r="I48" s="20"/>
      <c r="J48" s="21">
        <v>0</v>
      </c>
      <c r="K48" s="21">
        <v>23</v>
      </c>
      <c r="L48" s="21">
        <v>23</v>
      </c>
      <c r="M48" s="21">
        <v>0</v>
      </c>
      <c r="N48" s="21">
        <v>0</v>
      </c>
      <c r="O48" s="21"/>
      <c r="P48" s="20">
        <v>0</v>
      </c>
      <c r="Q48" s="20">
        <v>0</v>
      </c>
      <c r="R48" s="20">
        <v>0</v>
      </c>
      <c r="S48" s="20">
        <v>7.6</v>
      </c>
      <c r="T48" s="20">
        <v>15.2</v>
      </c>
      <c r="U48" s="20">
        <v>15.2</v>
      </c>
      <c r="V48" s="22">
        <v>8.1999999999999993</v>
      </c>
      <c r="W48" s="22">
        <v>12.299999999999999</v>
      </c>
      <c r="X48" s="22">
        <v>20.5</v>
      </c>
      <c r="Y48" s="22">
        <v>0</v>
      </c>
      <c r="Z48" s="22">
        <v>0</v>
      </c>
      <c r="AA48" s="22"/>
      <c r="AB48" s="23">
        <v>0</v>
      </c>
      <c r="AC48" s="23">
        <v>0</v>
      </c>
      <c r="AD48" s="23">
        <v>0</v>
      </c>
      <c r="AE48" s="23">
        <v>24.5</v>
      </c>
      <c r="AF48" s="23">
        <v>14.7</v>
      </c>
      <c r="AG48" s="23">
        <v>9.8000000000000007</v>
      </c>
      <c r="AH48" s="9" t="s">
        <v>49</v>
      </c>
      <c r="AI48" s="9">
        <f t="shared" si="4"/>
        <v>60</v>
      </c>
      <c r="AJ48" s="24" t="e">
        <f t="shared" ref="AJ48:AO48" si="40">100*(D48+J48+P48+V48+AB48)/#REF!</f>
        <v>#REF!</v>
      </c>
      <c r="AK48" s="24" t="e">
        <f t="shared" si="40"/>
        <v>#REF!</v>
      </c>
      <c r="AL48" s="24" t="e">
        <f t="shared" si="40"/>
        <v>#REF!</v>
      </c>
      <c r="AM48" s="24" t="e">
        <f t="shared" si="40"/>
        <v>#REF!</v>
      </c>
      <c r="AN48" s="24" t="e">
        <f t="shared" si="40"/>
        <v>#REF!</v>
      </c>
      <c r="AO48" s="24" t="e">
        <f t="shared" si="40"/>
        <v>#REF!</v>
      </c>
    </row>
    <row r="49" spans="1:41" ht="15.75" customHeight="1" x14ac:dyDescent="0.3">
      <c r="A49" s="17">
        <v>37</v>
      </c>
      <c r="B49" s="18" t="s">
        <v>110</v>
      </c>
      <c r="C49" s="19" t="s">
        <v>111</v>
      </c>
      <c r="D49" s="20">
        <v>18.900000000000002</v>
      </c>
      <c r="E49" s="20">
        <v>8.1000000000000014</v>
      </c>
      <c r="F49" s="20">
        <v>0</v>
      </c>
      <c r="G49" s="20">
        <v>0</v>
      </c>
      <c r="H49" s="20">
        <v>0</v>
      </c>
      <c r="I49" s="20"/>
      <c r="J49" s="21">
        <v>0</v>
      </c>
      <c r="K49" s="21">
        <v>17.5</v>
      </c>
      <c r="L49" s="21">
        <v>17.5</v>
      </c>
      <c r="M49" s="21">
        <v>0</v>
      </c>
      <c r="N49" s="21">
        <v>0</v>
      </c>
      <c r="O49" s="21"/>
      <c r="P49" s="20">
        <v>0</v>
      </c>
      <c r="Q49" s="20">
        <v>0</v>
      </c>
      <c r="R49" s="20">
        <v>0</v>
      </c>
      <c r="S49" s="20">
        <v>8</v>
      </c>
      <c r="T49" s="20">
        <v>16</v>
      </c>
      <c r="U49" s="20">
        <v>16</v>
      </c>
      <c r="V49" s="22">
        <v>8.6</v>
      </c>
      <c r="W49" s="22">
        <v>12.9</v>
      </c>
      <c r="X49" s="22">
        <v>21.5</v>
      </c>
      <c r="Y49" s="22">
        <v>0</v>
      </c>
      <c r="Z49" s="22">
        <v>0</v>
      </c>
      <c r="AA49" s="22"/>
      <c r="AB49" s="23">
        <v>0</v>
      </c>
      <c r="AC49" s="23">
        <v>0</v>
      </c>
      <c r="AD49" s="23">
        <v>0</v>
      </c>
      <c r="AE49" s="23">
        <v>24.5</v>
      </c>
      <c r="AF49" s="23">
        <v>14.7</v>
      </c>
      <c r="AG49" s="23">
        <v>9.8000000000000007</v>
      </c>
      <c r="AH49" s="9" t="s">
        <v>22</v>
      </c>
      <c r="AI49" s="9">
        <f t="shared" si="4"/>
        <v>0</v>
      </c>
      <c r="AJ49" s="24" t="e">
        <f t="shared" ref="AJ49:AO49" si="41">100*(D49+J49+P49+V49+AB49)/#REF!</f>
        <v>#REF!</v>
      </c>
      <c r="AK49" s="24" t="e">
        <f t="shared" si="41"/>
        <v>#REF!</v>
      </c>
      <c r="AL49" s="24" t="e">
        <f t="shared" si="41"/>
        <v>#REF!</v>
      </c>
      <c r="AM49" s="24" t="e">
        <f t="shared" si="41"/>
        <v>#REF!</v>
      </c>
      <c r="AN49" s="24" t="e">
        <f t="shared" si="41"/>
        <v>#REF!</v>
      </c>
      <c r="AO49" s="24" t="e">
        <f t="shared" si="41"/>
        <v>#REF!</v>
      </c>
    </row>
    <row r="50" spans="1:41" ht="15.75" customHeight="1" x14ac:dyDescent="0.3">
      <c r="A50" s="17">
        <v>38</v>
      </c>
      <c r="B50" s="18" t="s">
        <v>112</v>
      </c>
      <c r="C50" s="19" t="s">
        <v>113</v>
      </c>
      <c r="D50" s="20">
        <v>35</v>
      </c>
      <c r="E50" s="20">
        <v>15</v>
      </c>
      <c r="F50" s="20">
        <v>0</v>
      </c>
      <c r="G50" s="20">
        <v>0</v>
      </c>
      <c r="H50" s="20">
        <v>0</v>
      </c>
      <c r="I50" s="20"/>
      <c r="J50" s="21">
        <v>0</v>
      </c>
      <c r="K50" s="21">
        <v>25</v>
      </c>
      <c r="L50" s="21">
        <v>25</v>
      </c>
      <c r="M50" s="21">
        <v>0</v>
      </c>
      <c r="N50" s="21">
        <v>0</v>
      </c>
      <c r="O50" s="21"/>
      <c r="P50" s="20">
        <v>0</v>
      </c>
      <c r="Q50" s="20">
        <v>0</v>
      </c>
      <c r="R50" s="20">
        <v>0</v>
      </c>
      <c r="S50" s="20">
        <v>9.3999999999999986</v>
      </c>
      <c r="T50" s="20">
        <v>18.799999999999997</v>
      </c>
      <c r="U50" s="20">
        <v>18.799999999999997</v>
      </c>
      <c r="V50" s="22">
        <v>9.8000000000000007</v>
      </c>
      <c r="W50" s="22">
        <v>14.7</v>
      </c>
      <c r="X50" s="22">
        <v>24.5</v>
      </c>
      <c r="Y50" s="22">
        <v>0</v>
      </c>
      <c r="Z50" s="22">
        <v>0</v>
      </c>
      <c r="AA50" s="22"/>
      <c r="AB50" s="23">
        <v>0</v>
      </c>
      <c r="AC50" s="23">
        <v>0</v>
      </c>
      <c r="AD50" s="23">
        <v>0</v>
      </c>
      <c r="AE50" s="23">
        <v>24.5</v>
      </c>
      <c r="AF50" s="23">
        <v>14.7</v>
      </c>
      <c r="AG50" s="23">
        <v>9.8000000000000007</v>
      </c>
      <c r="AH50" s="9" t="s">
        <v>7</v>
      </c>
      <c r="AI50" s="9">
        <f t="shared" si="4"/>
        <v>90</v>
      </c>
      <c r="AJ50" s="24" t="e">
        <f t="shared" ref="AJ50:AO50" si="42">100*(D50+J50+P50+V50+AB50)/#REF!</f>
        <v>#REF!</v>
      </c>
      <c r="AK50" s="24" t="e">
        <f t="shared" si="42"/>
        <v>#REF!</v>
      </c>
      <c r="AL50" s="24" t="e">
        <f t="shared" si="42"/>
        <v>#REF!</v>
      </c>
      <c r="AM50" s="24" t="e">
        <f t="shared" si="42"/>
        <v>#REF!</v>
      </c>
      <c r="AN50" s="24" t="e">
        <f t="shared" si="42"/>
        <v>#REF!</v>
      </c>
      <c r="AO50" s="24" t="e">
        <f t="shared" si="42"/>
        <v>#REF!</v>
      </c>
    </row>
    <row r="51" spans="1:41" ht="15.75" customHeight="1" x14ac:dyDescent="0.3">
      <c r="A51" s="17">
        <v>39</v>
      </c>
      <c r="B51" s="18" t="s">
        <v>114</v>
      </c>
      <c r="C51" s="19" t="s">
        <v>115</v>
      </c>
      <c r="D51" s="20">
        <v>35</v>
      </c>
      <c r="E51" s="20">
        <v>15</v>
      </c>
      <c r="F51" s="20">
        <v>0</v>
      </c>
      <c r="G51" s="20">
        <v>0</v>
      </c>
      <c r="H51" s="20">
        <v>0</v>
      </c>
      <c r="I51" s="20"/>
      <c r="J51" s="21">
        <v>0</v>
      </c>
      <c r="K51" s="21">
        <v>25</v>
      </c>
      <c r="L51" s="21">
        <v>25</v>
      </c>
      <c r="M51" s="21">
        <v>0</v>
      </c>
      <c r="N51" s="21">
        <v>0</v>
      </c>
      <c r="O51" s="21"/>
      <c r="P51" s="20">
        <v>0</v>
      </c>
      <c r="Q51" s="20">
        <v>0</v>
      </c>
      <c r="R51" s="20">
        <v>0</v>
      </c>
      <c r="S51" s="20">
        <v>9.3999999999999986</v>
      </c>
      <c r="T51" s="20">
        <v>18.799999999999997</v>
      </c>
      <c r="U51" s="20">
        <v>18.799999999999997</v>
      </c>
      <c r="V51" s="22">
        <v>9.6</v>
      </c>
      <c r="W51" s="22">
        <v>14.399999999999999</v>
      </c>
      <c r="X51" s="22">
        <v>24</v>
      </c>
      <c r="Y51" s="22">
        <v>0</v>
      </c>
      <c r="Z51" s="22">
        <v>0</v>
      </c>
      <c r="AA51" s="22"/>
      <c r="AB51" s="23">
        <v>0</v>
      </c>
      <c r="AC51" s="23">
        <v>0</v>
      </c>
      <c r="AD51" s="23">
        <v>0</v>
      </c>
      <c r="AE51" s="23">
        <v>23</v>
      </c>
      <c r="AF51" s="23">
        <v>13.8</v>
      </c>
      <c r="AG51" s="23">
        <v>9.2000000000000011</v>
      </c>
      <c r="AH51" s="9" t="s">
        <v>116</v>
      </c>
      <c r="AI51" s="9">
        <f t="shared" si="4"/>
        <v>100</v>
      </c>
      <c r="AJ51" s="24" t="e">
        <f t="shared" ref="AJ51:AO51" si="43">100*(D51+J51+P51+V51+AB51)/#REF!</f>
        <v>#REF!</v>
      </c>
      <c r="AK51" s="24" t="e">
        <f t="shared" si="43"/>
        <v>#REF!</v>
      </c>
      <c r="AL51" s="24" t="e">
        <f t="shared" si="43"/>
        <v>#REF!</v>
      </c>
      <c r="AM51" s="24" t="e">
        <f t="shared" si="43"/>
        <v>#REF!</v>
      </c>
      <c r="AN51" s="24" t="e">
        <f t="shared" si="43"/>
        <v>#REF!</v>
      </c>
      <c r="AO51" s="24" t="e">
        <f t="shared" si="43"/>
        <v>#REF!</v>
      </c>
    </row>
    <row r="52" spans="1:41" ht="15.75" customHeight="1" x14ac:dyDescent="0.3">
      <c r="A52" s="17">
        <v>40</v>
      </c>
      <c r="B52" s="18" t="s">
        <v>117</v>
      </c>
      <c r="C52" s="19" t="s">
        <v>118</v>
      </c>
      <c r="D52" s="20">
        <v>35</v>
      </c>
      <c r="E52" s="20">
        <v>15</v>
      </c>
      <c r="F52" s="20">
        <v>0</v>
      </c>
      <c r="G52" s="20">
        <v>0</v>
      </c>
      <c r="H52" s="20">
        <v>0</v>
      </c>
      <c r="I52" s="20"/>
      <c r="J52" s="21">
        <v>0</v>
      </c>
      <c r="K52" s="21">
        <v>25</v>
      </c>
      <c r="L52" s="21">
        <v>25</v>
      </c>
      <c r="M52" s="21">
        <v>0</v>
      </c>
      <c r="N52" s="21">
        <v>0</v>
      </c>
      <c r="O52" s="21"/>
      <c r="P52" s="20">
        <v>0</v>
      </c>
      <c r="Q52" s="20">
        <v>0</v>
      </c>
      <c r="R52" s="20">
        <v>0</v>
      </c>
      <c r="S52" s="20">
        <v>9.3999999999999986</v>
      </c>
      <c r="T52" s="20">
        <v>18.799999999999997</v>
      </c>
      <c r="U52" s="20">
        <v>18.799999999999997</v>
      </c>
      <c r="V52" s="22">
        <v>8.6</v>
      </c>
      <c r="W52" s="22">
        <v>12.9</v>
      </c>
      <c r="X52" s="22">
        <v>21.5</v>
      </c>
      <c r="Y52" s="22">
        <v>0</v>
      </c>
      <c r="Z52" s="22">
        <v>0</v>
      </c>
      <c r="AA52" s="22"/>
      <c r="AB52" s="23">
        <v>0</v>
      </c>
      <c r="AC52" s="23">
        <v>0</v>
      </c>
      <c r="AD52" s="23">
        <v>0</v>
      </c>
      <c r="AE52" s="23">
        <v>25</v>
      </c>
      <c r="AF52" s="23">
        <v>15</v>
      </c>
      <c r="AG52" s="23">
        <v>10</v>
      </c>
      <c r="AH52" s="9" t="s">
        <v>39</v>
      </c>
      <c r="AI52" s="9">
        <f t="shared" si="4"/>
        <v>80</v>
      </c>
      <c r="AJ52" s="24" t="e">
        <f t="shared" ref="AJ52:AO52" si="44">100*(D52+J52+P52+V52+AB52)/#REF!</f>
        <v>#REF!</v>
      </c>
      <c r="AK52" s="24" t="e">
        <f t="shared" si="44"/>
        <v>#REF!</v>
      </c>
      <c r="AL52" s="24" t="e">
        <f t="shared" si="44"/>
        <v>#REF!</v>
      </c>
      <c r="AM52" s="24" t="e">
        <f t="shared" si="44"/>
        <v>#REF!</v>
      </c>
      <c r="AN52" s="24" t="e">
        <f t="shared" si="44"/>
        <v>#REF!</v>
      </c>
      <c r="AO52" s="24" t="e">
        <f t="shared" si="44"/>
        <v>#REF!</v>
      </c>
    </row>
    <row r="53" spans="1:41" ht="15.75" customHeight="1" x14ac:dyDescent="0.3">
      <c r="A53" s="17">
        <v>41</v>
      </c>
      <c r="B53" s="18" t="s">
        <v>119</v>
      </c>
      <c r="C53" s="19" t="s">
        <v>120</v>
      </c>
      <c r="D53" s="20">
        <v>28.7</v>
      </c>
      <c r="E53" s="20">
        <v>12.299999999999999</v>
      </c>
      <c r="F53" s="20">
        <v>0</v>
      </c>
      <c r="G53" s="20">
        <v>0</v>
      </c>
      <c r="H53" s="20">
        <v>0</v>
      </c>
      <c r="I53" s="20"/>
      <c r="J53" s="21">
        <v>0</v>
      </c>
      <c r="K53" s="21">
        <v>17.5</v>
      </c>
      <c r="L53" s="21">
        <v>17.5</v>
      </c>
      <c r="M53" s="21">
        <v>0</v>
      </c>
      <c r="N53" s="21">
        <v>0</v>
      </c>
      <c r="O53" s="21"/>
      <c r="P53" s="20">
        <v>0</v>
      </c>
      <c r="Q53" s="20">
        <v>0</v>
      </c>
      <c r="R53" s="20">
        <v>0</v>
      </c>
      <c r="S53" s="20">
        <v>6</v>
      </c>
      <c r="T53" s="20">
        <v>12</v>
      </c>
      <c r="U53" s="20">
        <v>12</v>
      </c>
      <c r="V53" s="22">
        <v>8.6</v>
      </c>
      <c r="W53" s="22">
        <v>12.9</v>
      </c>
      <c r="X53" s="22">
        <v>21.5</v>
      </c>
      <c r="Y53" s="22">
        <v>0</v>
      </c>
      <c r="Z53" s="22">
        <v>0</v>
      </c>
      <c r="AA53" s="22"/>
      <c r="AB53" s="23">
        <v>0</v>
      </c>
      <c r="AC53" s="23">
        <v>0</v>
      </c>
      <c r="AD53" s="23">
        <v>0</v>
      </c>
      <c r="AE53" s="23">
        <v>22.5</v>
      </c>
      <c r="AF53" s="23">
        <v>13.5</v>
      </c>
      <c r="AG53" s="23">
        <v>9</v>
      </c>
      <c r="AH53" s="9" t="s">
        <v>39</v>
      </c>
      <c r="AI53" s="9">
        <f t="shared" si="4"/>
        <v>80</v>
      </c>
      <c r="AJ53" s="24" t="e">
        <f t="shared" ref="AJ53:AO53" si="45">100*(D53+J53+P53+V53+AB53)/#REF!</f>
        <v>#REF!</v>
      </c>
      <c r="AK53" s="24" t="e">
        <f t="shared" si="45"/>
        <v>#REF!</v>
      </c>
      <c r="AL53" s="24" t="e">
        <f t="shared" si="45"/>
        <v>#REF!</v>
      </c>
      <c r="AM53" s="24" t="e">
        <f t="shared" si="45"/>
        <v>#REF!</v>
      </c>
      <c r="AN53" s="24" t="e">
        <f t="shared" si="45"/>
        <v>#REF!</v>
      </c>
      <c r="AO53" s="24" t="e">
        <f t="shared" si="45"/>
        <v>#REF!</v>
      </c>
    </row>
    <row r="54" spans="1:41" ht="15.75" customHeight="1" x14ac:dyDescent="0.3">
      <c r="A54" s="17">
        <v>42</v>
      </c>
      <c r="B54" s="18" t="s">
        <v>121</v>
      </c>
      <c r="C54" s="19" t="s">
        <v>122</v>
      </c>
      <c r="D54" s="20">
        <v>17.5</v>
      </c>
      <c r="E54" s="20">
        <v>7.5</v>
      </c>
      <c r="F54" s="20">
        <v>0</v>
      </c>
      <c r="G54" s="20">
        <v>0</v>
      </c>
      <c r="H54" s="20">
        <v>0</v>
      </c>
      <c r="I54" s="20"/>
      <c r="J54" s="21">
        <v>0</v>
      </c>
      <c r="K54" s="21">
        <v>15</v>
      </c>
      <c r="L54" s="21">
        <v>15</v>
      </c>
      <c r="M54" s="21">
        <v>0</v>
      </c>
      <c r="N54" s="21">
        <v>0</v>
      </c>
      <c r="O54" s="21"/>
      <c r="P54" s="20">
        <v>0</v>
      </c>
      <c r="Q54" s="20">
        <v>0</v>
      </c>
      <c r="R54" s="20">
        <v>0</v>
      </c>
      <c r="S54" s="20">
        <v>6</v>
      </c>
      <c r="T54" s="20">
        <v>12</v>
      </c>
      <c r="U54" s="20">
        <v>12</v>
      </c>
      <c r="V54" s="22">
        <v>8.8000000000000007</v>
      </c>
      <c r="W54" s="22">
        <v>13.2</v>
      </c>
      <c r="X54" s="22">
        <v>22</v>
      </c>
      <c r="Y54" s="22">
        <v>0</v>
      </c>
      <c r="Z54" s="22">
        <v>0</v>
      </c>
      <c r="AA54" s="22"/>
      <c r="AB54" s="23">
        <v>0</v>
      </c>
      <c r="AC54" s="23">
        <v>0</v>
      </c>
      <c r="AD54" s="23">
        <v>0</v>
      </c>
      <c r="AE54" s="23">
        <v>25</v>
      </c>
      <c r="AF54" s="23">
        <v>15</v>
      </c>
      <c r="AG54" s="23">
        <v>10</v>
      </c>
      <c r="AH54" s="9" t="s">
        <v>22</v>
      </c>
      <c r="AI54" s="9">
        <f t="shared" si="4"/>
        <v>0</v>
      </c>
      <c r="AJ54" s="24" t="e">
        <f t="shared" ref="AJ54:AO54" si="46">100*(D54+J54+P54+V54+AB54)/#REF!</f>
        <v>#REF!</v>
      </c>
      <c r="AK54" s="24" t="e">
        <f t="shared" si="46"/>
        <v>#REF!</v>
      </c>
      <c r="AL54" s="24" t="e">
        <f t="shared" si="46"/>
        <v>#REF!</v>
      </c>
      <c r="AM54" s="24" t="e">
        <f t="shared" si="46"/>
        <v>#REF!</v>
      </c>
      <c r="AN54" s="24" t="e">
        <f t="shared" si="46"/>
        <v>#REF!</v>
      </c>
      <c r="AO54" s="24" t="e">
        <f t="shared" si="46"/>
        <v>#REF!</v>
      </c>
    </row>
    <row r="55" spans="1:41" ht="15.75" customHeight="1" x14ac:dyDescent="0.3">
      <c r="A55" s="17">
        <v>43</v>
      </c>
      <c r="B55" s="18" t="s">
        <v>123</v>
      </c>
      <c r="C55" s="19" t="s">
        <v>124</v>
      </c>
      <c r="D55" s="20">
        <v>25.2</v>
      </c>
      <c r="E55" s="20">
        <v>10.799999999999999</v>
      </c>
      <c r="F55" s="20">
        <v>0</v>
      </c>
      <c r="G55" s="20">
        <v>0</v>
      </c>
      <c r="H55" s="20">
        <v>0</v>
      </c>
      <c r="I55" s="20"/>
      <c r="J55" s="21">
        <v>0</v>
      </c>
      <c r="K55" s="21">
        <v>21</v>
      </c>
      <c r="L55" s="21">
        <v>21</v>
      </c>
      <c r="M55" s="21">
        <v>0</v>
      </c>
      <c r="N55" s="21">
        <v>0</v>
      </c>
      <c r="O55" s="21"/>
      <c r="P55" s="20">
        <v>0</v>
      </c>
      <c r="Q55" s="20">
        <v>0</v>
      </c>
      <c r="R55" s="20">
        <v>0</v>
      </c>
      <c r="S55" s="20">
        <v>7</v>
      </c>
      <c r="T55" s="20">
        <v>14</v>
      </c>
      <c r="U55" s="20">
        <v>14</v>
      </c>
      <c r="V55" s="22">
        <v>8.8000000000000007</v>
      </c>
      <c r="W55" s="22">
        <v>13.2</v>
      </c>
      <c r="X55" s="22">
        <v>22</v>
      </c>
      <c r="Y55" s="22">
        <v>0</v>
      </c>
      <c r="Z55" s="22">
        <v>0</v>
      </c>
      <c r="AA55" s="22"/>
      <c r="AB55" s="23">
        <v>0</v>
      </c>
      <c r="AC55" s="23">
        <v>0</v>
      </c>
      <c r="AD55" s="23">
        <v>0</v>
      </c>
      <c r="AE55" s="23">
        <v>22.5</v>
      </c>
      <c r="AF55" s="23">
        <v>13.5</v>
      </c>
      <c r="AG55" s="23">
        <v>9</v>
      </c>
      <c r="AH55" s="9" t="s">
        <v>44</v>
      </c>
      <c r="AI55" s="9">
        <f t="shared" si="4"/>
        <v>70</v>
      </c>
      <c r="AJ55" s="24" t="e">
        <f t="shared" ref="AJ55:AO55" si="47">100*(D55+J55+P55+V55+AB55)/#REF!</f>
        <v>#REF!</v>
      </c>
      <c r="AK55" s="24" t="e">
        <f t="shared" si="47"/>
        <v>#REF!</v>
      </c>
      <c r="AL55" s="24" t="e">
        <f t="shared" si="47"/>
        <v>#REF!</v>
      </c>
      <c r="AM55" s="24" t="e">
        <f t="shared" si="47"/>
        <v>#REF!</v>
      </c>
      <c r="AN55" s="24" t="e">
        <f t="shared" si="47"/>
        <v>#REF!</v>
      </c>
      <c r="AO55" s="24" t="e">
        <f t="shared" si="47"/>
        <v>#REF!</v>
      </c>
    </row>
    <row r="56" spans="1:41" ht="15.75" customHeight="1" x14ac:dyDescent="0.3">
      <c r="A56" s="17">
        <v>44</v>
      </c>
      <c r="B56" s="18" t="s">
        <v>125</v>
      </c>
      <c r="C56" s="19" t="s">
        <v>126</v>
      </c>
      <c r="D56" s="20">
        <v>33.6</v>
      </c>
      <c r="E56" s="20">
        <v>14.399999999999999</v>
      </c>
      <c r="F56" s="20">
        <v>0</v>
      </c>
      <c r="G56" s="20">
        <v>0</v>
      </c>
      <c r="H56" s="20">
        <v>0</v>
      </c>
      <c r="I56" s="20"/>
      <c r="J56" s="21">
        <v>0</v>
      </c>
      <c r="K56" s="21">
        <v>23</v>
      </c>
      <c r="L56" s="21">
        <v>23</v>
      </c>
      <c r="M56" s="21">
        <v>0</v>
      </c>
      <c r="N56" s="21">
        <v>0</v>
      </c>
      <c r="O56" s="21"/>
      <c r="P56" s="20">
        <v>0</v>
      </c>
      <c r="Q56" s="20">
        <v>0</v>
      </c>
      <c r="R56" s="20">
        <v>0</v>
      </c>
      <c r="S56" s="20">
        <v>9.2000000000000011</v>
      </c>
      <c r="T56" s="20">
        <v>18.400000000000002</v>
      </c>
      <c r="U56" s="20">
        <v>18.400000000000002</v>
      </c>
      <c r="V56" s="22">
        <v>9</v>
      </c>
      <c r="W56" s="22">
        <v>13.5</v>
      </c>
      <c r="X56" s="22">
        <v>22.5</v>
      </c>
      <c r="Y56" s="22">
        <v>0</v>
      </c>
      <c r="Z56" s="22">
        <v>0</v>
      </c>
      <c r="AA56" s="22"/>
      <c r="AB56" s="23">
        <v>0</v>
      </c>
      <c r="AC56" s="23">
        <v>0</v>
      </c>
      <c r="AD56" s="23">
        <v>0</v>
      </c>
      <c r="AE56" s="23">
        <v>24.5</v>
      </c>
      <c r="AF56" s="23">
        <v>14.7</v>
      </c>
      <c r="AG56" s="23">
        <v>9.8000000000000007</v>
      </c>
      <c r="AH56" s="9" t="s">
        <v>7</v>
      </c>
      <c r="AI56" s="9">
        <f t="shared" si="4"/>
        <v>90</v>
      </c>
      <c r="AJ56" s="24" t="e">
        <f t="shared" ref="AJ56:AO56" si="48">100*(D56+J56+P56+V56+AB56)/#REF!</f>
        <v>#REF!</v>
      </c>
      <c r="AK56" s="24" t="e">
        <f t="shared" si="48"/>
        <v>#REF!</v>
      </c>
      <c r="AL56" s="24" t="e">
        <f t="shared" si="48"/>
        <v>#REF!</v>
      </c>
      <c r="AM56" s="24" t="e">
        <f t="shared" si="48"/>
        <v>#REF!</v>
      </c>
      <c r="AN56" s="24" t="e">
        <f t="shared" si="48"/>
        <v>#REF!</v>
      </c>
      <c r="AO56" s="24" t="e">
        <f t="shared" si="48"/>
        <v>#REF!</v>
      </c>
    </row>
    <row r="57" spans="1:41" ht="15.75" customHeight="1" x14ac:dyDescent="0.3">
      <c r="A57" s="17">
        <v>45</v>
      </c>
      <c r="B57" s="18" t="s">
        <v>127</v>
      </c>
      <c r="C57" s="19" t="s">
        <v>128</v>
      </c>
      <c r="D57" s="20">
        <v>31.5</v>
      </c>
      <c r="E57" s="20">
        <v>13.5</v>
      </c>
      <c r="F57" s="20">
        <v>0</v>
      </c>
      <c r="G57" s="20">
        <v>0</v>
      </c>
      <c r="H57" s="20">
        <v>0</v>
      </c>
      <c r="I57" s="20"/>
      <c r="J57" s="21">
        <v>0</v>
      </c>
      <c r="K57" s="21">
        <v>23</v>
      </c>
      <c r="L57" s="21">
        <v>23</v>
      </c>
      <c r="M57" s="21">
        <v>0</v>
      </c>
      <c r="N57" s="21">
        <v>0</v>
      </c>
      <c r="O57" s="21"/>
      <c r="P57" s="20">
        <v>0</v>
      </c>
      <c r="Q57" s="20">
        <v>0</v>
      </c>
      <c r="R57" s="20">
        <v>0</v>
      </c>
      <c r="S57" s="20">
        <v>8</v>
      </c>
      <c r="T57" s="20">
        <v>16</v>
      </c>
      <c r="U57" s="20">
        <v>16</v>
      </c>
      <c r="V57" s="22">
        <v>8.6</v>
      </c>
      <c r="W57" s="22">
        <v>12.9</v>
      </c>
      <c r="X57" s="22">
        <v>21.5</v>
      </c>
      <c r="Y57" s="22">
        <v>0</v>
      </c>
      <c r="Z57" s="22">
        <v>0</v>
      </c>
      <c r="AA57" s="22"/>
      <c r="AB57" s="23">
        <v>0</v>
      </c>
      <c r="AC57" s="23">
        <v>0</v>
      </c>
      <c r="AD57" s="23">
        <v>0</v>
      </c>
      <c r="AE57" s="23">
        <v>25</v>
      </c>
      <c r="AF57" s="23">
        <v>15</v>
      </c>
      <c r="AG57" s="23">
        <v>10</v>
      </c>
      <c r="AH57" s="9" t="s">
        <v>39</v>
      </c>
      <c r="AI57" s="9">
        <f t="shared" si="4"/>
        <v>80</v>
      </c>
      <c r="AJ57" s="24" t="e">
        <f t="shared" ref="AJ57:AO57" si="49">100*(D57+J57+P57+V57+AB57)/#REF!</f>
        <v>#REF!</v>
      </c>
      <c r="AK57" s="24" t="e">
        <f t="shared" si="49"/>
        <v>#REF!</v>
      </c>
      <c r="AL57" s="24" t="e">
        <f t="shared" si="49"/>
        <v>#REF!</v>
      </c>
      <c r="AM57" s="24" t="e">
        <f t="shared" si="49"/>
        <v>#REF!</v>
      </c>
      <c r="AN57" s="24" t="e">
        <f t="shared" si="49"/>
        <v>#REF!</v>
      </c>
      <c r="AO57" s="24" t="e">
        <f t="shared" si="49"/>
        <v>#REF!</v>
      </c>
    </row>
    <row r="58" spans="1:41" ht="15.75" customHeight="1" x14ac:dyDescent="0.3">
      <c r="A58" s="17">
        <v>46</v>
      </c>
      <c r="B58" s="18" t="s">
        <v>129</v>
      </c>
      <c r="C58" s="19" t="s">
        <v>130</v>
      </c>
      <c r="D58" s="20">
        <v>35</v>
      </c>
      <c r="E58" s="20">
        <v>15</v>
      </c>
      <c r="F58" s="20">
        <v>0</v>
      </c>
      <c r="G58" s="20">
        <v>0</v>
      </c>
      <c r="H58" s="20">
        <v>0</v>
      </c>
      <c r="I58" s="20"/>
      <c r="J58" s="21">
        <v>0</v>
      </c>
      <c r="K58" s="21">
        <v>25</v>
      </c>
      <c r="L58" s="21">
        <v>25</v>
      </c>
      <c r="M58" s="21">
        <v>0</v>
      </c>
      <c r="N58" s="21">
        <v>0</v>
      </c>
      <c r="O58" s="21"/>
      <c r="P58" s="20">
        <v>0</v>
      </c>
      <c r="Q58" s="20">
        <v>0</v>
      </c>
      <c r="R58" s="20">
        <v>0</v>
      </c>
      <c r="S58" s="20">
        <v>9.3999999999999986</v>
      </c>
      <c r="T58" s="20">
        <v>18.799999999999997</v>
      </c>
      <c r="U58" s="20">
        <v>18.799999999999997</v>
      </c>
      <c r="V58" s="22">
        <v>8</v>
      </c>
      <c r="W58" s="22">
        <v>12</v>
      </c>
      <c r="X58" s="22">
        <v>20</v>
      </c>
      <c r="Y58" s="22">
        <v>0</v>
      </c>
      <c r="Z58" s="22">
        <v>0</v>
      </c>
      <c r="AA58" s="22"/>
      <c r="AB58" s="23">
        <v>0</v>
      </c>
      <c r="AC58" s="23">
        <v>0</v>
      </c>
      <c r="AD58" s="23">
        <v>0</v>
      </c>
      <c r="AE58" s="23">
        <v>24.5</v>
      </c>
      <c r="AF58" s="23">
        <v>14.7</v>
      </c>
      <c r="AG58" s="23">
        <v>9.8000000000000007</v>
      </c>
      <c r="AH58" s="9" t="s">
        <v>39</v>
      </c>
      <c r="AI58" s="9">
        <f t="shared" si="4"/>
        <v>80</v>
      </c>
      <c r="AJ58" s="24" t="e">
        <f t="shared" ref="AJ58:AO58" si="50">100*(D58+J58+P58+V58+AB58)/#REF!</f>
        <v>#REF!</v>
      </c>
      <c r="AK58" s="24" t="e">
        <f t="shared" si="50"/>
        <v>#REF!</v>
      </c>
      <c r="AL58" s="24" t="e">
        <f t="shared" si="50"/>
        <v>#REF!</v>
      </c>
      <c r="AM58" s="24" t="e">
        <f t="shared" si="50"/>
        <v>#REF!</v>
      </c>
      <c r="AN58" s="24" t="e">
        <f t="shared" si="50"/>
        <v>#REF!</v>
      </c>
      <c r="AO58" s="24" t="e">
        <f t="shared" si="50"/>
        <v>#REF!</v>
      </c>
    </row>
    <row r="59" spans="1:41" ht="15.75" customHeight="1" x14ac:dyDescent="0.3">
      <c r="A59" s="17">
        <v>47</v>
      </c>
      <c r="B59" s="18" t="s">
        <v>131</v>
      </c>
      <c r="C59" s="19" t="s">
        <v>132</v>
      </c>
      <c r="D59" s="20">
        <v>34.299999999999997</v>
      </c>
      <c r="E59" s="20">
        <v>14.7</v>
      </c>
      <c r="F59" s="20">
        <v>0</v>
      </c>
      <c r="G59" s="20">
        <v>0</v>
      </c>
      <c r="H59" s="20">
        <v>0</v>
      </c>
      <c r="I59" s="20"/>
      <c r="J59" s="21">
        <v>0</v>
      </c>
      <c r="K59" s="21">
        <v>25</v>
      </c>
      <c r="L59" s="21">
        <v>25</v>
      </c>
      <c r="M59" s="21">
        <v>0</v>
      </c>
      <c r="N59" s="21">
        <v>0</v>
      </c>
      <c r="O59" s="21"/>
      <c r="P59" s="20">
        <v>0</v>
      </c>
      <c r="Q59" s="20">
        <v>0</v>
      </c>
      <c r="R59" s="20">
        <v>0</v>
      </c>
      <c r="S59" s="20">
        <v>9</v>
      </c>
      <c r="T59" s="20">
        <v>18</v>
      </c>
      <c r="U59" s="20">
        <v>18</v>
      </c>
      <c r="V59" s="22">
        <v>8.8000000000000007</v>
      </c>
      <c r="W59" s="22">
        <v>13.2</v>
      </c>
      <c r="X59" s="22">
        <v>22</v>
      </c>
      <c r="Y59" s="22">
        <v>0</v>
      </c>
      <c r="Z59" s="22">
        <v>0</v>
      </c>
      <c r="AA59" s="22"/>
      <c r="AB59" s="23">
        <v>0</v>
      </c>
      <c r="AC59" s="23">
        <v>0</v>
      </c>
      <c r="AD59" s="23">
        <v>0</v>
      </c>
      <c r="AE59" s="23">
        <v>23.5</v>
      </c>
      <c r="AF59" s="23">
        <v>14.1</v>
      </c>
      <c r="AG59" s="23">
        <v>9.3999999999999986</v>
      </c>
      <c r="AH59" s="9" t="s">
        <v>44</v>
      </c>
      <c r="AI59" s="9">
        <f t="shared" si="4"/>
        <v>70</v>
      </c>
      <c r="AJ59" s="24" t="e">
        <f t="shared" ref="AJ59:AO59" si="51">100*(D59+J59+P59+V59+AB59)/#REF!</f>
        <v>#REF!</v>
      </c>
      <c r="AK59" s="24" t="e">
        <f t="shared" si="51"/>
        <v>#REF!</v>
      </c>
      <c r="AL59" s="24" t="e">
        <f t="shared" si="51"/>
        <v>#REF!</v>
      </c>
      <c r="AM59" s="24" t="e">
        <f t="shared" si="51"/>
        <v>#REF!</v>
      </c>
      <c r="AN59" s="24" t="e">
        <f t="shared" si="51"/>
        <v>#REF!</v>
      </c>
      <c r="AO59" s="24" t="e">
        <f t="shared" si="51"/>
        <v>#REF!</v>
      </c>
    </row>
    <row r="60" spans="1:41" ht="15.75" customHeight="1" x14ac:dyDescent="0.3">
      <c r="A60" s="17">
        <v>48</v>
      </c>
      <c r="B60" s="18" t="s">
        <v>133</v>
      </c>
      <c r="C60" s="19" t="s">
        <v>134</v>
      </c>
      <c r="D60" s="20">
        <v>33.6</v>
      </c>
      <c r="E60" s="20">
        <v>14.399999999999999</v>
      </c>
      <c r="F60" s="20">
        <v>0</v>
      </c>
      <c r="G60" s="20">
        <v>0</v>
      </c>
      <c r="H60" s="20">
        <v>0</v>
      </c>
      <c r="I60" s="20"/>
      <c r="J60" s="21">
        <v>0</v>
      </c>
      <c r="K60" s="21">
        <v>20.5</v>
      </c>
      <c r="L60" s="21">
        <v>20.5</v>
      </c>
      <c r="M60" s="21">
        <v>0</v>
      </c>
      <c r="N60" s="21">
        <v>0</v>
      </c>
      <c r="O60" s="21"/>
      <c r="P60" s="20">
        <v>0</v>
      </c>
      <c r="Q60" s="20">
        <v>0</v>
      </c>
      <c r="R60" s="20">
        <v>0</v>
      </c>
      <c r="S60" s="20">
        <v>9.2000000000000011</v>
      </c>
      <c r="T60" s="20">
        <v>18.400000000000002</v>
      </c>
      <c r="U60" s="20">
        <v>18.400000000000002</v>
      </c>
      <c r="V60" s="22">
        <v>9.3999999999999986</v>
      </c>
      <c r="W60" s="22">
        <v>14.1</v>
      </c>
      <c r="X60" s="22">
        <v>23.5</v>
      </c>
      <c r="Y60" s="22">
        <v>0</v>
      </c>
      <c r="Z60" s="22">
        <v>0</v>
      </c>
      <c r="AA60" s="22"/>
      <c r="AB60" s="23">
        <v>0</v>
      </c>
      <c r="AC60" s="23">
        <v>0</v>
      </c>
      <c r="AD60" s="23">
        <v>0</v>
      </c>
      <c r="AE60" s="23">
        <v>25</v>
      </c>
      <c r="AF60" s="23">
        <v>15</v>
      </c>
      <c r="AG60" s="23">
        <v>10</v>
      </c>
      <c r="AH60" s="9" t="s">
        <v>44</v>
      </c>
      <c r="AI60" s="9">
        <f t="shared" si="4"/>
        <v>70</v>
      </c>
      <c r="AJ60" s="24" t="e">
        <f t="shared" ref="AJ60:AO60" si="52">100*(D60+J60+P60+V60+AB60)/#REF!</f>
        <v>#REF!</v>
      </c>
      <c r="AK60" s="24" t="e">
        <f t="shared" si="52"/>
        <v>#REF!</v>
      </c>
      <c r="AL60" s="24" t="e">
        <f t="shared" si="52"/>
        <v>#REF!</v>
      </c>
      <c r="AM60" s="24" t="e">
        <f t="shared" si="52"/>
        <v>#REF!</v>
      </c>
      <c r="AN60" s="24" t="e">
        <f t="shared" si="52"/>
        <v>#REF!</v>
      </c>
      <c r="AO60" s="24" t="e">
        <f t="shared" si="52"/>
        <v>#REF!</v>
      </c>
    </row>
    <row r="61" spans="1:41" ht="15.75" customHeight="1" x14ac:dyDescent="0.3">
      <c r="A61" s="17">
        <v>49</v>
      </c>
      <c r="B61" s="18" t="s">
        <v>135</v>
      </c>
      <c r="C61" s="19" t="s">
        <v>136</v>
      </c>
      <c r="D61" s="20">
        <v>35</v>
      </c>
      <c r="E61" s="20">
        <v>15</v>
      </c>
      <c r="F61" s="20">
        <v>0</v>
      </c>
      <c r="G61" s="20">
        <v>0</v>
      </c>
      <c r="H61" s="20">
        <v>0</v>
      </c>
      <c r="I61" s="20"/>
      <c r="J61" s="21">
        <v>0</v>
      </c>
      <c r="K61" s="21">
        <v>25</v>
      </c>
      <c r="L61" s="21">
        <v>25</v>
      </c>
      <c r="M61" s="21">
        <v>0</v>
      </c>
      <c r="N61" s="21">
        <v>0</v>
      </c>
      <c r="O61" s="21"/>
      <c r="P61" s="20">
        <v>0</v>
      </c>
      <c r="Q61" s="20">
        <v>0</v>
      </c>
      <c r="R61" s="20">
        <v>0</v>
      </c>
      <c r="S61" s="20">
        <v>8.8000000000000007</v>
      </c>
      <c r="T61" s="20">
        <v>17.600000000000001</v>
      </c>
      <c r="U61" s="20">
        <v>17.600000000000001</v>
      </c>
      <c r="V61" s="22">
        <v>8.6</v>
      </c>
      <c r="W61" s="22">
        <v>12.9</v>
      </c>
      <c r="X61" s="22">
        <v>21.5</v>
      </c>
      <c r="Y61" s="22">
        <v>0</v>
      </c>
      <c r="Z61" s="22">
        <v>0</v>
      </c>
      <c r="AA61" s="22"/>
      <c r="AB61" s="23">
        <v>0</v>
      </c>
      <c r="AC61" s="23">
        <v>0</v>
      </c>
      <c r="AD61" s="23">
        <v>0</v>
      </c>
      <c r="AE61" s="23">
        <v>25</v>
      </c>
      <c r="AF61" s="23">
        <v>15</v>
      </c>
      <c r="AG61" s="23">
        <v>10</v>
      </c>
      <c r="AH61" s="9" t="s">
        <v>39</v>
      </c>
      <c r="AI61" s="9">
        <f t="shared" si="4"/>
        <v>80</v>
      </c>
      <c r="AJ61" s="24" t="e">
        <f t="shared" ref="AJ61:AO61" si="53">100*(D61+J61+P61+V61+AB61)/#REF!</f>
        <v>#REF!</v>
      </c>
      <c r="AK61" s="24" t="e">
        <f t="shared" si="53"/>
        <v>#REF!</v>
      </c>
      <c r="AL61" s="24" t="e">
        <f t="shared" si="53"/>
        <v>#REF!</v>
      </c>
      <c r="AM61" s="24" t="e">
        <f t="shared" si="53"/>
        <v>#REF!</v>
      </c>
      <c r="AN61" s="24" t="e">
        <f t="shared" si="53"/>
        <v>#REF!</v>
      </c>
      <c r="AO61" s="24" t="e">
        <f t="shared" si="53"/>
        <v>#REF!</v>
      </c>
    </row>
    <row r="62" spans="1:41" ht="15.75" customHeight="1" x14ac:dyDescent="0.3">
      <c r="A62" s="17">
        <v>50</v>
      </c>
      <c r="B62" s="18" t="s">
        <v>137</v>
      </c>
      <c r="C62" s="19" t="s">
        <v>138</v>
      </c>
      <c r="D62" s="20">
        <v>21</v>
      </c>
      <c r="E62" s="20">
        <v>9</v>
      </c>
      <c r="F62" s="20">
        <v>0</v>
      </c>
      <c r="G62" s="20">
        <v>0</v>
      </c>
      <c r="H62" s="20">
        <v>0</v>
      </c>
      <c r="I62" s="20"/>
      <c r="J62" s="21">
        <v>0</v>
      </c>
      <c r="K62" s="21">
        <v>17.5</v>
      </c>
      <c r="L62" s="21">
        <v>17.5</v>
      </c>
      <c r="M62" s="21">
        <v>0</v>
      </c>
      <c r="N62" s="21">
        <v>0</v>
      </c>
      <c r="O62" s="21"/>
      <c r="P62" s="20">
        <v>0</v>
      </c>
      <c r="Q62" s="20">
        <v>0</v>
      </c>
      <c r="R62" s="20">
        <v>0</v>
      </c>
      <c r="S62" s="20">
        <v>7.4</v>
      </c>
      <c r="T62" s="20">
        <v>14.8</v>
      </c>
      <c r="U62" s="20">
        <v>14.8</v>
      </c>
      <c r="V62" s="22">
        <v>9.8000000000000007</v>
      </c>
      <c r="W62" s="22">
        <v>14.7</v>
      </c>
      <c r="X62" s="22">
        <v>24.5</v>
      </c>
      <c r="Y62" s="22">
        <v>0</v>
      </c>
      <c r="Z62" s="22">
        <v>0</v>
      </c>
      <c r="AA62" s="22"/>
      <c r="AB62" s="23">
        <v>0</v>
      </c>
      <c r="AC62" s="23">
        <v>0</v>
      </c>
      <c r="AD62" s="23">
        <v>0</v>
      </c>
      <c r="AE62" s="23">
        <v>25</v>
      </c>
      <c r="AF62" s="23">
        <v>15</v>
      </c>
      <c r="AG62" s="23">
        <v>10</v>
      </c>
      <c r="AH62" s="9" t="s">
        <v>22</v>
      </c>
      <c r="AI62" s="9">
        <f t="shared" si="4"/>
        <v>0</v>
      </c>
      <c r="AJ62" s="24" t="e">
        <f t="shared" ref="AJ62:AO62" si="54">100*(D62+J62+P62+V62+AB62)/#REF!</f>
        <v>#REF!</v>
      </c>
      <c r="AK62" s="24" t="e">
        <f t="shared" si="54"/>
        <v>#REF!</v>
      </c>
      <c r="AL62" s="24" t="e">
        <f t="shared" si="54"/>
        <v>#REF!</v>
      </c>
      <c r="AM62" s="24" t="e">
        <f t="shared" si="54"/>
        <v>#REF!</v>
      </c>
      <c r="AN62" s="24" t="e">
        <f t="shared" si="54"/>
        <v>#REF!</v>
      </c>
      <c r="AO62" s="24" t="e">
        <f t="shared" si="54"/>
        <v>#REF!</v>
      </c>
    </row>
    <row r="63" spans="1:41" ht="15.75" customHeight="1" x14ac:dyDescent="0.3">
      <c r="A63" s="17">
        <v>51</v>
      </c>
      <c r="B63" s="18" t="s">
        <v>139</v>
      </c>
      <c r="C63" s="19" t="s">
        <v>140</v>
      </c>
      <c r="D63" s="20">
        <v>29.4</v>
      </c>
      <c r="E63" s="20">
        <v>12.6</v>
      </c>
      <c r="F63" s="20">
        <v>0</v>
      </c>
      <c r="G63" s="20">
        <v>0</v>
      </c>
      <c r="H63" s="20">
        <v>0</v>
      </c>
      <c r="I63" s="20"/>
      <c r="J63" s="21">
        <v>0</v>
      </c>
      <c r="K63" s="21">
        <v>22.5</v>
      </c>
      <c r="L63" s="21">
        <v>22.5</v>
      </c>
      <c r="M63" s="21">
        <v>0</v>
      </c>
      <c r="N63" s="21">
        <v>0</v>
      </c>
      <c r="O63" s="21"/>
      <c r="P63" s="20">
        <v>0</v>
      </c>
      <c r="Q63" s="20">
        <v>0</v>
      </c>
      <c r="R63" s="20">
        <v>0</v>
      </c>
      <c r="S63" s="20">
        <v>9</v>
      </c>
      <c r="T63" s="20">
        <v>18</v>
      </c>
      <c r="U63" s="20">
        <v>18</v>
      </c>
      <c r="V63" s="22">
        <v>9.3999999999999986</v>
      </c>
      <c r="W63" s="22">
        <v>14.1</v>
      </c>
      <c r="X63" s="22">
        <v>23.5</v>
      </c>
      <c r="Y63" s="22">
        <v>0</v>
      </c>
      <c r="Z63" s="22">
        <v>0</v>
      </c>
      <c r="AA63" s="22"/>
      <c r="AB63" s="23">
        <v>0</v>
      </c>
      <c r="AC63" s="23">
        <v>0</v>
      </c>
      <c r="AD63" s="23">
        <v>0</v>
      </c>
      <c r="AE63" s="23">
        <v>24</v>
      </c>
      <c r="AF63" s="23">
        <v>14.399999999999999</v>
      </c>
      <c r="AG63" s="23">
        <v>9.6</v>
      </c>
      <c r="AH63" s="9" t="s">
        <v>36</v>
      </c>
      <c r="AI63" s="9">
        <f t="shared" si="4"/>
        <v>56</v>
      </c>
      <c r="AJ63" s="24" t="e">
        <f t="shared" ref="AJ63:AO63" si="55">100*(D63+J63+P63+V63+AB63)/#REF!</f>
        <v>#REF!</v>
      </c>
      <c r="AK63" s="24" t="e">
        <f t="shared" si="55"/>
        <v>#REF!</v>
      </c>
      <c r="AL63" s="24" t="e">
        <f t="shared" si="55"/>
        <v>#REF!</v>
      </c>
      <c r="AM63" s="24" t="e">
        <f t="shared" si="55"/>
        <v>#REF!</v>
      </c>
      <c r="AN63" s="24" t="e">
        <f t="shared" si="55"/>
        <v>#REF!</v>
      </c>
      <c r="AO63" s="24" t="e">
        <f t="shared" si="55"/>
        <v>#REF!</v>
      </c>
    </row>
    <row r="64" spans="1:41" ht="15.75" customHeight="1" x14ac:dyDescent="0.3">
      <c r="A64" s="17">
        <v>52</v>
      </c>
      <c r="B64" s="18" t="s">
        <v>141</v>
      </c>
      <c r="C64" s="19" t="s">
        <v>142</v>
      </c>
      <c r="D64" s="20">
        <v>24.5</v>
      </c>
      <c r="E64" s="20">
        <v>10.5</v>
      </c>
      <c r="F64" s="20">
        <v>0</v>
      </c>
      <c r="G64" s="20">
        <v>0</v>
      </c>
      <c r="H64" s="20">
        <v>0</v>
      </c>
      <c r="I64" s="20"/>
      <c r="J64" s="21">
        <v>0</v>
      </c>
      <c r="K64" s="21">
        <v>20</v>
      </c>
      <c r="L64" s="21">
        <v>20</v>
      </c>
      <c r="M64" s="21">
        <v>0</v>
      </c>
      <c r="N64" s="21">
        <v>0</v>
      </c>
      <c r="O64" s="21"/>
      <c r="P64" s="20">
        <v>0</v>
      </c>
      <c r="Q64" s="20">
        <v>0</v>
      </c>
      <c r="R64" s="20">
        <v>0</v>
      </c>
      <c r="S64" s="20">
        <v>6.4</v>
      </c>
      <c r="T64" s="20">
        <v>12.8</v>
      </c>
      <c r="U64" s="20">
        <v>12.8</v>
      </c>
      <c r="V64" s="22">
        <v>8.8000000000000007</v>
      </c>
      <c r="W64" s="22">
        <v>13.2</v>
      </c>
      <c r="X64" s="22">
        <v>22</v>
      </c>
      <c r="Y64" s="22">
        <v>0</v>
      </c>
      <c r="Z64" s="22">
        <v>0</v>
      </c>
      <c r="AA64" s="22"/>
      <c r="AB64" s="23">
        <v>0</v>
      </c>
      <c r="AC64" s="23">
        <v>0</v>
      </c>
      <c r="AD64" s="23">
        <v>0</v>
      </c>
      <c r="AE64" s="23">
        <v>22.5</v>
      </c>
      <c r="AF64" s="23">
        <v>13.5</v>
      </c>
      <c r="AG64" s="23">
        <v>9</v>
      </c>
      <c r="AH64" s="9" t="s">
        <v>36</v>
      </c>
      <c r="AI64" s="9">
        <f t="shared" si="4"/>
        <v>56</v>
      </c>
      <c r="AJ64" s="24" t="e">
        <f t="shared" ref="AJ64:AO64" si="56">100*(D64+J64+P64+V64+AB64)/#REF!</f>
        <v>#REF!</v>
      </c>
      <c r="AK64" s="24" t="e">
        <f t="shared" si="56"/>
        <v>#REF!</v>
      </c>
      <c r="AL64" s="24" t="e">
        <f t="shared" si="56"/>
        <v>#REF!</v>
      </c>
      <c r="AM64" s="24" t="e">
        <f t="shared" si="56"/>
        <v>#REF!</v>
      </c>
      <c r="AN64" s="24" t="e">
        <f t="shared" si="56"/>
        <v>#REF!</v>
      </c>
      <c r="AO64" s="24" t="e">
        <f t="shared" si="56"/>
        <v>#REF!</v>
      </c>
    </row>
    <row r="65" spans="1:41" ht="15.75" customHeight="1" x14ac:dyDescent="0.3">
      <c r="A65" s="17">
        <v>53</v>
      </c>
      <c r="B65" s="18" t="s">
        <v>143</v>
      </c>
      <c r="C65" s="19" t="s">
        <v>144</v>
      </c>
      <c r="D65" s="20">
        <v>24.5</v>
      </c>
      <c r="E65" s="20">
        <v>10.5</v>
      </c>
      <c r="F65" s="20">
        <v>0</v>
      </c>
      <c r="G65" s="20">
        <v>0</v>
      </c>
      <c r="H65" s="20">
        <v>0</v>
      </c>
      <c r="I65" s="20"/>
      <c r="J65" s="21">
        <v>0</v>
      </c>
      <c r="K65" s="21">
        <v>19</v>
      </c>
      <c r="L65" s="21">
        <v>19</v>
      </c>
      <c r="M65" s="21">
        <v>0</v>
      </c>
      <c r="N65" s="21">
        <v>0</v>
      </c>
      <c r="O65" s="21"/>
      <c r="P65" s="20">
        <v>0</v>
      </c>
      <c r="Q65" s="20">
        <v>0</v>
      </c>
      <c r="R65" s="20">
        <v>0</v>
      </c>
      <c r="S65" s="20">
        <v>7</v>
      </c>
      <c r="T65" s="20">
        <v>14</v>
      </c>
      <c r="U65" s="20">
        <v>14</v>
      </c>
      <c r="V65" s="22">
        <v>9.8000000000000007</v>
      </c>
      <c r="W65" s="22">
        <v>14.7</v>
      </c>
      <c r="X65" s="22">
        <v>24.5</v>
      </c>
      <c r="Y65" s="22">
        <v>0</v>
      </c>
      <c r="Z65" s="22">
        <v>0</v>
      </c>
      <c r="AA65" s="22"/>
      <c r="AB65" s="23">
        <v>0</v>
      </c>
      <c r="AC65" s="23">
        <v>0</v>
      </c>
      <c r="AD65" s="23">
        <v>0</v>
      </c>
      <c r="AE65" s="23">
        <v>22.5</v>
      </c>
      <c r="AF65" s="23">
        <v>13.5</v>
      </c>
      <c r="AG65" s="23">
        <v>9</v>
      </c>
      <c r="AH65" s="9" t="s">
        <v>36</v>
      </c>
      <c r="AI65" s="9">
        <f t="shared" si="4"/>
        <v>56</v>
      </c>
      <c r="AJ65" s="24" t="e">
        <f t="shared" ref="AJ65:AO65" si="57">100*(D65+J65+P65+V65+AB65)/#REF!</f>
        <v>#REF!</v>
      </c>
      <c r="AK65" s="24" t="e">
        <f t="shared" si="57"/>
        <v>#REF!</v>
      </c>
      <c r="AL65" s="24" t="e">
        <f t="shared" si="57"/>
        <v>#REF!</v>
      </c>
      <c r="AM65" s="24" t="e">
        <f t="shared" si="57"/>
        <v>#REF!</v>
      </c>
      <c r="AN65" s="24" t="e">
        <f t="shared" si="57"/>
        <v>#REF!</v>
      </c>
      <c r="AO65" s="24" t="e">
        <f t="shared" si="57"/>
        <v>#REF!</v>
      </c>
    </row>
    <row r="66" spans="1:41" ht="15.75" customHeight="1" x14ac:dyDescent="0.3">
      <c r="A66" s="17">
        <v>54</v>
      </c>
      <c r="B66" s="18" t="s">
        <v>145</v>
      </c>
      <c r="C66" s="19" t="s">
        <v>146</v>
      </c>
      <c r="D66" s="20">
        <v>28.7</v>
      </c>
      <c r="E66" s="20">
        <v>12.299999999999999</v>
      </c>
      <c r="F66" s="20">
        <v>0</v>
      </c>
      <c r="G66" s="20">
        <v>0</v>
      </c>
      <c r="H66" s="20">
        <v>0</v>
      </c>
      <c r="I66" s="20"/>
      <c r="J66" s="21">
        <v>0</v>
      </c>
      <c r="K66" s="21">
        <v>24</v>
      </c>
      <c r="L66" s="21">
        <v>24</v>
      </c>
      <c r="M66" s="21">
        <v>0</v>
      </c>
      <c r="N66" s="21">
        <v>0</v>
      </c>
      <c r="O66" s="21"/>
      <c r="P66" s="20">
        <v>0</v>
      </c>
      <c r="Q66" s="20">
        <v>0</v>
      </c>
      <c r="R66" s="20">
        <v>0</v>
      </c>
      <c r="S66" s="20">
        <v>8.6</v>
      </c>
      <c r="T66" s="20">
        <v>17.2</v>
      </c>
      <c r="U66" s="20">
        <v>17.2</v>
      </c>
      <c r="V66" s="22">
        <v>8.8000000000000007</v>
      </c>
      <c r="W66" s="22">
        <v>13.2</v>
      </c>
      <c r="X66" s="22">
        <v>22</v>
      </c>
      <c r="Y66" s="22">
        <v>0</v>
      </c>
      <c r="Z66" s="22">
        <v>0</v>
      </c>
      <c r="AA66" s="22"/>
      <c r="AB66" s="23">
        <v>0</v>
      </c>
      <c r="AC66" s="23">
        <v>0</v>
      </c>
      <c r="AD66" s="23">
        <v>0</v>
      </c>
      <c r="AE66" s="23">
        <v>24.5</v>
      </c>
      <c r="AF66" s="23">
        <v>14.7</v>
      </c>
      <c r="AG66" s="23">
        <v>9.8000000000000007</v>
      </c>
      <c r="AH66" s="9" t="s">
        <v>44</v>
      </c>
      <c r="AI66" s="9">
        <f t="shared" si="4"/>
        <v>70</v>
      </c>
      <c r="AJ66" s="24" t="e">
        <f t="shared" ref="AJ66:AO66" si="58">100*(D66+J66+P66+V66+AB66)/#REF!</f>
        <v>#REF!</v>
      </c>
      <c r="AK66" s="24" t="e">
        <f t="shared" si="58"/>
        <v>#REF!</v>
      </c>
      <c r="AL66" s="24" t="e">
        <f t="shared" si="58"/>
        <v>#REF!</v>
      </c>
      <c r="AM66" s="24" t="e">
        <f t="shared" si="58"/>
        <v>#REF!</v>
      </c>
      <c r="AN66" s="24" t="e">
        <f t="shared" si="58"/>
        <v>#REF!</v>
      </c>
      <c r="AO66" s="24" t="e">
        <f t="shared" si="58"/>
        <v>#REF!</v>
      </c>
    </row>
    <row r="67" spans="1:41" ht="15.75" customHeight="1" x14ac:dyDescent="0.3">
      <c r="A67" s="17">
        <v>55</v>
      </c>
      <c r="B67" s="18" t="s">
        <v>147</v>
      </c>
      <c r="C67" s="19" t="s">
        <v>148</v>
      </c>
      <c r="D67" s="20">
        <v>28</v>
      </c>
      <c r="E67" s="20">
        <v>12</v>
      </c>
      <c r="F67" s="20">
        <v>0</v>
      </c>
      <c r="G67" s="20">
        <v>0</v>
      </c>
      <c r="H67" s="20">
        <v>0</v>
      </c>
      <c r="I67" s="20"/>
      <c r="J67" s="21">
        <v>0</v>
      </c>
      <c r="K67" s="21">
        <v>20</v>
      </c>
      <c r="L67" s="21">
        <v>20</v>
      </c>
      <c r="M67" s="21">
        <v>0</v>
      </c>
      <c r="N67" s="21">
        <v>0</v>
      </c>
      <c r="O67" s="21"/>
      <c r="P67" s="20">
        <v>0</v>
      </c>
      <c r="Q67" s="20">
        <v>0</v>
      </c>
      <c r="R67" s="20">
        <v>0</v>
      </c>
      <c r="S67" s="20">
        <v>8</v>
      </c>
      <c r="T67" s="20">
        <v>16</v>
      </c>
      <c r="U67" s="20">
        <v>16</v>
      </c>
      <c r="V67" s="22">
        <v>10</v>
      </c>
      <c r="W67" s="22">
        <v>15</v>
      </c>
      <c r="X67" s="22">
        <v>25</v>
      </c>
      <c r="Y67" s="22">
        <v>0</v>
      </c>
      <c r="Z67" s="22">
        <v>0</v>
      </c>
      <c r="AA67" s="22"/>
      <c r="AB67" s="23">
        <v>0</v>
      </c>
      <c r="AC67" s="23">
        <v>0</v>
      </c>
      <c r="AD67" s="23">
        <v>0</v>
      </c>
      <c r="AE67" s="23">
        <v>23</v>
      </c>
      <c r="AF67" s="23">
        <v>13.8</v>
      </c>
      <c r="AG67" s="23">
        <v>9.2000000000000011</v>
      </c>
      <c r="AH67" s="9" t="s">
        <v>36</v>
      </c>
      <c r="AI67" s="9">
        <f t="shared" si="4"/>
        <v>56</v>
      </c>
      <c r="AJ67" s="24" t="e">
        <f t="shared" ref="AJ67:AO67" si="59">100*(D67+J67+P67+V67+AB67)/#REF!</f>
        <v>#REF!</v>
      </c>
      <c r="AK67" s="24" t="e">
        <f t="shared" si="59"/>
        <v>#REF!</v>
      </c>
      <c r="AL67" s="24" t="e">
        <f t="shared" si="59"/>
        <v>#REF!</v>
      </c>
      <c r="AM67" s="24" t="e">
        <f t="shared" si="59"/>
        <v>#REF!</v>
      </c>
      <c r="AN67" s="24" t="e">
        <f t="shared" si="59"/>
        <v>#REF!</v>
      </c>
      <c r="AO67" s="24" t="e">
        <f t="shared" si="59"/>
        <v>#REF!</v>
      </c>
    </row>
    <row r="68" spans="1:41" ht="15.75" customHeight="1" x14ac:dyDescent="0.3">
      <c r="A68" s="17">
        <v>56</v>
      </c>
      <c r="B68" s="18" t="s">
        <v>149</v>
      </c>
      <c r="C68" s="19" t="s">
        <v>150</v>
      </c>
      <c r="D68" s="20">
        <v>33.6</v>
      </c>
      <c r="E68" s="20">
        <v>14.399999999999999</v>
      </c>
      <c r="F68" s="20">
        <v>0</v>
      </c>
      <c r="G68" s="20">
        <v>0</v>
      </c>
      <c r="H68" s="20">
        <v>0</v>
      </c>
      <c r="I68" s="20"/>
      <c r="J68" s="21">
        <v>0</v>
      </c>
      <c r="K68" s="21">
        <v>21.5</v>
      </c>
      <c r="L68" s="21">
        <v>21.5</v>
      </c>
      <c r="M68" s="21">
        <v>0</v>
      </c>
      <c r="N68" s="21">
        <v>0</v>
      </c>
      <c r="O68" s="21"/>
      <c r="P68" s="20">
        <v>0</v>
      </c>
      <c r="Q68" s="20">
        <v>0</v>
      </c>
      <c r="R68" s="20">
        <v>0</v>
      </c>
      <c r="S68" s="20">
        <v>9.3999999999999986</v>
      </c>
      <c r="T68" s="20">
        <v>18.799999999999997</v>
      </c>
      <c r="U68" s="20">
        <v>18.799999999999997</v>
      </c>
      <c r="V68" s="22">
        <v>9</v>
      </c>
      <c r="W68" s="22">
        <v>13.5</v>
      </c>
      <c r="X68" s="22">
        <v>22.5</v>
      </c>
      <c r="Y68" s="22">
        <v>0</v>
      </c>
      <c r="Z68" s="22">
        <v>0</v>
      </c>
      <c r="AA68" s="22"/>
      <c r="AB68" s="23">
        <v>0</v>
      </c>
      <c r="AC68" s="23">
        <v>0</v>
      </c>
      <c r="AD68" s="23">
        <v>0</v>
      </c>
      <c r="AE68" s="23">
        <v>24.5</v>
      </c>
      <c r="AF68" s="23">
        <v>14.7</v>
      </c>
      <c r="AG68" s="23">
        <v>9.8000000000000007</v>
      </c>
      <c r="AH68" s="9" t="s">
        <v>44</v>
      </c>
      <c r="AI68" s="9">
        <f t="shared" si="4"/>
        <v>70</v>
      </c>
      <c r="AJ68" s="24" t="e">
        <f t="shared" ref="AJ68:AO68" si="60">100*(D68+J68+P68+V68+AB68)/#REF!</f>
        <v>#REF!</v>
      </c>
      <c r="AK68" s="24" t="e">
        <f t="shared" si="60"/>
        <v>#REF!</v>
      </c>
      <c r="AL68" s="24" t="e">
        <f t="shared" si="60"/>
        <v>#REF!</v>
      </c>
      <c r="AM68" s="24" t="e">
        <f t="shared" si="60"/>
        <v>#REF!</v>
      </c>
      <c r="AN68" s="24" t="e">
        <f t="shared" si="60"/>
        <v>#REF!</v>
      </c>
      <c r="AO68" s="24" t="e">
        <f t="shared" si="60"/>
        <v>#REF!</v>
      </c>
    </row>
    <row r="69" spans="1:41" ht="15.75" customHeight="1" x14ac:dyDescent="0.3">
      <c r="A69" s="17">
        <v>57</v>
      </c>
      <c r="B69" s="18" t="s">
        <v>151</v>
      </c>
      <c r="C69" s="19" t="s">
        <v>152</v>
      </c>
      <c r="D69" s="20">
        <v>28</v>
      </c>
      <c r="E69" s="20">
        <v>12</v>
      </c>
      <c r="F69" s="20">
        <v>0</v>
      </c>
      <c r="G69" s="20">
        <v>0</v>
      </c>
      <c r="H69" s="20">
        <v>0</v>
      </c>
      <c r="I69" s="20"/>
      <c r="J69" s="21">
        <v>0</v>
      </c>
      <c r="K69" s="21">
        <v>21.5</v>
      </c>
      <c r="L69" s="21">
        <v>21.5</v>
      </c>
      <c r="M69" s="21">
        <v>0</v>
      </c>
      <c r="N69" s="21">
        <v>0</v>
      </c>
      <c r="O69" s="21"/>
      <c r="P69" s="20">
        <v>0</v>
      </c>
      <c r="Q69" s="20">
        <v>0</v>
      </c>
      <c r="R69" s="20">
        <v>0</v>
      </c>
      <c r="S69" s="20">
        <v>8</v>
      </c>
      <c r="T69" s="20">
        <v>16</v>
      </c>
      <c r="U69" s="20">
        <v>16</v>
      </c>
      <c r="V69" s="22">
        <v>8.6</v>
      </c>
      <c r="W69" s="22">
        <v>12.9</v>
      </c>
      <c r="X69" s="22">
        <v>21.5</v>
      </c>
      <c r="Y69" s="22">
        <v>0</v>
      </c>
      <c r="Z69" s="22">
        <v>0</v>
      </c>
      <c r="AA69" s="22"/>
      <c r="AB69" s="23">
        <v>0</v>
      </c>
      <c r="AC69" s="23">
        <v>0</v>
      </c>
      <c r="AD69" s="23">
        <v>0</v>
      </c>
      <c r="AE69" s="23">
        <v>24</v>
      </c>
      <c r="AF69" s="23">
        <v>14.399999999999999</v>
      </c>
      <c r="AG69" s="23">
        <v>9.6</v>
      </c>
      <c r="AH69" s="9" t="s">
        <v>49</v>
      </c>
      <c r="AI69" s="9">
        <f t="shared" si="4"/>
        <v>60</v>
      </c>
      <c r="AJ69" s="24" t="e">
        <f t="shared" ref="AJ69:AO69" si="61">100*(D69+J69+P69+V69+AB69)/#REF!</f>
        <v>#REF!</v>
      </c>
      <c r="AK69" s="24" t="e">
        <f t="shared" si="61"/>
        <v>#REF!</v>
      </c>
      <c r="AL69" s="24" t="e">
        <f t="shared" si="61"/>
        <v>#REF!</v>
      </c>
      <c r="AM69" s="24" t="e">
        <f t="shared" si="61"/>
        <v>#REF!</v>
      </c>
      <c r="AN69" s="24" t="e">
        <f t="shared" si="61"/>
        <v>#REF!</v>
      </c>
      <c r="AO69" s="24" t="e">
        <f t="shared" si="61"/>
        <v>#REF!</v>
      </c>
    </row>
    <row r="70" spans="1:41" ht="15.75" customHeight="1" x14ac:dyDescent="0.3">
      <c r="A70" s="17">
        <v>58</v>
      </c>
      <c r="B70" s="18" t="s">
        <v>153</v>
      </c>
      <c r="C70" s="19" t="s">
        <v>154</v>
      </c>
      <c r="D70" s="20">
        <v>30.099999999999998</v>
      </c>
      <c r="E70" s="20">
        <v>12.9</v>
      </c>
      <c r="F70" s="20">
        <v>0</v>
      </c>
      <c r="G70" s="20">
        <v>0</v>
      </c>
      <c r="H70" s="20">
        <v>0</v>
      </c>
      <c r="I70" s="20"/>
      <c r="J70" s="21">
        <v>0</v>
      </c>
      <c r="K70" s="21">
        <v>22.5</v>
      </c>
      <c r="L70" s="21">
        <v>22.5</v>
      </c>
      <c r="M70" s="21">
        <v>0</v>
      </c>
      <c r="N70" s="21">
        <v>0</v>
      </c>
      <c r="O70" s="21"/>
      <c r="P70" s="20">
        <v>0</v>
      </c>
      <c r="Q70" s="20">
        <v>0</v>
      </c>
      <c r="R70" s="20">
        <v>0</v>
      </c>
      <c r="S70" s="20">
        <v>8</v>
      </c>
      <c r="T70" s="20">
        <v>16</v>
      </c>
      <c r="U70" s="20">
        <v>16</v>
      </c>
      <c r="V70" s="22">
        <v>10</v>
      </c>
      <c r="W70" s="22">
        <v>15</v>
      </c>
      <c r="X70" s="22">
        <v>25</v>
      </c>
      <c r="Y70" s="22">
        <v>0</v>
      </c>
      <c r="Z70" s="22">
        <v>0</v>
      </c>
      <c r="AA70" s="22"/>
      <c r="AB70" s="23">
        <v>0</v>
      </c>
      <c r="AC70" s="23">
        <v>0</v>
      </c>
      <c r="AD70" s="23">
        <v>0</v>
      </c>
      <c r="AE70" s="23">
        <v>23</v>
      </c>
      <c r="AF70" s="23">
        <v>13.8</v>
      </c>
      <c r="AG70" s="23">
        <v>9.2000000000000011</v>
      </c>
      <c r="AH70" s="9" t="s">
        <v>44</v>
      </c>
      <c r="AI70" s="9">
        <f t="shared" si="4"/>
        <v>70</v>
      </c>
      <c r="AJ70" s="24" t="e">
        <f t="shared" ref="AJ70:AO70" si="62">100*(D70+J70+P70+V70+AB70)/#REF!</f>
        <v>#REF!</v>
      </c>
      <c r="AK70" s="24" t="e">
        <f t="shared" si="62"/>
        <v>#REF!</v>
      </c>
      <c r="AL70" s="24" t="e">
        <f t="shared" si="62"/>
        <v>#REF!</v>
      </c>
      <c r="AM70" s="24" t="e">
        <f t="shared" si="62"/>
        <v>#REF!</v>
      </c>
      <c r="AN70" s="24" t="e">
        <f t="shared" si="62"/>
        <v>#REF!</v>
      </c>
      <c r="AO70" s="24" t="e">
        <f t="shared" si="62"/>
        <v>#REF!</v>
      </c>
    </row>
    <row r="71" spans="1:41" ht="15.75" customHeight="1" x14ac:dyDescent="0.3">
      <c r="A71" s="17">
        <v>59</v>
      </c>
      <c r="B71" s="18" t="s">
        <v>155</v>
      </c>
      <c r="C71" s="19" t="s">
        <v>156</v>
      </c>
      <c r="D71" s="20">
        <v>25.9</v>
      </c>
      <c r="E71" s="20">
        <v>11.1</v>
      </c>
      <c r="F71" s="20">
        <v>0</v>
      </c>
      <c r="G71" s="20">
        <v>0</v>
      </c>
      <c r="H71" s="20">
        <v>0</v>
      </c>
      <c r="I71" s="20"/>
      <c r="J71" s="21">
        <v>0</v>
      </c>
      <c r="K71" s="21">
        <v>20</v>
      </c>
      <c r="L71" s="21">
        <v>20</v>
      </c>
      <c r="M71" s="21">
        <v>0</v>
      </c>
      <c r="N71" s="21">
        <v>0</v>
      </c>
      <c r="O71" s="21"/>
      <c r="P71" s="20">
        <v>0</v>
      </c>
      <c r="Q71" s="20">
        <v>0</v>
      </c>
      <c r="R71" s="20">
        <v>0</v>
      </c>
      <c r="S71" s="20">
        <v>8</v>
      </c>
      <c r="T71" s="20">
        <v>16</v>
      </c>
      <c r="U71" s="20">
        <v>16</v>
      </c>
      <c r="V71" s="22">
        <v>8.8000000000000007</v>
      </c>
      <c r="W71" s="22">
        <v>13.2</v>
      </c>
      <c r="X71" s="22">
        <v>22</v>
      </c>
      <c r="Y71" s="22">
        <v>0</v>
      </c>
      <c r="Z71" s="22">
        <v>0</v>
      </c>
      <c r="AA71" s="22"/>
      <c r="AB71" s="23">
        <v>0</v>
      </c>
      <c r="AC71" s="23">
        <v>0</v>
      </c>
      <c r="AD71" s="23">
        <v>0</v>
      </c>
      <c r="AE71" s="23">
        <v>23.5</v>
      </c>
      <c r="AF71" s="23">
        <v>14.1</v>
      </c>
      <c r="AG71" s="23">
        <v>9.3999999999999986</v>
      </c>
      <c r="AH71" s="9" t="s">
        <v>44</v>
      </c>
      <c r="AI71" s="9">
        <f t="shared" si="4"/>
        <v>70</v>
      </c>
      <c r="AJ71" s="24" t="e">
        <f t="shared" ref="AJ71:AO71" si="63">100*(D71+J71+P71+V71+AB71)/#REF!</f>
        <v>#REF!</v>
      </c>
      <c r="AK71" s="24" t="e">
        <f t="shared" si="63"/>
        <v>#REF!</v>
      </c>
      <c r="AL71" s="24" t="e">
        <f t="shared" si="63"/>
        <v>#REF!</v>
      </c>
      <c r="AM71" s="24" t="e">
        <f t="shared" si="63"/>
        <v>#REF!</v>
      </c>
      <c r="AN71" s="24" t="e">
        <f t="shared" si="63"/>
        <v>#REF!</v>
      </c>
      <c r="AO71" s="24" t="e">
        <f t="shared" si="63"/>
        <v>#REF!</v>
      </c>
    </row>
    <row r="72" spans="1:41" ht="15.75" customHeight="1" x14ac:dyDescent="0.3">
      <c r="A72" s="17"/>
      <c r="B72" s="18"/>
      <c r="C72" s="19"/>
      <c r="D72" s="20"/>
      <c r="E72" s="20"/>
      <c r="F72" s="20"/>
      <c r="G72" s="20"/>
      <c r="H72" s="20"/>
      <c r="I72" s="20"/>
      <c r="J72" s="21"/>
      <c r="K72" s="21"/>
      <c r="L72" s="21"/>
      <c r="M72" s="21"/>
      <c r="N72" s="21"/>
      <c r="O72" s="21"/>
      <c r="P72" s="20"/>
      <c r="Q72" s="20"/>
      <c r="R72" s="20"/>
      <c r="S72" s="20"/>
      <c r="T72" s="20"/>
      <c r="U72" s="20"/>
      <c r="V72" s="22"/>
      <c r="W72" s="22"/>
      <c r="X72" s="22"/>
      <c r="Y72" s="22"/>
      <c r="Z72" s="22"/>
      <c r="AA72" s="22"/>
      <c r="AB72" s="23"/>
      <c r="AC72" s="23"/>
      <c r="AD72" s="23"/>
      <c r="AE72" s="23"/>
      <c r="AF72" s="23"/>
      <c r="AG72" s="23"/>
      <c r="AH72" s="9"/>
      <c r="AI72" s="9"/>
      <c r="AJ72" s="24"/>
      <c r="AK72" s="24"/>
      <c r="AL72" s="24"/>
      <c r="AM72" s="24"/>
      <c r="AN72" s="24"/>
      <c r="AO72" s="24"/>
    </row>
    <row r="73" spans="1:41" ht="15.75" customHeight="1" x14ac:dyDescent="0.3">
      <c r="A73" s="17"/>
      <c r="B73" s="18"/>
      <c r="C73" s="19"/>
      <c r="D73" s="20"/>
      <c r="E73" s="20"/>
      <c r="F73" s="20"/>
      <c r="G73" s="20"/>
      <c r="H73" s="20"/>
      <c r="I73" s="20"/>
      <c r="J73" s="21"/>
      <c r="K73" s="21"/>
      <c r="L73" s="21"/>
      <c r="M73" s="21"/>
      <c r="N73" s="21"/>
      <c r="O73" s="21"/>
      <c r="P73" s="20"/>
      <c r="Q73" s="20"/>
      <c r="R73" s="20"/>
      <c r="S73" s="20"/>
      <c r="T73" s="20"/>
      <c r="U73" s="20"/>
      <c r="V73" s="22"/>
      <c r="W73" s="22"/>
      <c r="X73" s="22"/>
      <c r="Y73" s="22"/>
      <c r="Z73" s="22"/>
      <c r="AA73" s="22"/>
      <c r="AB73" s="23"/>
      <c r="AC73" s="23"/>
      <c r="AD73" s="23"/>
      <c r="AE73" s="23"/>
      <c r="AF73" s="23"/>
      <c r="AG73" s="23"/>
      <c r="AH73" s="9"/>
      <c r="AI73" s="9"/>
      <c r="AJ73" s="9"/>
      <c r="AK73" s="9"/>
      <c r="AL73" s="9"/>
      <c r="AM73" s="9"/>
      <c r="AN73" s="9"/>
      <c r="AO73" s="9"/>
    </row>
    <row r="74" spans="1:41" ht="15.75" customHeight="1" x14ac:dyDescent="0.3">
      <c r="A74" s="17"/>
      <c r="B74" s="18"/>
      <c r="C74" s="19"/>
      <c r="D74" s="20"/>
      <c r="E74" s="20"/>
      <c r="F74" s="20"/>
      <c r="G74" s="20"/>
      <c r="H74" s="20"/>
      <c r="I74" s="20"/>
      <c r="J74" s="21"/>
      <c r="K74" s="21"/>
      <c r="L74" s="21"/>
      <c r="M74" s="21"/>
      <c r="N74" s="21"/>
      <c r="O74" s="21"/>
      <c r="P74" s="20"/>
      <c r="Q74" s="20"/>
      <c r="R74" s="20"/>
      <c r="S74" s="20"/>
      <c r="T74" s="20"/>
      <c r="U74" s="20"/>
      <c r="V74" s="22"/>
      <c r="W74" s="22"/>
      <c r="X74" s="22"/>
      <c r="Y74" s="22"/>
      <c r="Z74" s="22"/>
      <c r="AA74" s="22"/>
      <c r="AB74" s="23"/>
      <c r="AC74" s="23"/>
      <c r="AD74" s="23"/>
      <c r="AE74" s="23"/>
      <c r="AF74" s="23"/>
      <c r="AG74" s="23"/>
      <c r="AH74" s="9"/>
      <c r="AI74" s="9"/>
      <c r="AJ74" s="15"/>
      <c r="AK74" s="15"/>
      <c r="AL74" s="15"/>
      <c r="AM74" s="15"/>
      <c r="AN74" s="15"/>
      <c r="AO74" s="15"/>
    </row>
    <row r="75" spans="1:41" ht="15.75" customHeight="1" x14ac:dyDescent="0.3">
      <c r="A75" s="17"/>
      <c r="B75" s="18"/>
      <c r="C75" s="19"/>
      <c r="D75" s="20"/>
      <c r="E75" s="20"/>
      <c r="F75" s="20"/>
      <c r="G75" s="20"/>
      <c r="H75" s="20"/>
      <c r="I75" s="20"/>
      <c r="J75" s="21"/>
      <c r="K75" s="21"/>
      <c r="L75" s="21"/>
      <c r="M75" s="21"/>
      <c r="N75" s="21"/>
      <c r="O75" s="21"/>
      <c r="P75" s="20"/>
      <c r="Q75" s="20"/>
      <c r="R75" s="20"/>
      <c r="S75" s="20"/>
      <c r="T75" s="20"/>
      <c r="U75" s="20"/>
      <c r="V75" s="22"/>
      <c r="W75" s="22"/>
      <c r="X75" s="22"/>
      <c r="Y75" s="22"/>
      <c r="Z75" s="22"/>
      <c r="AA75" s="22"/>
      <c r="AB75" s="25"/>
      <c r="AC75" s="217" t="s">
        <v>157</v>
      </c>
      <c r="AD75" s="212"/>
      <c r="AE75" s="212"/>
      <c r="AF75" s="212"/>
      <c r="AG75" s="212"/>
      <c r="AH75" s="213"/>
      <c r="AI75" s="9" t="e">
        <f ca="1">SUM(INDIRECT("AI13:AI"&amp;#REF!+12))/#REF!</f>
        <v>#REF!</v>
      </c>
      <c r="AJ75" s="9" t="e">
        <f ca="1">SUM(INDIRECT("AJ13:AJ"&amp;#REF!+12))/#REF!</f>
        <v>#REF!</v>
      </c>
      <c r="AK75" s="9" t="e">
        <f ca="1">SUM(INDIRECT("AK13:AK"&amp;#REF!+12))/#REF!</f>
        <v>#REF!</v>
      </c>
      <c r="AL75" s="9" t="e">
        <f ca="1">SUM(INDIRECT("AL13:AL"&amp;#REF!+12))/#REF!</f>
        <v>#REF!</v>
      </c>
      <c r="AM75" s="9" t="e">
        <f ca="1">SUM(INDIRECT("AM13:AM"&amp;#REF!+12))/#REF!</f>
        <v>#REF!</v>
      </c>
      <c r="AN75" s="9" t="e">
        <f ca="1">SUM(INDIRECT("AN13:AN"&amp;#REF!+12))/#REF!</f>
        <v>#REF!</v>
      </c>
      <c r="AO75" s="9" t="e">
        <f ca="1">SUM(INDIRECT("AO13:AO"&amp;#REF!+12))/#REF!</f>
        <v>#REF!</v>
      </c>
    </row>
    <row r="76" spans="1:41" ht="15.75" customHeight="1" x14ac:dyDescent="0.3">
      <c r="A76" s="17"/>
      <c r="B76" s="18"/>
      <c r="C76" s="19"/>
      <c r="D76" s="20"/>
      <c r="E76" s="20"/>
      <c r="F76" s="20"/>
      <c r="G76" s="20"/>
      <c r="H76" s="20"/>
      <c r="I76" s="20"/>
      <c r="J76" s="21"/>
      <c r="K76" s="21"/>
      <c r="L76" s="21"/>
      <c r="M76" s="21"/>
      <c r="N76" s="21"/>
      <c r="O76" s="21"/>
      <c r="P76" s="20"/>
      <c r="Q76" s="20"/>
      <c r="R76" s="20"/>
      <c r="S76" s="20"/>
      <c r="T76" s="20"/>
      <c r="U76" s="20"/>
      <c r="V76" s="22"/>
      <c r="W76" s="22"/>
      <c r="X76" s="22"/>
      <c r="Y76" s="22"/>
      <c r="Z76" s="22"/>
      <c r="AA76" s="22"/>
      <c r="AB76" s="23"/>
      <c r="AC76" s="23"/>
      <c r="AD76" s="23"/>
      <c r="AE76" s="23"/>
      <c r="AF76" s="23"/>
      <c r="AG76" s="23"/>
      <c r="AH76" s="9"/>
      <c r="AI76" s="9" t="e">
        <f ca="1">COUNTIF(INDIRECT("AI13:AI"&amp;#REF!+12),"&gt;="&amp;#REF!)*100/#REF!</f>
        <v>#REF!</v>
      </c>
      <c r="AJ76" s="9" t="e">
        <f ca="1">COUNTIF(INDIRECT("AJ13:AJ"&amp;#REF!+12),"&gt;="&amp;#REF!)*100/#REF!</f>
        <v>#REF!</v>
      </c>
      <c r="AK76" s="9" t="e">
        <f ca="1">COUNTIF(INDIRECT("AK13:AK"&amp;#REF!+12),"&gt;="&amp;#REF!)*100/#REF!</f>
        <v>#REF!</v>
      </c>
      <c r="AL76" s="9" t="e">
        <f ca="1">COUNTIF(INDIRECT("AL13:AL"&amp;#REF!+12),"&gt;="&amp;#REF!)*100/#REF!</f>
        <v>#REF!</v>
      </c>
      <c r="AM76" s="9" t="e">
        <f ca="1">COUNTIF(INDIRECT("AM13:AM"&amp;#REF!+12),"&gt;="&amp;#REF!)*100/#REF!</f>
        <v>#REF!</v>
      </c>
      <c r="AN76" s="9" t="e">
        <f ca="1">COUNTIF(INDIRECT("AN13:AN"&amp;#REF!+12),"&gt;="&amp;#REF!)*100/#REF!</f>
        <v>#REF!</v>
      </c>
      <c r="AO76" s="9" t="e">
        <f ca="1">COUNTIF(INDIRECT("AO13:AO"&amp;#REF!+12),"&gt;="&amp;#REF!)*100/#REF!</f>
        <v>#REF!</v>
      </c>
    </row>
    <row r="77" spans="1:41" ht="15.75" customHeight="1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5.75" customHeight="1" x14ac:dyDescent="0.3">
      <c r="A78" s="2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.75" customHeight="1" x14ac:dyDescent="0.3">
      <c r="A79" s="2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5.75" customHeight="1" x14ac:dyDescent="0.3">
      <c r="A80" s="2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/>
    </row>
    <row r="81" spans="1:41" ht="15.75" customHeight="1" x14ac:dyDescent="0.3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2"/>
    </row>
    <row r="82" spans="1:41" ht="15.75" customHeight="1" x14ac:dyDescent="0.3">
      <c r="A82" s="2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/>
    </row>
    <row r="83" spans="1:41" ht="15.75" customHeight="1" x14ac:dyDescent="0.3">
      <c r="A83" s="2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4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/>
    </row>
    <row r="84" spans="1:41" ht="15.75" customHeight="1" x14ac:dyDescent="0.3">
      <c r="A84" s="2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6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2"/>
    </row>
    <row r="85" spans="1:41" ht="15.75" customHeight="1" x14ac:dyDescent="0.3">
      <c r="A85" s="2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2"/>
    </row>
    <row r="86" spans="1:41" ht="15" customHeight="1" x14ac:dyDescent="0.3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3"/>
      <c r="X86" s="2"/>
      <c r="Y86" s="2"/>
      <c r="Z86" s="3"/>
      <c r="AA86" s="3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.75" customHeight="1" x14ac:dyDescent="0.3">
      <c r="A87" s="2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  <c r="W87" s="3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5.75" customHeight="1" x14ac:dyDescent="0.3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"/>
      <c r="Q88" s="2"/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/>
    </row>
    <row r="89" spans="1:41" ht="15.75" customHeight="1" x14ac:dyDescent="0.3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/>
    </row>
    <row r="90" spans="1:41" ht="15.75" customHeight="1" x14ac:dyDescent="0.3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/>
    </row>
    <row r="91" spans="1:41" ht="15.75" customHeight="1" x14ac:dyDescent="0.3">
      <c r="A91" s="2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  <c r="Q91" s="2"/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/>
    </row>
    <row r="92" spans="1:41" ht="15.75" customHeight="1" x14ac:dyDescent="0.3">
      <c r="A92" s="2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/>
    </row>
    <row r="93" spans="1:41" ht="15.75" customHeight="1" x14ac:dyDescent="0.3">
      <c r="A93" s="2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/>
    </row>
    <row r="94" spans="1:41" ht="15.75" customHeight="1" x14ac:dyDescent="0.3">
      <c r="A94" s="2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"/>
      <c r="Q94" s="2"/>
      <c r="R94" s="2"/>
      <c r="S94" s="2"/>
      <c r="T94" s="2"/>
      <c r="U94" s="2"/>
      <c r="V94" s="2"/>
      <c r="W94" s="2"/>
      <c r="X94" s="2"/>
      <c r="Y94" s="2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2"/>
    </row>
    <row r="95" spans="1:41" ht="15.75" customHeight="1" x14ac:dyDescent="0.3">
      <c r="A95" s="2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/>
    </row>
    <row r="96" spans="1:41" ht="15.75" customHeight="1" x14ac:dyDescent="0.3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2"/>
    </row>
    <row r="97" spans="1:41" ht="15.75" customHeight="1" x14ac:dyDescent="0.3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"/>
      <c r="Q97" s="2"/>
      <c r="R97" s="2"/>
      <c r="S97" s="2"/>
      <c r="T97" s="2"/>
      <c r="U97" s="2"/>
      <c r="V97" s="2"/>
      <c r="W97" s="2"/>
      <c r="X97" s="2"/>
      <c r="Y97" s="2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2"/>
    </row>
    <row r="98" spans="1:41" ht="15.75" customHeight="1" x14ac:dyDescent="0.3">
      <c r="A98" s="2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2"/>
    </row>
    <row r="99" spans="1:41" ht="15.75" customHeight="1" x14ac:dyDescent="0.3">
      <c r="A99" s="2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/>
    </row>
    <row r="100" spans="1:41" ht="15.75" customHeight="1" x14ac:dyDescent="0.3">
      <c r="A100" s="2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/>
    </row>
    <row r="101" spans="1:41" ht="15.75" customHeight="1" x14ac:dyDescent="0.3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2"/>
    </row>
    <row r="102" spans="1:41" ht="15.75" customHeight="1" x14ac:dyDescent="0.3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/>
    </row>
    <row r="103" spans="1:41" ht="15.75" customHeight="1" x14ac:dyDescent="0.3">
      <c r="A103" s="2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"/>
      <c r="Q103" s="2"/>
      <c r="R103" s="2"/>
      <c r="S103" s="2"/>
      <c r="T103" s="2"/>
      <c r="U103" s="2"/>
      <c r="V103" s="2"/>
      <c r="W103" s="2"/>
      <c r="X103" s="2"/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2"/>
    </row>
    <row r="104" spans="1:41" ht="15.75" customHeight="1" x14ac:dyDescent="0.3">
      <c r="A104" s="2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2"/>
    </row>
    <row r="105" spans="1:41" ht="15.75" customHeight="1" x14ac:dyDescent="0.3">
      <c r="A105" s="2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2"/>
    </row>
    <row r="106" spans="1:41" ht="15.75" customHeight="1" x14ac:dyDescent="0.3">
      <c r="A106" s="2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5.75" customHeight="1" x14ac:dyDescent="0.3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.75" customHeight="1" x14ac:dyDescent="0.3">
      <c r="B108" s="1"/>
    </row>
    <row r="109" spans="1:41" ht="15.75" customHeight="1" x14ac:dyDescent="0.3">
      <c r="B109" s="1"/>
    </row>
    <row r="110" spans="1:41" ht="15.75" customHeight="1" x14ac:dyDescent="0.3"/>
    <row r="111" spans="1:41" ht="15.75" customHeight="1" x14ac:dyDescent="0.3">
      <c r="B111" s="1"/>
    </row>
    <row r="112" spans="1:41" ht="15.75" customHeight="1" x14ac:dyDescent="0.3">
      <c r="B112" s="1"/>
    </row>
    <row r="113" spans="2:2" ht="15.75" customHeight="1" x14ac:dyDescent="0.3">
      <c r="B113" s="1"/>
    </row>
    <row r="114" spans="2:2" ht="15.75" customHeight="1" x14ac:dyDescent="0.3">
      <c r="B114" s="1"/>
    </row>
    <row r="115" spans="2:2" ht="15.75" customHeight="1" x14ac:dyDescent="0.3">
      <c r="B115" s="1"/>
    </row>
    <row r="116" spans="2:2" ht="15.75" customHeight="1" x14ac:dyDescent="0.3">
      <c r="B116" s="1"/>
    </row>
    <row r="117" spans="2:2" ht="15.75" customHeight="1" x14ac:dyDescent="0.3">
      <c r="B117" s="1"/>
    </row>
    <row r="118" spans="2:2" ht="15.75" customHeight="1" x14ac:dyDescent="0.3">
      <c r="B118" s="1"/>
    </row>
    <row r="119" spans="2:2" ht="15.75" customHeight="1" x14ac:dyDescent="0.3">
      <c r="B119" s="1"/>
    </row>
    <row r="120" spans="2:2" ht="15.75" customHeight="1" x14ac:dyDescent="0.3">
      <c r="B120" s="1"/>
    </row>
    <row r="121" spans="2:2" ht="15.75" customHeight="1" x14ac:dyDescent="0.3">
      <c r="B121" s="1"/>
    </row>
    <row r="122" spans="2:2" ht="15.75" customHeight="1" x14ac:dyDescent="0.3">
      <c r="B122" s="1"/>
    </row>
    <row r="123" spans="2:2" ht="15.75" customHeight="1" x14ac:dyDescent="0.3">
      <c r="B123" s="1"/>
    </row>
    <row r="124" spans="2:2" ht="15.75" customHeight="1" x14ac:dyDescent="0.3">
      <c r="B124" s="1"/>
    </row>
    <row r="125" spans="2:2" ht="15.75" customHeight="1" x14ac:dyDescent="0.3">
      <c r="B125" s="1"/>
    </row>
    <row r="126" spans="2:2" ht="15.75" customHeight="1" x14ac:dyDescent="0.3">
      <c r="B126" s="1"/>
    </row>
    <row r="127" spans="2:2" ht="15.75" customHeight="1" x14ac:dyDescent="0.3">
      <c r="B127" s="1"/>
    </row>
    <row r="128" spans="2:2" ht="15.75" customHeight="1" x14ac:dyDescent="0.3">
      <c r="B128" s="1"/>
    </row>
    <row r="129" spans="2:2" ht="15.75" customHeight="1" x14ac:dyDescent="0.3">
      <c r="B129" s="1"/>
    </row>
    <row r="130" spans="2:2" ht="15.75" customHeight="1" x14ac:dyDescent="0.3">
      <c r="B130" s="1"/>
    </row>
    <row r="131" spans="2:2" ht="15.75" customHeight="1" x14ac:dyDescent="0.3">
      <c r="B131" s="1"/>
    </row>
    <row r="132" spans="2:2" ht="15.75" customHeight="1" x14ac:dyDescent="0.3">
      <c r="B132" s="1"/>
    </row>
    <row r="133" spans="2:2" ht="15.75" customHeight="1" x14ac:dyDescent="0.3">
      <c r="B133" s="1"/>
    </row>
    <row r="134" spans="2:2" ht="15.75" customHeight="1" x14ac:dyDescent="0.3">
      <c r="B134" s="1"/>
    </row>
    <row r="135" spans="2:2" ht="15.75" customHeight="1" x14ac:dyDescent="0.3">
      <c r="B135" s="1"/>
    </row>
    <row r="136" spans="2:2" ht="15.75" customHeight="1" x14ac:dyDescent="0.3">
      <c r="B136" s="1"/>
    </row>
    <row r="137" spans="2:2" ht="15.75" customHeight="1" x14ac:dyDescent="0.3">
      <c r="B137" s="1"/>
    </row>
    <row r="138" spans="2:2" ht="15.75" customHeight="1" x14ac:dyDescent="0.3">
      <c r="B138" s="1"/>
    </row>
    <row r="139" spans="2:2" ht="15.75" customHeight="1" x14ac:dyDescent="0.3">
      <c r="B139" s="1"/>
    </row>
    <row r="140" spans="2:2" ht="15.75" customHeight="1" x14ac:dyDescent="0.3">
      <c r="B140" s="1"/>
    </row>
    <row r="141" spans="2:2" ht="15.75" customHeight="1" x14ac:dyDescent="0.3">
      <c r="B141" s="1"/>
    </row>
    <row r="142" spans="2:2" ht="15.75" customHeight="1" x14ac:dyDescent="0.3">
      <c r="B142" s="1"/>
    </row>
    <row r="143" spans="2:2" ht="15.75" customHeight="1" x14ac:dyDescent="0.3">
      <c r="B143" s="1"/>
    </row>
    <row r="144" spans="2:2" ht="15.75" customHeight="1" x14ac:dyDescent="0.3">
      <c r="B144" s="1"/>
    </row>
    <row r="145" spans="2:2" ht="15.75" customHeight="1" x14ac:dyDescent="0.3">
      <c r="B145" s="1"/>
    </row>
    <row r="146" spans="2:2" ht="15.75" customHeight="1" x14ac:dyDescent="0.3">
      <c r="B146" s="1"/>
    </row>
    <row r="147" spans="2:2" ht="15.75" customHeight="1" x14ac:dyDescent="0.3">
      <c r="B147" s="1"/>
    </row>
    <row r="148" spans="2:2" ht="15.75" customHeight="1" x14ac:dyDescent="0.3">
      <c r="B148" s="1"/>
    </row>
    <row r="149" spans="2:2" ht="15.75" customHeight="1" x14ac:dyDescent="0.3">
      <c r="B149" s="1"/>
    </row>
    <row r="150" spans="2:2" ht="15.75" customHeight="1" x14ac:dyDescent="0.3">
      <c r="B150" s="1"/>
    </row>
    <row r="151" spans="2:2" ht="15.75" customHeight="1" x14ac:dyDescent="0.3">
      <c r="B151" s="1"/>
    </row>
    <row r="152" spans="2:2" ht="15.75" customHeight="1" x14ac:dyDescent="0.3">
      <c r="B152" s="1"/>
    </row>
    <row r="153" spans="2:2" ht="15.75" customHeight="1" x14ac:dyDescent="0.3">
      <c r="B153" s="1"/>
    </row>
    <row r="154" spans="2:2" ht="15.75" customHeight="1" x14ac:dyDescent="0.3">
      <c r="B154" s="1"/>
    </row>
    <row r="155" spans="2:2" ht="15.75" customHeight="1" x14ac:dyDescent="0.3">
      <c r="B155" s="1"/>
    </row>
    <row r="156" spans="2:2" ht="15.75" customHeight="1" x14ac:dyDescent="0.3">
      <c r="B156" s="1"/>
    </row>
    <row r="157" spans="2:2" ht="15.75" customHeight="1" x14ac:dyDescent="0.3">
      <c r="B157" s="1"/>
    </row>
    <row r="158" spans="2:2" ht="15.75" customHeight="1" x14ac:dyDescent="0.3">
      <c r="B158" s="1"/>
    </row>
    <row r="159" spans="2:2" ht="15.75" customHeight="1" x14ac:dyDescent="0.3">
      <c r="B159" s="1"/>
    </row>
    <row r="160" spans="2:2" ht="15.75" customHeight="1" x14ac:dyDescent="0.3">
      <c r="B160" s="1"/>
    </row>
    <row r="161" spans="2:2" ht="15.75" customHeight="1" x14ac:dyDescent="0.3">
      <c r="B161" s="1"/>
    </row>
    <row r="162" spans="2:2" ht="15.75" customHeight="1" x14ac:dyDescent="0.3">
      <c r="B162" s="1"/>
    </row>
    <row r="163" spans="2:2" ht="15.75" customHeight="1" x14ac:dyDescent="0.3">
      <c r="B163" s="1"/>
    </row>
    <row r="164" spans="2:2" ht="15.75" customHeight="1" x14ac:dyDescent="0.3">
      <c r="B164" s="1"/>
    </row>
    <row r="165" spans="2:2" ht="15.75" customHeight="1" x14ac:dyDescent="0.3">
      <c r="B165" s="1"/>
    </row>
    <row r="166" spans="2:2" ht="15.75" customHeight="1" x14ac:dyDescent="0.3">
      <c r="B166" s="1"/>
    </row>
    <row r="167" spans="2:2" ht="15.75" customHeight="1" x14ac:dyDescent="0.3">
      <c r="B167" s="1"/>
    </row>
    <row r="168" spans="2:2" ht="15.75" customHeight="1" x14ac:dyDescent="0.3">
      <c r="B168" s="1"/>
    </row>
    <row r="169" spans="2:2" ht="15.75" customHeight="1" x14ac:dyDescent="0.3">
      <c r="B169" s="1"/>
    </row>
    <row r="170" spans="2:2" ht="15.75" customHeight="1" x14ac:dyDescent="0.3">
      <c r="B170" s="1"/>
    </row>
    <row r="171" spans="2:2" ht="15.75" customHeight="1" x14ac:dyDescent="0.3">
      <c r="B171" s="1"/>
    </row>
    <row r="172" spans="2:2" ht="15.75" customHeight="1" x14ac:dyDescent="0.3">
      <c r="B172" s="1"/>
    </row>
    <row r="173" spans="2:2" ht="15.75" customHeight="1" x14ac:dyDescent="0.3">
      <c r="B173" s="1"/>
    </row>
    <row r="174" spans="2:2" ht="15.75" customHeight="1" x14ac:dyDescent="0.3">
      <c r="B174" s="1"/>
    </row>
    <row r="175" spans="2:2" ht="15.75" customHeight="1" x14ac:dyDescent="0.3">
      <c r="B175" s="1"/>
    </row>
    <row r="176" spans="2:2" ht="15.75" customHeight="1" x14ac:dyDescent="0.3">
      <c r="B176" s="1"/>
    </row>
    <row r="177" spans="2:2" ht="15.75" customHeight="1" x14ac:dyDescent="0.3">
      <c r="B177" s="1"/>
    </row>
    <row r="178" spans="2:2" ht="15.75" customHeight="1" x14ac:dyDescent="0.3">
      <c r="B178" s="1"/>
    </row>
    <row r="179" spans="2:2" ht="15.75" customHeight="1" x14ac:dyDescent="0.3">
      <c r="B179" s="1"/>
    </row>
    <row r="180" spans="2:2" ht="15.75" customHeight="1" x14ac:dyDescent="0.3">
      <c r="B180" s="1"/>
    </row>
    <row r="181" spans="2:2" ht="15.75" customHeight="1" x14ac:dyDescent="0.3">
      <c r="B181" s="1"/>
    </row>
    <row r="182" spans="2:2" ht="15.75" customHeight="1" x14ac:dyDescent="0.3">
      <c r="B182" s="1"/>
    </row>
    <row r="183" spans="2:2" ht="15.75" customHeight="1" x14ac:dyDescent="0.3">
      <c r="B183" s="1"/>
    </row>
    <row r="184" spans="2:2" ht="15.75" customHeight="1" x14ac:dyDescent="0.3">
      <c r="B184" s="1"/>
    </row>
    <row r="185" spans="2:2" ht="15.75" customHeight="1" x14ac:dyDescent="0.3">
      <c r="B185" s="1"/>
    </row>
    <row r="186" spans="2:2" ht="15.75" customHeight="1" x14ac:dyDescent="0.3">
      <c r="B186" s="1"/>
    </row>
    <row r="187" spans="2:2" ht="15.75" customHeight="1" x14ac:dyDescent="0.3">
      <c r="B187" s="1"/>
    </row>
    <row r="188" spans="2:2" ht="15.75" customHeight="1" x14ac:dyDescent="0.3">
      <c r="B188" s="1"/>
    </row>
    <row r="189" spans="2:2" ht="15.75" customHeight="1" x14ac:dyDescent="0.3">
      <c r="B189" s="1"/>
    </row>
    <row r="190" spans="2:2" ht="15.75" customHeight="1" x14ac:dyDescent="0.3">
      <c r="B190" s="1"/>
    </row>
    <row r="191" spans="2:2" ht="15.75" customHeight="1" x14ac:dyDescent="0.3">
      <c r="B191" s="1"/>
    </row>
    <row r="192" spans="2:2" ht="15.75" customHeight="1" x14ac:dyDescent="0.3">
      <c r="B192" s="1"/>
    </row>
    <row r="193" spans="2:2" ht="15.75" customHeight="1" x14ac:dyDescent="0.3">
      <c r="B193" s="1"/>
    </row>
    <row r="194" spans="2:2" ht="15.75" customHeight="1" x14ac:dyDescent="0.3">
      <c r="B194" s="1"/>
    </row>
    <row r="195" spans="2:2" ht="15.75" customHeight="1" x14ac:dyDescent="0.3">
      <c r="B195" s="1"/>
    </row>
    <row r="196" spans="2:2" ht="15.75" customHeight="1" x14ac:dyDescent="0.3">
      <c r="B196" s="1"/>
    </row>
    <row r="197" spans="2:2" ht="15.75" customHeight="1" x14ac:dyDescent="0.3">
      <c r="B197" s="1"/>
    </row>
    <row r="198" spans="2:2" ht="15.75" customHeight="1" x14ac:dyDescent="0.3">
      <c r="B198" s="1"/>
    </row>
    <row r="199" spans="2:2" ht="15.75" customHeight="1" x14ac:dyDescent="0.3">
      <c r="B199" s="1"/>
    </row>
    <row r="200" spans="2:2" ht="15.75" customHeight="1" x14ac:dyDescent="0.3">
      <c r="B200" s="1"/>
    </row>
    <row r="201" spans="2:2" ht="15.75" customHeight="1" x14ac:dyDescent="0.3">
      <c r="B201" s="1"/>
    </row>
    <row r="202" spans="2:2" ht="15.75" customHeight="1" x14ac:dyDescent="0.3">
      <c r="B202" s="1"/>
    </row>
    <row r="203" spans="2:2" ht="15.75" customHeight="1" x14ac:dyDescent="0.3">
      <c r="B203" s="1"/>
    </row>
    <row r="204" spans="2:2" ht="15.75" customHeight="1" x14ac:dyDescent="0.3">
      <c r="B204" s="1"/>
    </row>
    <row r="205" spans="2:2" ht="15.75" customHeight="1" x14ac:dyDescent="0.3">
      <c r="B205" s="1"/>
    </row>
    <row r="206" spans="2:2" ht="15.75" customHeight="1" x14ac:dyDescent="0.3">
      <c r="B206" s="1"/>
    </row>
    <row r="207" spans="2:2" ht="15.75" customHeight="1" x14ac:dyDescent="0.3">
      <c r="B207" s="1"/>
    </row>
    <row r="208" spans="2:2" ht="15.75" customHeight="1" x14ac:dyDescent="0.3">
      <c r="B208" s="1"/>
    </row>
    <row r="209" spans="2:2" ht="15.75" customHeight="1" x14ac:dyDescent="0.3">
      <c r="B209" s="1"/>
    </row>
    <row r="210" spans="2:2" ht="15.75" customHeight="1" x14ac:dyDescent="0.3">
      <c r="B210" s="1"/>
    </row>
    <row r="211" spans="2:2" ht="15.75" customHeight="1" x14ac:dyDescent="0.3">
      <c r="B211" s="1"/>
    </row>
    <row r="212" spans="2:2" ht="15.75" customHeight="1" x14ac:dyDescent="0.3">
      <c r="B212" s="1"/>
    </row>
    <row r="213" spans="2:2" ht="15.75" customHeight="1" x14ac:dyDescent="0.3">
      <c r="B213" s="1"/>
    </row>
    <row r="214" spans="2:2" ht="15.75" customHeight="1" x14ac:dyDescent="0.3">
      <c r="B214" s="1"/>
    </row>
    <row r="215" spans="2:2" ht="15.75" customHeight="1" x14ac:dyDescent="0.3">
      <c r="B215" s="1"/>
    </row>
    <row r="216" spans="2:2" ht="15.75" customHeight="1" x14ac:dyDescent="0.3">
      <c r="B216" s="1"/>
    </row>
    <row r="217" spans="2:2" ht="15.75" customHeight="1" x14ac:dyDescent="0.3">
      <c r="B217" s="1"/>
    </row>
    <row r="218" spans="2:2" ht="15.75" customHeight="1" x14ac:dyDescent="0.3">
      <c r="B218" s="1"/>
    </row>
    <row r="219" spans="2:2" ht="15.75" customHeight="1" x14ac:dyDescent="0.3">
      <c r="B219" s="1"/>
    </row>
    <row r="220" spans="2:2" ht="15.75" customHeight="1" x14ac:dyDescent="0.3">
      <c r="B220" s="1"/>
    </row>
    <row r="221" spans="2:2" ht="15.75" customHeight="1" x14ac:dyDescent="0.3">
      <c r="B221" s="1"/>
    </row>
    <row r="222" spans="2:2" ht="15.75" customHeight="1" x14ac:dyDescent="0.3">
      <c r="B222" s="1"/>
    </row>
    <row r="223" spans="2:2" ht="15.75" customHeight="1" x14ac:dyDescent="0.3">
      <c r="B223" s="1"/>
    </row>
    <row r="224" spans="2:2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/>
    <row r="278" spans="2:2" ht="15.75" customHeight="1" x14ac:dyDescent="0.3"/>
    <row r="279" spans="2:2" ht="15.75" customHeight="1" x14ac:dyDescent="0.3"/>
    <row r="280" spans="2:2" ht="15.75" customHeight="1" x14ac:dyDescent="0.3"/>
    <row r="281" spans="2:2" ht="15.75" customHeight="1" x14ac:dyDescent="0.3"/>
    <row r="282" spans="2:2" ht="15.75" customHeight="1" x14ac:dyDescent="0.3"/>
    <row r="283" spans="2:2" ht="15.75" customHeight="1" x14ac:dyDescent="0.3"/>
    <row r="284" spans="2:2" ht="15.75" customHeight="1" x14ac:dyDescent="0.3"/>
    <row r="285" spans="2:2" ht="15.75" customHeight="1" x14ac:dyDescent="0.3"/>
    <row r="286" spans="2:2" ht="15.75" customHeight="1" x14ac:dyDescent="0.3"/>
    <row r="287" spans="2:2" ht="15.75" customHeight="1" x14ac:dyDescent="0.3"/>
    <row r="288" spans="2:2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">
    <mergeCell ref="D10:I10"/>
    <mergeCell ref="J10:O10"/>
    <mergeCell ref="P10:U10"/>
    <mergeCell ref="V10:AA10"/>
    <mergeCell ref="AL8:AM8"/>
    <mergeCell ref="AN8:AO8"/>
    <mergeCell ref="AC75:AH75"/>
    <mergeCell ref="C6:AK6"/>
    <mergeCell ref="AL6:AM6"/>
    <mergeCell ref="AN6:AO6"/>
    <mergeCell ref="C7:AK7"/>
    <mergeCell ref="AL7:AM7"/>
    <mergeCell ref="AN7:AO7"/>
    <mergeCell ref="C8:AK8"/>
    <mergeCell ref="AB10:AG10"/>
    <mergeCell ref="AJ10:AO10"/>
    <mergeCell ref="AH12:AI12"/>
    <mergeCell ref="C9:AK9"/>
    <mergeCell ref="AL9:AM9"/>
    <mergeCell ref="AN9:AO9"/>
    <mergeCell ref="C4:AK4"/>
    <mergeCell ref="AL4:AM4"/>
    <mergeCell ref="AN4:AO4"/>
    <mergeCell ref="C5:AK5"/>
    <mergeCell ref="AL5:AM5"/>
    <mergeCell ref="AN5:AO5"/>
    <mergeCell ref="C1:AN1"/>
    <mergeCell ref="A2:B2"/>
    <mergeCell ref="K2:AH2"/>
    <mergeCell ref="P3:R3"/>
    <mergeCell ref="AH3:AI3"/>
    <mergeCell ref="AK3:AM3"/>
    <mergeCell ref="AN3:AO3"/>
    <mergeCell ref="Y3:AB3"/>
  </mergeCells>
  <conditionalFormatting sqref="AJ13:AO72 AJ74:AO74">
    <cfRule type="cellIs" dxfId="19" priority="1" operator="greaterThan">
      <formula>$AL$4-1</formula>
    </cfRule>
  </conditionalFormatting>
  <conditionalFormatting sqref="AK13:AK72 AK74">
    <cfRule type="cellIs" dxfId="18" priority="2" operator="greaterThan">
      <formula>$AL$5-1</formula>
    </cfRule>
  </conditionalFormatting>
  <conditionalFormatting sqref="AL13:AL72 AL74">
    <cfRule type="cellIs" dxfId="17" priority="3" operator="greaterThan">
      <formula>$AL$6-1</formula>
    </cfRule>
  </conditionalFormatting>
  <conditionalFormatting sqref="AM13:AM72 AM74">
    <cfRule type="cellIs" dxfId="16" priority="4" operator="greaterThan">
      <formula>$AL$7-1</formula>
    </cfRule>
  </conditionalFormatting>
  <conditionalFormatting sqref="AN13:AO72 AN74:AO74">
    <cfRule type="cellIs" dxfId="15" priority="5" operator="greaterThan">
      <formula>$AL$9-1</formula>
    </cfRule>
  </conditionalFormatting>
  <conditionalFormatting sqref="AO13:AO72 AO74">
    <cfRule type="cellIs" dxfId="14" priority="7" operator="greaterThan">
      <formula>"&gt;=$AL$9"</formula>
    </cfRule>
  </conditionalFormatting>
  <pageMargins left="0.31496063000000002" right="0.118110236220472" top="0.74803149606299202" bottom="0.74803149606299202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/>
  </sheetViews>
  <sheetFormatPr defaultColWidth="14.44140625" defaultRowHeight="15" customHeight="1" x14ac:dyDescent="0.3"/>
  <cols>
    <col min="1" max="1" width="3.6640625" customWidth="1"/>
    <col min="2" max="2" width="18" customWidth="1"/>
    <col min="3" max="3" width="25.88671875" customWidth="1"/>
    <col min="4" max="4" width="3.5546875" customWidth="1"/>
    <col min="5" max="5" width="3.44140625" customWidth="1"/>
    <col min="6" max="6" width="3.5546875" customWidth="1"/>
    <col min="7" max="7" width="3.44140625" customWidth="1"/>
    <col min="8" max="9" width="3.33203125" customWidth="1"/>
    <col min="10" max="10" width="3.44140625" customWidth="1"/>
    <col min="11" max="11" width="3.5546875" customWidth="1"/>
    <col min="12" max="12" width="3.33203125" customWidth="1"/>
    <col min="13" max="13" width="3.44140625" customWidth="1"/>
    <col min="14" max="15" width="3.5546875" customWidth="1"/>
    <col min="16" max="16" width="3.44140625" customWidth="1"/>
    <col min="17" max="17" width="3.5546875" customWidth="1"/>
    <col min="18" max="18" width="3.33203125" customWidth="1"/>
    <col min="19" max="19" width="3.44140625" customWidth="1"/>
    <col min="20" max="21" width="3.33203125" customWidth="1"/>
    <col min="22" max="22" width="3.44140625" customWidth="1"/>
    <col min="23" max="24" width="3.5546875" customWidth="1"/>
    <col min="25" max="27" width="3.44140625" customWidth="1"/>
    <col min="28" max="28" width="3.33203125" customWidth="1"/>
    <col min="29" max="30" width="3.44140625" customWidth="1"/>
    <col min="31" max="31" width="3.5546875" customWidth="1"/>
    <col min="32" max="33" width="3.33203125" customWidth="1"/>
    <col min="34" max="34" width="2.33203125" customWidth="1"/>
    <col min="35" max="35" width="4" customWidth="1"/>
    <col min="36" max="36" width="3.6640625" customWidth="1"/>
    <col min="37" max="37" width="4.44140625" customWidth="1"/>
    <col min="38" max="38" width="3.88671875" customWidth="1"/>
    <col min="39" max="40" width="3.5546875" customWidth="1"/>
    <col min="41" max="41" width="3.88671875" customWidth="1"/>
  </cols>
  <sheetData>
    <row r="1" spans="1:41" ht="14.4" x14ac:dyDescent="0.3"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</row>
    <row r="2" spans="1:41" ht="14.4" x14ac:dyDescent="0.3">
      <c r="A2" s="206" t="s">
        <v>1</v>
      </c>
      <c r="B2" s="205"/>
      <c r="C2" s="1" t="e">
        <f>#REF!</f>
        <v>#REF!</v>
      </c>
      <c r="D2" s="2" t="s">
        <v>2</v>
      </c>
      <c r="G2" s="2" t="e">
        <f>#REF!</f>
        <v>#REF!</v>
      </c>
      <c r="J2" s="2" t="s">
        <v>3</v>
      </c>
      <c r="K2" s="207" t="e">
        <f>#REF!</f>
        <v>#REF!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</row>
    <row r="3" spans="1:41" ht="15" customHeight="1" x14ac:dyDescent="0.3">
      <c r="B3" s="1"/>
      <c r="P3" s="208" t="s">
        <v>4</v>
      </c>
      <c r="Q3" s="205"/>
      <c r="R3" s="205"/>
      <c r="S3" s="2" t="e">
        <f>#REF!</f>
        <v>#REF!</v>
      </c>
      <c r="T3" s="2" t="s">
        <v>5</v>
      </c>
      <c r="Y3" s="215" t="s">
        <v>6</v>
      </c>
      <c r="Z3" s="210"/>
      <c r="AA3" s="210"/>
      <c r="AB3" s="210"/>
      <c r="AC3" s="2" t="s">
        <v>7</v>
      </c>
      <c r="AE3" s="2" t="s">
        <v>8</v>
      </c>
      <c r="AH3" s="209" t="e">
        <f>#REF!</f>
        <v>#REF!</v>
      </c>
      <c r="AI3" s="210"/>
      <c r="AK3" s="211" t="s">
        <v>9</v>
      </c>
      <c r="AL3" s="212"/>
      <c r="AM3" s="213"/>
      <c r="AN3" s="214" t="s">
        <v>10</v>
      </c>
      <c r="AO3" s="213"/>
    </row>
    <row r="4" spans="1:41" ht="14.4" x14ac:dyDescent="0.3">
      <c r="B4" s="5" t="s">
        <v>11</v>
      </c>
      <c r="C4" s="216" t="e">
        <f t="shared" ref="C4:C9" si="0">#REF!</f>
        <v>#REF!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3"/>
      <c r="AL4" s="211" t="e">
        <f t="shared" ref="AL4:AL9" si="1">#REF!</f>
        <v>#REF!</v>
      </c>
      <c r="AM4" s="213"/>
      <c r="AN4" s="214" t="e">
        <f t="shared" ref="AN4:AN9" si="2">#REF!</f>
        <v>#REF!</v>
      </c>
      <c r="AO4" s="213"/>
    </row>
    <row r="5" spans="1:41" ht="14.4" x14ac:dyDescent="0.3">
      <c r="B5" s="5" t="s">
        <v>12</v>
      </c>
      <c r="C5" s="216" t="e">
        <f t="shared" si="0"/>
        <v>#REF!</v>
      </c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3"/>
      <c r="AL5" s="211" t="e">
        <f t="shared" si="1"/>
        <v>#REF!</v>
      </c>
      <c r="AM5" s="213"/>
      <c r="AN5" s="214" t="e">
        <f t="shared" si="2"/>
        <v>#REF!</v>
      </c>
      <c r="AO5" s="213"/>
    </row>
    <row r="6" spans="1:41" ht="14.4" x14ac:dyDescent="0.3">
      <c r="B6" s="5" t="s">
        <v>13</v>
      </c>
      <c r="C6" s="216" t="e">
        <f t="shared" si="0"/>
        <v>#REF!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3"/>
      <c r="AL6" s="211" t="e">
        <f t="shared" si="1"/>
        <v>#REF!</v>
      </c>
      <c r="AM6" s="213"/>
      <c r="AN6" s="214" t="e">
        <f t="shared" si="2"/>
        <v>#REF!</v>
      </c>
      <c r="AO6" s="213"/>
    </row>
    <row r="7" spans="1:41" ht="14.4" x14ac:dyDescent="0.3">
      <c r="B7" s="5" t="s">
        <v>14</v>
      </c>
      <c r="C7" s="216" t="e">
        <f t="shared" si="0"/>
        <v>#REF!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3"/>
      <c r="AL7" s="211" t="e">
        <f t="shared" si="1"/>
        <v>#REF!</v>
      </c>
      <c r="AM7" s="213"/>
      <c r="AN7" s="214" t="e">
        <f t="shared" si="2"/>
        <v>#REF!</v>
      </c>
      <c r="AO7" s="213"/>
    </row>
    <row r="8" spans="1:41" ht="14.4" x14ac:dyDescent="0.3">
      <c r="B8" s="5" t="s">
        <v>15</v>
      </c>
      <c r="C8" s="216" t="e">
        <f t="shared" si="0"/>
        <v>#REF!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3"/>
      <c r="AL8" s="211" t="e">
        <f t="shared" si="1"/>
        <v>#REF!</v>
      </c>
      <c r="AM8" s="213"/>
      <c r="AN8" s="214" t="e">
        <f t="shared" si="2"/>
        <v>#REF!</v>
      </c>
      <c r="AO8" s="213"/>
    </row>
    <row r="9" spans="1:41" ht="14.4" x14ac:dyDescent="0.3">
      <c r="B9" s="5" t="s">
        <v>16</v>
      </c>
      <c r="C9" s="216" t="e">
        <f t="shared" si="0"/>
        <v>#REF!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3"/>
      <c r="AL9" s="211" t="e">
        <f t="shared" si="1"/>
        <v>#REF!</v>
      </c>
      <c r="AM9" s="213"/>
      <c r="AN9" s="214" t="e">
        <f t="shared" si="2"/>
        <v>#REF!</v>
      </c>
      <c r="AO9" s="213"/>
    </row>
    <row r="10" spans="1:41" ht="14.4" x14ac:dyDescent="0.3">
      <c r="A10" s="6"/>
      <c r="B10" s="7"/>
      <c r="C10" s="6"/>
      <c r="D10" s="221" t="s">
        <v>17</v>
      </c>
      <c r="E10" s="212"/>
      <c r="F10" s="212"/>
      <c r="G10" s="212"/>
      <c r="H10" s="212"/>
      <c r="I10" s="213"/>
      <c r="J10" s="222" t="s">
        <v>18</v>
      </c>
      <c r="K10" s="212"/>
      <c r="L10" s="212"/>
      <c r="M10" s="212"/>
      <c r="N10" s="212"/>
      <c r="O10" s="213"/>
      <c r="P10" s="221" t="s">
        <v>19</v>
      </c>
      <c r="Q10" s="212"/>
      <c r="R10" s="212"/>
      <c r="S10" s="212"/>
      <c r="T10" s="212"/>
      <c r="U10" s="213"/>
      <c r="V10" s="223" t="s">
        <v>20</v>
      </c>
      <c r="W10" s="212"/>
      <c r="X10" s="212"/>
      <c r="Y10" s="212"/>
      <c r="Z10" s="212"/>
      <c r="AA10" s="213"/>
      <c r="AB10" s="218" t="s">
        <v>21</v>
      </c>
      <c r="AC10" s="212"/>
      <c r="AD10" s="212"/>
      <c r="AE10" s="212"/>
      <c r="AF10" s="212"/>
      <c r="AG10" s="213"/>
      <c r="AH10" s="8" t="s">
        <v>22</v>
      </c>
      <c r="AI10" s="9"/>
      <c r="AJ10" s="219" t="s">
        <v>23</v>
      </c>
      <c r="AK10" s="212"/>
      <c r="AL10" s="212"/>
      <c r="AM10" s="212"/>
      <c r="AN10" s="212"/>
      <c r="AO10" s="213"/>
    </row>
    <row r="11" spans="1:41" ht="14.4" x14ac:dyDescent="0.3">
      <c r="A11" s="6" t="s">
        <v>24</v>
      </c>
      <c r="B11" s="7" t="s">
        <v>25</v>
      </c>
      <c r="C11" s="6" t="s">
        <v>26</v>
      </c>
      <c r="D11" s="10" t="s">
        <v>27</v>
      </c>
      <c r="E11" s="10" t="s">
        <v>28</v>
      </c>
      <c r="F11" s="10" t="s">
        <v>29</v>
      </c>
      <c r="G11" s="10" t="s">
        <v>30</v>
      </c>
      <c r="H11" s="10" t="s">
        <v>31</v>
      </c>
      <c r="I11" s="10" t="s">
        <v>32</v>
      </c>
      <c r="J11" s="11" t="s">
        <v>27</v>
      </c>
      <c r="K11" s="11" t="s">
        <v>28</v>
      </c>
      <c r="L11" s="11" t="s">
        <v>29</v>
      </c>
      <c r="M11" s="11" t="s">
        <v>30</v>
      </c>
      <c r="N11" s="11" t="s">
        <v>31</v>
      </c>
      <c r="O11" s="10" t="s">
        <v>32</v>
      </c>
      <c r="P11" s="10" t="s">
        <v>27</v>
      </c>
      <c r="Q11" s="10" t="s">
        <v>28</v>
      </c>
      <c r="R11" s="10" t="s">
        <v>29</v>
      </c>
      <c r="S11" s="10" t="s">
        <v>30</v>
      </c>
      <c r="T11" s="10" t="s">
        <v>31</v>
      </c>
      <c r="U11" s="10" t="s">
        <v>32</v>
      </c>
      <c r="V11" s="12" t="s">
        <v>27</v>
      </c>
      <c r="W11" s="12" t="s">
        <v>28</v>
      </c>
      <c r="X11" s="12" t="s">
        <v>29</v>
      </c>
      <c r="Y11" s="12" t="s">
        <v>30</v>
      </c>
      <c r="Z11" s="12" t="s">
        <v>31</v>
      </c>
      <c r="AA11" s="10" t="s">
        <v>32</v>
      </c>
      <c r="AB11" s="13" t="s">
        <v>27</v>
      </c>
      <c r="AC11" s="13" t="s">
        <v>28</v>
      </c>
      <c r="AD11" s="13" t="s">
        <v>29</v>
      </c>
      <c r="AE11" s="13" t="s">
        <v>30</v>
      </c>
      <c r="AF11" s="13" t="s">
        <v>31</v>
      </c>
      <c r="AG11" s="10" t="s">
        <v>32</v>
      </c>
      <c r="AH11" s="8" t="s">
        <v>33</v>
      </c>
      <c r="AI11" s="9"/>
      <c r="AJ11" s="14" t="s">
        <v>27</v>
      </c>
      <c r="AK11" s="14" t="s">
        <v>28</v>
      </c>
      <c r="AL11" s="14" t="s">
        <v>29</v>
      </c>
      <c r="AM11" s="14" t="s">
        <v>30</v>
      </c>
      <c r="AN11" s="14" t="s">
        <v>31</v>
      </c>
      <c r="AO11" s="15" t="s">
        <v>32</v>
      </c>
    </row>
    <row r="12" spans="1:41" ht="14.4" x14ac:dyDescent="0.3">
      <c r="A12" s="6"/>
      <c r="B12" s="7"/>
      <c r="C12" s="16"/>
      <c r="D12" s="10" t="e">
        <f t="shared" ref="D12:AH12" si="3">#REF!</f>
        <v>#REF!</v>
      </c>
      <c r="E12" s="10" t="e">
        <f t="shared" si="3"/>
        <v>#REF!</v>
      </c>
      <c r="F12" s="10" t="e">
        <f t="shared" si="3"/>
        <v>#REF!</v>
      </c>
      <c r="G12" s="10" t="e">
        <f t="shared" si="3"/>
        <v>#REF!</v>
      </c>
      <c r="H12" s="10" t="e">
        <f t="shared" si="3"/>
        <v>#REF!</v>
      </c>
      <c r="I12" s="10" t="e">
        <f t="shared" si="3"/>
        <v>#REF!</v>
      </c>
      <c r="J12" s="11" t="e">
        <f t="shared" si="3"/>
        <v>#REF!</v>
      </c>
      <c r="K12" s="11" t="e">
        <f t="shared" si="3"/>
        <v>#REF!</v>
      </c>
      <c r="L12" s="11" t="e">
        <f t="shared" si="3"/>
        <v>#REF!</v>
      </c>
      <c r="M12" s="11" t="e">
        <f t="shared" si="3"/>
        <v>#REF!</v>
      </c>
      <c r="N12" s="11" t="e">
        <f t="shared" si="3"/>
        <v>#REF!</v>
      </c>
      <c r="O12" s="11" t="e">
        <f t="shared" si="3"/>
        <v>#REF!</v>
      </c>
      <c r="P12" s="10" t="e">
        <f t="shared" si="3"/>
        <v>#REF!</v>
      </c>
      <c r="Q12" s="10" t="e">
        <f t="shared" si="3"/>
        <v>#REF!</v>
      </c>
      <c r="R12" s="10" t="e">
        <f t="shared" si="3"/>
        <v>#REF!</v>
      </c>
      <c r="S12" s="10" t="e">
        <f t="shared" si="3"/>
        <v>#REF!</v>
      </c>
      <c r="T12" s="10" t="e">
        <f t="shared" si="3"/>
        <v>#REF!</v>
      </c>
      <c r="U12" s="10" t="e">
        <f t="shared" si="3"/>
        <v>#REF!</v>
      </c>
      <c r="V12" s="12" t="e">
        <f t="shared" si="3"/>
        <v>#REF!</v>
      </c>
      <c r="W12" s="12" t="e">
        <f t="shared" si="3"/>
        <v>#REF!</v>
      </c>
      <c r="X12" s="12" t="e">
        <f t="shared" si="3"/>
        <v>#REF!</v>
      </c>
      <c r="Y12" s="12" t="e">
        <f t="shared" si="3"/>
        <v>#REF!</v>
      </c>
      <c r="Z12" s="12" t="e">
        <f t="shared" si="3"/>
        <v>#REF!</v>
      </c>
      <c r="AA12" s="12" t="e">
        <f t="shared" si="3"/>
        <v>#REF!</v>
      </c>
      <c r="AB12" s="13" t="e">
        <f t="shared" si="3"/>
        <v>#REF!</v>
      </c>
      <c r="AC12" s="13" t="e">
        <f t="shared" si="3"/>
        <v>#REF!</v>
      </c>
      <c r="AD12" s="13" t="e">
        <f t="shared" si="3"/>
        <v>#REF!</v>
      </c>
      <c r="AE12" s="13" t="e">
        <f t="shared" si="3"/>
        <v>#REF!</v>
      </c>
      <c r="AF12" s="13" t="e">
        <f t="shared" si="3"/>
        <v>#REF!</v>
      </c>
      <c r="AG12" s="13" t="e">
        <f t="shared" si="3"/>
        <v>#REF!</v>
      </c>
      <c r="AH12" s="220" t="e">
        <f t="shared" si="3"/>
        <v>#REF!</v>
      </c>
      <c r="AI12" s="213"/>
      <c r="AJ12" s="15"/>
      <c r="AK12" s="15"/>
      <c r="AL12" s="15"/>
      <c r="AM12" s="15"/>
      <c r="AN12" s="15"/>
      <c r="AO12" s="15"/>
    </row>
    <row r="13" spans="1:41" ht="15.6" x14ac:dyDescent="0.3">
      <c r="A13" s="17">
        <v>1</v>
      </c>
      <c r="B13" s="18">
        <v>921313104123</v>
      </c>
      <c r="C13" s="19" t="s">
        <v>158</v>
      </c>
      <c r="D13" s="20">
        <v>25</v>
      </c>
      <c r="E13" s="20">
        <v>11</v>
      </c>
      <c r="F13" s="20">
        <v>0</v>
      </c>
      <c r="G13" s="20">
        <v>0</v>
      </c>
      <c r="H13" s="20">
        <v>0</v>
      </c>
      <c r="I13" s="20"/>
      <c r="J13" s="21">
        <v>0</v>
      </c>
      <c r="K13" s="21">
        <v>19</v>
      </c>
      <c r="L13" s="21">
        <v>19</v>
      </c>
      <c r="M13" s="21">
        <v>0</v>
      </c>
      <c r="N13" s="21">
        <v>0</v>
      </c>
      <c r="O13" s="21"/>
      <c r="P13" s="20">
        <v>0</v>
      </c>
      <c r="Q13" s="20">
        <v>0</v>
      </c>
      <c r="R13" s="20">
        <v>0</v>
      </c>
      <c r="S13" s="20">
        <v>9</v>
      </c>
      <c r="T13" s="20">
        <v>18</v>
      </c>
      <c r="U13" s="20">
        <v>18</v>
      </c>
      <c r="V13" s="22">
        <v>8</v>
      </c>
      <c r="W13" s="22">
        <v>12</v>
      </c>
      <c r="X13" s="22">
        <v>20</v>
      </c>
      <c r="Y13" s="22">
        <v>0</v>
      </c>
      <c r="Z13" s="22">
        <v>0</v>
      </c>
      <c r="AA13" s="22"/>
      <c r="AB13" s="23">
        <v>0</v>
      </c>
      <c r="AC13" s="23">
        <v>0</v>
      </c>
      <c r="AD13" s="23">
        <v>0</v>
      </c>
      <c r="AE13" s="23">
        <v>23</v>
      </c>
      <c r="AF13" s="23">
        <v>14</v>
      </c>
      <c r="AG13" s="23">
        <v>9</v>
      </c>
      <c r="AH13" s="9" t="s">
        <v>49</v>
      </c>
      <c r="AI13" s="9">
        <f t="shared" ref="AI13:AI70" si="4">IF(AH13="S",100,IF(AH13="A",90,IF(AH13="B",80,IF(AH13="C",70,IF(AH13="D",60,IF(AH13="E",56,0))))))</f>
        <v>60</v>
      </c>
      <c r="AJ13" s="24" t="e">
        <f t="shared" ref="AJ13:AO13" si="5">100*(D13+J13+P13+V13+AB13)/#REF!</f>
        <v>#REF!</v>
      </c>
      <c r="AK13" s="24" t="e">
        <f t="shared" si="5"/>
        <v>#REF!</v>
      </c>
      <c r="AL13" s="24" t="e">
        <f t="shared" si="5"/>
        <v>#REF!</v>
      </c>
      <c r="AM13" s="24" t="e">
        <f t="shared" si="5"/>
        <v>#REF!</v>
      </c>
      <c r="AN13" s="24" t="e">
        <f t="shared" si="5"/>
        <v>#REF!</v>
      </c>
      <c r="AO13" s="24" t="e">
        <f t="shared" si="5"/>
        <v>#REF!</v>
      </c>
    </row>
    <row r="14" spans="1:41" ht="15.6" x14ac:dyDescent="0.3">
      <c r="A14" s="17">
        <v>2</v>
      </c>
      <c r="B14" s="18">
        <v>921313104124</v>
      </c>
      <c r="C14" s="19" t="s">
        <v>159</v>
      </c>
      <c r="D14" s="20">
        <v>24</v>
      </c>
      <c r="E14" s="20">
        <v>10</v>
      </c>
      <c r="F14" s="20">
        <v>0</v>
      </c>
      <c r="G14" s="20">
        <v>0</v>
      </c>
      <c r="H14" s="20">
        <v>0</v>
      </c>
      <c r="I14" s="20"/>
      <c r="J14" s="21">
        <v>0</v>
      </c>
      <c r="K14" s="21">
        <v>20</v>
      </c>
      <c r="L14" s="21">
        <v>20</v>
      </c>
      <c r="M14" s="21">
        <v>0</v>
      </c>
      <c r="N14" s="21">
        <v>0</v>
      </c>
      <c r="O14" s="21"/>
      <c r="P14" s="20">
        <v>0</v>
      </c>
      <c r="Q14" s="20">
        <v>0</v>
      </c>
      <c r="R14" s="20">
        <v>0</v>
      </c>
      <c r="S14" s="20">
        <v>9</v>
      </c>
      <c r="T14" s="20">
        <v>17</v>
      </c>
      <c r="U14" s="20">
        <v>17</v>
      </c>
      <c r="V14" s="22">
        <v>8</v>
      </c>
      <c r="W14" s="22">
        <v>12</v>
      </c>
      <c r="X14" s="22">
        <v>20</v>
      </c>
      <c r="Y14" s="22">
        <v>0</v>
      </c>
      <c r="Z14" s="22">
        <v>0</v>
      </c>
      <c r="AA14" s="22"/>
      <c r="AB14" s="23">
        <v>0</v>
      </c>
      <c r="AC14" s="23">
        <v>0</v>
      </c>
      <c r="AD14" s="23">
        <v>0</v>
      </c>
      <c r="AE14" s="23">
        <v>20</v>
      </c>
      <c r="AF14" s="23">
        <v>12</v>
      </c>
      <c r="AG14" s="23">
        <v>8</v>
      </c>
      <c r="AH14" s="9" t="s">
        <v>44</v>
      </c>
      <c r="AI14" s="9">
        <f t="shared" si="4"/>
        <v>70</v>
      </c>
      <c r="AJ14" s="24" t="e">
        <f t="shared" ref="AJ14:AO14" si="6">100*(D14+J14+P14+V14+AB14)/#REF!</f>
        <v>#REF!</v>
      </c>
      <c r="AK14" s="24" t="e">
        <f t="shared" si="6"/>
        <v>#REF!</v>
      </c>
      <c r="AL14" s="24" t="e">
        <f t="shared" si="6"/>
        <v>#REF!</v>
      </c>
      <c r="AM14" s="24" t="e">
        <f t="shared" si="6"/>
        <v>#REF!</v>
      </c>
      <c r="AN14" s="24" t="e">
        <f t="shared" si="6"/>
        <v>#REF!</v>
      </c>
      <c r="AO14" s="24" t="e">
        <f t="shared" si="6"/>
        <v>#REF!</v>
      </c>
    </row>
    <row r="15" spans="1:41" ht="15.6" x14ac:dyDescent="0.3">
      <c r="A15" s="17">
        <v>3</v>
      </c>
      <c r="B15" s="18">
        <v>921313104125</v>
      </c>
      <c r="C15" s="19" t="s">
        <v>160</v>
      </c>
      <c r="D15" s="20">
        <v>29</v>
      </c>
      <c r="E15" s="20">
        <v>13</v>
      </c>
      <c r="F15" s="20">
        <v>0</v>
      </c>
      <c r="G15" s="20">
        <v>0</v>
      </c>
      <c r="H15" s="20">
        <v>0</v>
      </c>
      <c r="I15" s="20"/>
      <c r="J15" s="21">
        <v>0</v>
      </c>
      <c r="K15" s="21">
        <v>21</v>
      </c>
      <c r="L15" s="21">
        <v>21</v>
      </c>
      <c r="M15" s="21">
        <v>0</v>
      </c>
      <c r="N15" s="21">
        <v>0</v>
      </c>
      <c r="O15" s="21"/>
      <c r="P15" s="20">
        <v>0</v>
      </c>
      <c r="Q15" s="20">
        <v>0</v>
      </c>
      <c r="R15" s="20">
        <v>0</v>
      </c>
      <c r="S15" s="20">
        <v>10</v>
      </c>
      <c r="T15" s="20">
        <v>20</v>
      </c>
      <c r="U15" s="20">
        <v>20</v>
      </c>
      <c r="V15" s="22">
        <v>10</v>
      </c>
      <c r="W15" s="22">
        <v>15</v>
      </c>
      <c r="X15" s="22">
        <v>25</v>
      </c>
      <c r="Y15" s="22">
        <v>0</v>
      </c>
      <c r="Z15" s="22">
        <v>0</v>
      </c>
      <c r="AA15" s="22"/>
      <c r="AB15" s="23">
        <v>0</v>
      </c>
      <c r="AC15" s="23">
        <v>0</v>
      </c>
      <c r="AD15" s="23">
        <v>0</v>
      </c>
      <c r="AE15" s="23">
        <v>23</v>
      </c>
      <c r="AF15" s="23">
        <v>14</v>
      </c>
      <c r="AG15" s="23">
        <v>9</v>
      </c>
      <c r="AH15" s="9" t="s">
        <v>39</v>
      </c>
      <c r="AI15" s="9">
        <f t="shared" si="4"/>
        <v>80</v>
      </c>
      <c r="AJ15" s="24" t="e">
        <f t="shared" ref="AJ15:AO15" si="7">100*(D15+J15+P15+V15+AB15)/#REF!</f>
        <v>#REF!</v>
      </c>
      <c r="AK15" s="24" t="e">
        <f t="shared" si="7"/>
        <v>#REF!</v>
      </c>
      <c r="AL15" s="24" t="e">
        <f t="shared" si="7"/>
        <v>#REF!</v>
      </c>
      <c r="AM15" s="24" t="e">
        <f t="shared" si="7"/>
        <v>#REF!</v>
      </c>
      <c r="AN15" s="24" t="e">
        <f t="shared" si="7"/>
        <v>#REF!</v>
      </c>
      <c r="AO15" s="24" t="e">
        <f t="shared" si="7"/>
        <v>#REF!</v>
      </c>
    </row>
    <row r="16" spans="1:41" ht="15.6" x14ac:dyDescent="0.3">
      <c r="A16" s="17">
        <v>4</v>
      </c>
      <c r="B16" s="18">
        <v>921313104126</v>
      </c>
      <c r="C16" s="19" t="s">
        <v>161</v>
      </c>
      <c r="D16" s="20">
        <v>35</v>
      </c>
      <c r="E16" s="20">
        <v>15</v>
      </c>
      <c r="F16" s="20">
        <v>0</v>
      </c>
      <c r="G16" s="20">
        <v>0</v>
      </c>
      <c r="H16" s="20">
        <v>0</v>
      </c>
      <c r="I16" s="20"/>
      <c r="J16" s="21">
        <v>0</v>
      </c>
      <c r="K16" s="21">
        <v>25</v>
      </c>
      <c r="L16" s="21">
        <v>25</v>
      </c>
      <c r="M16" s="21">
        <v>0</v>
      </c>
      <c r="N16" s="21">
        <v>0</v>
      </c>
      <c r="O16" s="21"/>
      <c r="P16" s="20">
        <v>0</v>
      </c>
      <c r="Q16" s="20">
        <v>0</v>
      </c>
      <c r="R16" s="20">
        <v>0</v>
      </c>
      <c r="S16" s="20">
        <v>10</v>
      </c>
      <c r="T16" s="20">
        <v>20</v>
      </c>
      <c r="U16" s="20">
        <v>20</v>
      </c>
      <c r="V16" s="22">
        <v>10</v>
      </c>
      <c r="W16" s="22">
        <v>14</v>
      </c>
      <c r="X16" s="22">
        <v>24</v>
      </c>
      <c r="Y16" s="22">
        <v>0</v>
      </c>
      <c r="Z16" s="22">
        <v>0</v>
      </c>
      <c r="AA16" s="22"/>
      <c r="AB16" s="23">
        <v>0</v>
      </c>
      <c r="AC16" s="23">
        <v>0</v>
      </c>
      <c r="AD16" s="23">
        <v>0</v>
      </c>
      <c r="AE16" s="23">
        <v>25</v>
      </c>
      <c r="AF16" s="23">
        <v>15</v>
      </c>
      <c r="AG16" s="23">
        <v>10</v>
      </c>
      <c r="AH16" s="9" t="s">
        <v>44</v>
      </c>
      <c r="AI16" s="9">
        <f t="shared" si="4"/>
        <v>70</v>
      </c>
      <c r="AJ16" s="24" t="e">
        <f t="shared" ref="AJ16:AO16" si="8">100*(D16+J16+P16+V16+AB16)/#REF!</f>
        <v>#REF!</v>
      </c>
      <c r="AK16" s="24" t="e">
        <f t="shared" si="8"/>
        <v>#REF!</v>
      </c>
      <c r="AL16" s="24" t="e">
        <f t="shared" si="8"/>
        <v>#REF!</v>
      </c>
      <c r="AM16" s="24" t="e">
        <f t="shared" si="8"/>
        <v>#REF!</v>
      </c>
      <c r="AN16" s="24" t="e">
        <f t="shared" si="8"/>
        <v>#REF!</v>
      </c>
      <c r="AO16" s="24" t="e">
        <f t="shared" si="8"/>
        <v>#REF!</v>
      </c>
    </row>
    <row r="17" spans="1:41" ht="15.6" x14ac:dyDescent="0.3">
      <c r="A17" s="17">
        <v>5</v>
      </c>
      <c r="B17" s="18">
        <v>921313104127</v>
      </c>
      <c r="C17" s="19" t="s">
        <v>162</v>
      </c>
      <c r="D17" s="20">
        <v>34</v>
      </c>
      <c r="E17" s="20">
        <v>14</v>
      </c>
      <c r="F17" s="20">
        <v>0</v>
      </c>
      <c r="G17" s="20">
        <v>0</v>
      </c>
      <c r="H17" s="20">
        <v>0</v>
      </c>
      <c r="I17" s="20"/>
      <c r="J17" s="21">
        <v>0</v>
      </c>
      <c r="K17" s="21">
        <v>23</v>
      </c>
      <c r="L17" s="21">
        <v>23</v>
      </c>
      <c r="M17" s="21">
        <v>0</v>
      </c>
      <c r="N17" s="21">
        <v>0</v>
      </c>
      <c r="O17" s="21"/>
      <c r="P17" s="20">
        <v>0</v>
      </c>
      <c r="Q17" s="20">
        <v>0</v>
      </c>
      <c r="R17" s="20">
        <v>0</v>
      </c>
      <c r="S17" s="20">
        <v>9</v>
      </c>
      <c r="T17" s="20">
        <v>18</v>
      </c>
      <c r="U17" s="20">
        <v>18</v>
      </c>
      <c r="V17" s="22">
        <v>9</v>
      </c>
      <c r="W17" s="22">
        <v>14</v>
      </c>
      <c r="X17" s="22">
        <v>24</v>
      </c>
      <c r="Y17" s="22">
        <v>0</v>
      </c>
      <c r="Z17" s="22">
        <v>0</v>
      </c>
      <c r="AA17" s="22"/>
      <c r="AB17" s="23">
        <v>0</v>
      </c>
      <c r="AC17" s="23">
        <v>0</v>
      </c>
      <c r="AD17" s="23">
        <v>0</v>
      </c>
      <c r="AE17" s="23">
        <v>23</v>
      </c>
      <c r="AF17" s="23">
        <v>14</v>
      </c>
      <c r="AG17" s="23">
        <v>9</v>
      </c>
      <c r="AH17" s="9" t="s">
        <v>39</v>
      </c>
      <c r="AI17" s="9">
        <f t="shared" si="4"/>
        <v>80</v>
      </c>
      <c r="AJ17" s="24" t="e">
        <f t="shared" ref="AJ17:AO17" si="9">100*(D17+J17+P17+V17+AB17)/#REF!</f>
        <v>#REF!</v>
      </c>
      <c r="AK17" s="24" t="e">
        <f t="shared" si="9"/>
        <v>#REF!</v>
      </c>
      <c r="AL17" s="24" t="e">
        <f t="shared" si="9"/>
        <v>#REF!</v>
      </c>
      <c r="AM17" s="24" t="e">
        <f t="shared" si="9"/>
        <v>#REF!</v>
      </c>
      <c r="AN17" s="24" t="e">
        <f t="shared" si="9"/>
        <v>#REF!</v>
      </c>
      <c r="AO17" s="24" t="e">
        <f t="shared" si="9"/>
        <v>#REF!</v>
      </c>
    </row>
    <row r="18" spans="1:41" ht="15.6" x14ac:dyDescent="0.3">
      <c r="A18" s="17">
        <v>6</v>
      </c>
      <c r="B18" s="18">
        <v>921313104128</v>
      </c>
      <c r="C18" s="19" t="s">
        <v>163</v>
      </c>
      <c r="D18" s="20">
        <v>35</v>
      </c>
      <c r="E18" s="20">
        <v>15</v>
      </c>
      <c r="F18" s="20">
        <v>0</v>
      </c>
      <c r="G18" s="20">
        <v>0</v>
      </c>
      <c r="H18" s="20">
        <v>0</v>
      </c>
      <c r="I18" s="20"/>
      <c r="J18" s="21">
        <v>0</v>
      </c>
      <c r="K18" s="21">
        <v>25</v>
      </c>
      <c r="L18" s="21">
        <v>25</v>
      </c>
      <c r="M18" s="21">
        <v>0</v>
      </c>
      <c r="N18" s="21">
        <v>0</v>
      </c>
      <c r="O18" s="21"/>
      <c r="P18" s="20">
        <v>0</v>
      </c>
      <c r="Q18" s="20">
        <v>0</v>
      </c>
      <c r="R18" s="20">
        <v>0</v>
      </c>
      <c r="S18" s="20">
        <v>10</v>
      </c>
      <c r="T18" s="20">
        <v>20</v>
      </c>
      <c r="U18" s="20">
        <v>20</v>
      </c>
      <c r="V18" s="22">
        <v>10</v>
      </c>
      <c r="W18" s="22">
        <v>14</v>
      </c>
      <c r="X18" s="22">
        <v>24</v>
      </c>
      <c r="Y18" s="22">
        <v>0</v>
      </c>
      <c r="Z18" s="22">
        <v>0</v>
      </c>
      <c r="AA18" s="22"/>
      <c r="AB18" s="23">
        <v>0</v>
      </c>
      <c r="AC18" s="23">
        <v>0</v>
      </c>
      <c r="AD18" s="23">
        <v>0</v>
      </c>
      <c r="AE18" s="23">
        <v>25</v>
      </c>
      <c r="AF18" s="23">
        <v>15</v>
      </c>
      <c r="AG18" s="23">
        <v>10</v>
      </c>
      <c r="AH18" s="9" t="s">
        <v>44</v>
      </c>
      <c r="AI18" s="9">
        <f t="shared" si="4"/>
        <v>70</v>
      </c>
      <c r="AJ18" s="24" t="e">
        <f t="shared" ref="AJ18:AO18" si="10">100*(D18+J18+P18+V18+AB18)/#REF!</f>
        <v>#REF!</v>
      </c>
      <c r="AK18" s="24" t="e">
        <f t="shared" si="10"/>
        <v>#REF!</v>
      </c>
      <c r="AL18" s="24" t="e">
        <f t="shared" si="10"/>
        <v>#REF!</v>
      </c>
      <c r="AM18" s="24" t="e">
        <f t="shared" si="10"/>
        <v>#REF!</v>
      </c>
      <c r="AN18" s="24" t="e">
        <f t="shared" si="10"/>
        <v>#REF!</v>
      </c>
      <c r="AO18" s="24" t="e">
        <f t="shared" si="10"/>
        <v>#REF!</v>
      </c>
    </row>
    <row r="19" spans="1:41" ht="15.6" x14ac:dyDescent="0.3">
      <c r="A19" s="17">
        <v>7</v>
      </c>
      <c r="B19" s="18">
        <v>921313104129</v>
      </c>
      <c r="C19" s="19" t="s">
        <v>164</v>
      </c>
      <c r="D19" s="20">
        <v>34</v>
      </c>
      <c r="E19" s="20">
        <v>14</v>
      </c>
      <c r="F19" s="20">
        <v>0</v>
      </c>
      <c r="G19" s="20">
        <v>0</v>
      </c>
      <c r="H19" s="20">
        <v>0</v>
      </c>
      <c r="I19" s="20"/>
      <c r="J19" s="21">
        <v>0</v>
      </c>
      <c r="K19" s="21">
        <v>25</v>
      </c>
      <c r="L19" s="21">
        <v>25</v>
      </c>
      <c r="M19" s="21">
        <v>0</v>
      </c>
      <c r="N19" s="21">
        <v>0</v>
      </c>
      <c r="O19" s="21"/>
      <c r="P19" s="20">
        <v>0</v>
      </c>
      <c r="Q19" s="20">
        <v>0</v>
      </c>
      <c r="R19" s="20">
        <v>0</v>
      </c>
      <c r="S19" s="20">
        <v>10</v>
      </c>
      <c r="T19" s="20">
        <v>20</v>
      </c>
      <c r="U19" s="20">
        <v>20</v>
      </c>
      <c r="V19" s="22">
        <v>9</v>
      </c>
      <c r="W19" s="22">
        <v>14</v>
      </c>
      <c r="X19" s="22">
        <v>24</v>
      </c>
      <c r="Y19" s="22">
        <v>0</v>
      </c>
      <c r="Z19" s="22">
        <v>0</v>
      </c>
      <c r="AA19" s="22"/>
      <c r="AB19" s="23">
        <v>0</v>
      </c>
      <c r="AC19" s="23">
        <v>0</v>
      </c>
      <c r="AD19" s="23">
        <v>0</v>
      </c>
      <c r="AE19" s="23">
        <v>25</v>
      </c>
      <c r="AF19" s="23">
        <v>15</v>
      </c>
      <c r="AG19" s="23">
        <v>10</v>
      </c>
      <c r="AH19" s="9" t="s">
        <v>44</v>
      </c>
      <c r="AI19" s="9">
        <f t="shared" si="4"/>
        <v>70</v>
      </c>
      <c r="AJ19" s="24" t="e">
        <f t="shared" ref="AJ19:AO19" si="11">100*(D19+J19+P19+V19+AB19)/#REF!</f>
        <v>#REF!</v>
      </c>
      <c r="AK19" s="24" t="e">
        <f t="shared" si="11"/>
        <v>#REF!</v>
      </c>
      <c r="AL19" s="24" t="e">
        <f t="shared" si="11"/>
        <v>#REF!</v>
      </c>
      <c r="AM19" s="24" t="e">
        <f t="shared" si="11"/>
        <v>#REF!</v>
      </c>
      <c r="AN19" s="24" t="e">
        <f t="shared" si="11"/>
        <v>#REF!</v>
      </c>
      <c r="AO19" s="24" t="e">
        <f t="shared" si="11"/>
        <v>#REF!</v>
      </c>
    </row>
    <row r="20" spans="1:41" ht="15.6" x14ac:dyDescent="0.3">
      <c r="A20" s="17">
        <v>8</v>
      </c>
      <c r="B20" s="18">
        <v>921313104130</v>
      </c>
      <c r="C20" s="19" t="s">
        <v>165</v>
      </c>
      <c r="D20" s="20">
        <v>30</v>
      </c>
      <c r="E20" s="20">
        <v>13</v>
      </c>
      <c r="F20" s="20">
        <v>0</v>
      </c>
      <c r="G20" s="20">
        <v>0</v>
      </c>
      <c r="H20" s="20">
        <v>0</v>
      </c>
      <c r="I20" s="20"/>
      <c r="J20" s="21">
        <v>0</v>
      </c>
      <c r="K20" s="21">
        <v>22</v>
      </c>
      <c r="L20" s="21">
        <v>22</v>
      </c>
      <c r="M20" s="21">
        <v>0</v>
      </c>
      <c r="N20" s="21">
        <v>0</v>
      </c>
      <c r="O20" s="21"/>
      <c r="P20" s="20">
        <v>0</v>
      </c>
      <c r="Q20" s="20">
        <v>0</v>
      </c>
      <c r="R20" s="20">
        <v>0</v>
      </c>
      <c r="S20" s="20">
        <v>10</v>
      </c>
      <c r="T20" s="20">
        <v>20</v>
      </c>
      <c r="U20" s="20">
        <v>20</v>
      </c>
      <c r="V20" s="22">
        <v>10</v>
      </c>
      <c r="W20" s="22">
        <v>15</v>
      </c>
      <c r="X20" s="22">
        <v>25</v>
      </c>
      <c r="Y20" s="22">
        <v>0</v>
      </c>
      <c r="Z20" s="22">
        <v>0</v>
      </c>
      <c r="AA20" s="22"/>
      <c r="AB20" s="23">
        <v>0</v>
      </c>
      <c r="AC20" s="23">
        <v>0</v>
      </c>
      <c r="AD20" s="23">
        <v>0</v>
      </c>
      <c r="AE20" s="23">
        <v>23</v>
      </c>
      <c r="AF20" s="23">
        <v>14</v>
      </c>
      <c r="AG20" s="23">
        <v>9</v>
      </c>
      <c r="AH20" s="9" t="s">
        <v>39</v>
      </c>
      <c r="AI20" s="9">
        <f t="shared" si="4"/>
        <v>80</v>
      </c>
      <c r="AJ20" s="24" t="e">
        <f t="shared" ref="AJ20:AO20" si="12">100*(D20+J20+P20+V20+AB20)/#REF!</f>
        <v>#REF!</v>
      </c>
      <c r="AK20" s="24" t="e">
        <f t="shared" si="12"/>
        <v>#REF!</v>
      </c>
      <c r="AL20" s="24" t="e">
        <f t="shared" si="12"/>
        <v>#REF!</v>
      </c>
      <c r="AM20" s="24" t="e">
        <f t="shared" si="12"/>
        <v>#REF!</v>
      </c>
      <c r="AN20" s="24" t="e">
        <f t="shared" si="12"/>
        <v>#REF!</v>
      </c>
      <c r="AO20" s="24" t="e">
        <f t="shared" si="12"/>
        <v>#REF!</v>
      </c>
    </row>
    <row r="21" spans="1:41" ht="15.75" customHeight="1" x14ac:dyDescent="0.3">
      <c r="A21" s="17">
        <v>9</v>
      </c>
      <c r="B21" s="18">
        <v>921313104131</v>
      </c>
      <c r="C21" s="19" t="s">
        <v>166</v>
      </c>
      <c r="D21" s="20">
        <v>24</v>
      </c>
      <c r="E21" s="20">
        <v>10</v>
      </c>
      <c r="F21" s="20">
        <v>0</v>
      </c>
      <c r="G21" s="20">
        <v>0</v>
      </c>
      <c r="H21" s="20">
        <v>0</v>
      </c>
      <c r="I21" s="20"/>
      <c r="J21" s="21">
        <v>0</v>
      </c>
      <c r="K21" s="21">
        <v>20</v>
      </c>
      <c r="L21" s="21">
        <v>20</v>
      </c>
      <c r="M21" s="21">
        <v>0</v>
      </c>
      <c r="N21" s="21">
        <v>0</v>
      </c>
      <c r="O21" s="21"/>
      <c r="P21" s="20">
        <v>0</v>
      </c>
      <c r="Q21" s="20">
        <v>0</v>
      </c>
      <c r="R21" s="20">
        <v>0</v>
      </c>
      <c r="S21" s="20">
        <v>7</v>
      </c>
      <c r="T21" s="20">
        <v>14</v>
      </c>
      <c r="U21" s="20">
        <v>14</v>
      </c>
      <c r="V21" s="22">
        <v>8</v>
      </c>
      <c r="W21" s="22">
        <v>12</v>
      </c>
      <c r="X21" s="22">
        <v>20</v>
      </c>
      <c r="Y21" s="22">
        <v>0</v>
      </c>
      <c r="Z21" s="22">
        <v>0</v>
      </c>
      <c r="AA21" s="22"/>
      <c r="AB21" s="23">
        <v>0</v>
      </c>
      <c r="AC21" s="23">
        <v>0</v>
      </c>
      <c r="AD21" s="23">
        <v>0</v>
      </c>
      <c r="AE21" s="23">
        <v>20</v>
      </c>
      <c r="AF21" s="23">
        <v>12</v>
      </c>
      <c r="AG21" s="23">
        <v>8</v>
      </c>
      <c r="AH21" s="9" t="s">
        <v>167</v>
      </c>
      <c r="AI21" s="9">
        <f t="shared" si="4"/>
        <v>0</v>
      </c>
      <c r="AJ21" s="24" t="e">
        <f t="shared" ref="AJ21:AO21" si="13">100*(D21+J21+P21+V21+AB21)/#REF!</f>
        <v>#REF!</v>
      </c>
      <c r="AK21" s="24" t="e">
        <f t="shared" si="13"/>
        <v>#REF!</v>
      </c>
      <c r="AL21" s="24" t="e">
        <f t="shared" si="13"/>
        <v>#REF!</v>
      </c>
      <c r="AM21" s="24" t="e">
        <f t="shared" si="13"/>
        <v>#REF!</v>
      </c>
      <c r="AN21" s="24" t="e">
        <f t="shared" si="13"/>
        <v>#REF!</v>
      </c>
      <c r="AO21" s="24" t="e">
        <f t="shared" si="13"/>
        <v>#REF!</v>
      </c>
    </row>
    <row r="22" spans="1:41" ht="15.75" customHeight="1" x14ac:dyDescent="0.3">
      <c r="A22" s="17">
        <v>10</v>
      </c>
      <c r="B22" s="18">
        <v>921313104132</v>
      </c>
      <c r="C22" s="19" t="s">
        <v>168</v>
      </c>
      <c r="D22" s="20">
        <v>27</v>
      </c>
      <c r="E22" s="20">
        <v>11</v>
      </c>
      <c r="F22" s="20">
        <v>0</v>
      </c>
      <c r="G22" s="20">
        <v>0</v>
      </c>
      <c r="H22" s="20">
        <v>0</v>
      </c>
      <c r="I22" s="20"/>
      <c r="J22" s="21">
        <v>0</v>
      </c>
      <c r="K22" s="21">
        <v>21</v>
      </c>
      <c r="L22" s="21">
        <v>21</v>
      </c>
      <c r="M22" s="21">
        <v>0</v>
      </c>
      <c r="N22" s="21">
        <v>0</v>
      </c>
      <c r="O22" s="21"/>
      <c r="P22" s="20">
        <v>0</v>
      </c>
      <c r="Q22" s="20">
        <v>0</v>
      </c>
      <c r="R22" s="20">
        <v>0</v>
      </c>
      <c r="S22" s="20">
        <v>7</v>
      </c>
      <c r="T22" s="20">
        <v>14</v>
      </c>
      <c r="U22" s="20">
        <v>14</v>
      </c>
      <c r="V22" s="22">
        <v>8</v>
      </c>
      <c r="W22" s="22">
        <v>12</v>
      </c>
      <c r="X22" s="22">
        <v>20</v>
      </c>
      <c r="Y22" s="22">
        <v>0</v>
      </c>
      <c r="Z22" s="22">
        <v>0</v>
      </c>
      <c r="AA22" s="22"/>
      <c r="AB22" s="23">
        <v>0</v>
      </c>
      <c r="AC22" s="23">
        <v>0</v>
      </c>
      <c r="AD22" s="23">
        <v>0</v>
      </c>
      <c r="AE22" s="23">
        <v>20</v>
      </c>
      <c r="AF22" s="23">
        <v>12</v>
      </c>
      <c r="AG22" s="23">
        <v>8</v>
      </c>
      <c r="AH22" s="9" t="s">
        <v>36</v>
      </c>
      <c r="AI22" s="9">
        <f t="shared" si="4"/>
        <v>56</v>
      </c>
      <c r="AJ22" s="24" t="e">
        <f t="shared" ref="AJ22:AO22" si="14">100*(D22+J22+P22+V22+AB22)/#REF!</f>
        <v>#REF!</v>
      </c>
      <c r="AK22" s="24" t="e">
        <f t="shared" si="14"/>
        <v>#REF!</v>
      </c>
      <c r="AL22" s="24" t="e">
        <f t="shared" si="14"/>
        <v>#REF!</v>
      </c>
      <c r="AM22" s="24" t="e">
        <f t="shared" si="14"/>
        <v>#REF!</v>
      </c>
      <c r="AN22" s="24" t="e">
        <f t="shared" si="14"/>
        <v>#REF!</v>
      </c>
      <c r="AO22" s="24" t="e">
        <f t="shared" si="14"/>
        <v>#REF!</v>
      </c>
    </row>
    <row r="23" spans="1:41" ht="15.75" customHeight="1" x14ac:dyDescent="0.3">
      <c r="A23" s="17">
        <v>11</v>
      </c>
      <c r="B23" s="18">
        <v>921313104133</v>
      </c>
      <c r="C23" s="19" t="s">
        <v>169</v>
      </c>
      <c r="D23" s="20">
        <v>17</v>
      </c>
      <c r="E23" s="20">
        <v>7</v>
      </c>
      <c r="F23" s="20">
        <v>0</v>
      </c>
      <c r="G23" s="20">
        <v>0</v>
      </c>
      <c r="H23" s="20">
        <v>0</v>
      </c>
      <c r="I23" s="20"/>
      <c r="J23" s="21">
        <v>0</v>
      </c>
      <c r="K23" s="21">
        <v>10</v>
      </c>
      <c r="L23" s="21">
        <v>10</v>
      </c>
      <c r="M23" s="21">
        <v>0</v>
      </c>
      <c r="N23" s="21">
        <v>0</v>
      </c>
      <c r="O23" s="21"/>
      <c r="P23" s="20">
        <v>0</v>
      </c>
      <c r="Q23" s="20">
        <v>0</v>
      </c>
      <c r="R23" s="20">
        <v>0</v>
      </c>
      <c r="S23" s="20">
        <v>5</v>
      </c>
      <c r="T23" s="20">
        <v>10</v>
      </c>
      <c r="U23" s="20">
        <v>10</v>
      </c>
      <c r="V23" s="22">
        <v>7</v>
      </c>
      <c r="W23" s="22">
        <v>11</v>
      </c>
      <c r="X23" s="22">
        <v>18</v>
      </c>
      <c r="Y23" s="22">
        <v>0</v>
      </c>
      <c r="Z23" s="22">
        <v>0</v>
      </c>
      <c r="AA23" s="22"/>
      <c r="AB23" s="23">
        <v>0</v>
      </c>
      <c r="AC23" s="23">
        <v>0</v>
      </c>
      <c r="AD23" s="23">
        <v>0</v>
      </c>
      <c r="AE23" s="23">
        <v>20</v>
      </c>
      <c r="AF23" s="23">
        <v>12</v>
      </c>
      <c r="AG23" s="23">
        <v>8</v>
      </c>
      <c r="AH23" s="9" t="s">
        <v>167</v>
      </c>
      <c r="AI23" s="9">
        <f t="shared" si="4"/>
        <v>0</v>
      </c>
      <c r="AJ23" s="24" t="e">
        <f t="shared" ref="AJ23:AO23" si="15">100*(D23+J23+P23+V23+AB23)/#REF!</f>
        <v>#REF!</v>
      </c>
      <c r="AK23" s="24" t="e">
        <f t="shared" si="15"/>
        <v>#REF!</v>
      </c>
      <c r="AL23" s="24" t="e">
        <f t="shared" si="15"/>
        <v>#REF!</v>
      </c>
      <c r="AM23" s="24" t="e">
        <f t="shared" si="15"/>
        <v>#REF!</v>
      </c>
      <c r="AN23" s="24" t="e">
        <f t="shared" si="15"/>
        <v>#REF!</v>
      </c>
      <c r="AO23" s="24" t="e">
        <f t="shared" si="15"/>
        <v>#REF!</v>
      </c>
    </row>
    <row r="24" spans="1:41" ht="15.75" customHeight="1" x14ac:dyDescent="0.3">
      <c r="A24" s="17">
        <v>12</v>
      </c>
      <c r="B24" s="18">
        <v>921313104134</v>
      </c>
      <c r="C24" s="19" t="s">
        <v>170</v>
      </c>
      <c r="D24" s="20">
        <v>30</v>
      </c>
      <c r="E24" s="20">
        <v>13</v>
      </c>
      <c r="F24" s="20">
        <v>0</v>
      </c>
      <c r="G24" s="20">
        <v>0</v>
      </c>
      <c r="H24" s="20">
        <v>0</v>
      </c>
      <c r="I24" s="20"/>
      <c r="J24" s="21">
        <v>0</v>
      </c>
      <c r="K24" s="21">
        <v>21</v>
      </c>
      <c r="L24" s="21">
        <v>21</v>
      </c>
      <c r="M24" s="21">
        <v>0</v>
      </c>
      <c r="N24" s="21">
        <v>0</v>
      </c>
      <c r="O24" s="21"/>
      <c r="P24" s="20">
        <v>0</v>
      </c>
      <c r="Q24" s="20">
        <v>0</v>
      </c>
      <c r="R24" s="20">
        <v>0</v>
      </c>
      <c r="S24" s="20">
        <v>10</v>
      </c>
      <c r="T24" s="20">
        <v>19</v>
      </c>
      <c r="U24" s="20">
        <v>19</v>
      </c>
      <c r="V24" s="22">
        <v>10</v>
      </c>
      <c r="W24" s="22">
        <v>15</v>
      </c>
      <c r="X24" s="22">
        <v>25</v>
      </c>
      <c r="Y24" s="22">
        <v>0</v>
      </c>
      <c r="Z24" s="22">
        <v>0</v>
      </c>
      <c r="AA24" s="22"/>
      <c r="AB24" s="23">
        <v>0</v>
      </c>
      <c r="AC24" s="23">
        <v>0</v>
      </c>
      <c r="AD24" s="23">
        <v>0</v>
      </c>
      <c r="AE24" s="23">
        <v>23</v>
      </c>
      <c r="AF24" s="23">
        <v>14</v>
      </c>
      <c r="AG24" s="23">
        <v>9</v>
      </c>
      <c r="AH24" s="9" t="s">
        <v>39</v>
      </c>
      <c r="AI24" s="9">
        <f t="shared" si="4"/>
        <v>80</v>
      </c>
      <c r="AJ24" s="24" t="e">
        <f t="shared" ref="AJ24:AO24" si="16">100*(D24+J24+P24+V24+AB24)/#REF!</f>
        <v>#REF!</v>
      </c>
      <c r="AK24" s="24" t="e">
        <f t="shared" si="16"/>
        <v>#REF!</v>
      </c>
      <c r="AL24" s="24" t="e">
        <f t="shared" si="16"/>
        <v>#REF!</v>
      </c>
      <c r="AM24" s="24" t="e">
        <f t="shared" si="16"/>
        <v>#REF!</v>
      </c>
      <c r="AN24" s="24" t="e">
        <f t="shared" si="16"/>
        <v>#REF!</v>
      </c>
      <c r="AO24" s="24" t="e">
        <f t="shared" si="16"/>
        <v>#REF!</v>
      </c>
    </row>
    <row r="25" spans="1:41" ht="15.75" customHeight="1" x14ac:dyDescent="0.3">
      <c r="A25" s="17">
        <v>13</v>
      </c>
      <c r="B25" s="18">
        <v>921313104136</v>
      </c>
      <c r="C25" s="19" t="s">
        <v>171</v>
      </c>
      <c r="D25" s="20">
        <v>25</v>
      </c>
      <c r="E25" s="20">
        <v>11</v>
      </c>
      <c r="F25" s="20">
        <v>0</v>
      </c>
      <c r="G25" s="20">
        <v>0</v>
      </c>
      <c r="H25" s="20">
        <v>0</v>
      </c>
      <c r="I25" s="20"/>
      <c r="J25" s="21">
        <v>0</v>
      </c>
      <c r="K25" s="21">
        <v>12</v>
      </c>
      <c r="L25" s="21">
        <v>12</v>
      </c>
      <c r="M25" s="21">
        <v>0</v>
      </c>
      <c r="N25" s="21">
        <v>0</v>
      </c>
      <c r="O25" s="21"/>
      <c r="P25" s="20">
        <v>0</v>
      </c>
      <c r="Q25" s="20">
        <v>0</v>
      </c>
      <c r="R25" s="20">
        <v>0</v>
      </c>
      <c r="S25" s="20">
        <v>7</v>
      </c>
      <c r="T25" s="20">
        <v>14</v>
      </c>
      <c r="U25" s="20">
        <v>14</v>
      </c>
      <c r="V25" s="22">
        <v>8</v>
      </c>
      <c r="W25" s="22">
        <v>11</v>
      </c>
      <c r="X25" s="22">
        <v>19</v>
      </c>
      <c r="Y25" s="22">
        <v>0</v>
      </c>
      <c r="Z25" s="22">
        <v>0</v>
      </c>
      <c r="AA25" s="22"/>
      <c r="AB25" s="23">
        <v>0</v>
      </c>
      <c r="AC25" s="23">
        <v>0</v>
      </c>
      <c r="AD25" s="23">
        <v>0</v>
      </c>
      <c r="AE25" s="23">
        <v>20</v>
      </c>
      <c r="AF25" s="23">
        <v>12</v>
      </c>
      <c r="AG25" s="23">
        <v>8</v>
      </c>
      <c r="AH25" s="9" t="s">
        <v>36</v>
      </c>
      <c r="AI25" s="9">
        <f t="shared" si="4"/>
        <v>56</v>
      </c>
      <c r="AJ25" s="24" t="e">
        <f t="shared" ref="AJ25:AO25" si="17">100*(D25+J25+P25+V25+AB25)/#REF!</f>
        <v>#REF!</v>
      </c>
      <c r="AK25" s="24" t="e">
        <f t="shared" si="17"/>
        <v>#REF!</v>
      </c>
      <c r="AL25" s="24" t="e">
        <f t="shared" si="17"/>
        <v>#REF!</v>
      </c>
      <c r="AM25" s="24" t="e">
        <f t="shared" si="17"/>
        <v>#REF!</v>
      </c>
      <c r="AN25" s="24" t="e">
        <f t="shared" si="17"/>
        <v>#REF!</v>
      </c>
      <c r="AO25" s="24" t="e">
        <f t="shared" si="17"/>
        <v>#REF!</v>
      </c>
    </row>
    <row r="26" spans="1:41" ht="15.75" customHeight="1" x14ac:dyDescent="0.3">
      <c r="A26" s="17">
        <v>14</v>
      </c>
      <c r="B26" s="18">
        <v>921313104137</v>
      </c>
      <c r="C26" s="19" t="s">
        <v>172</v>
      </c>
      <c r="D26" s="20">
        <v>19</v>
      </c>
      <c r="E26" s="20">
        <v>8</v>
      </c>
      <c r="F26" s="20">
        <v>0</v>
      </c>
      <c r="G26" s="20">
        <v>0</v>
      </c>
      <c r="H26" s="20">
        <v>0</v>
      </c>
      <c r="I26" s="20"/>
      <c r="J26" s="21">
        <v>0</v>
      </c>
      <c r="K26" s="21">
        <v>12</v>
      </c>
      <c r="L26" s="21">
        <v>12</v>
      </c>
      <c r="M26" s="21">
        <v>0</v>
      </c>
      <c r="N26" s="21">
        <v>0</v>
      </c>
      <c r="O26" s="21"/>
      <c r="P26" s="20">
        <v>0</v>
      </c>
      <c r="Q26" s="20">
        <v>0</v>
      </c>
      <c r="R26" s="20">
        <v>0</v>
      </c>
      <c r="S26" s="20">
        <v>5</v>
      </c>
      <c r="T26" s="20">
        <v>10</v>
      </c>
      <c r="U26" s="20">
        <v>10</v>
      </c>
      <c r="V26" s="22">
        <v>7</v>
      </c>
      <c r="W26" s="22">
        <v>11</v>
      </c>
      <c r="X26" s="22">
        <v>18</v>
      </c>
      <c r="Y26" s="22">
        <v>0</v>
      </c>
      <c r="Z26" s="22">
        <v>0</v>
      </c>
      <c r="AA26" s="22"/>
      <c r="AB26" s="23">
        <v>0</v>
      </c>
      <c r="AC26" s="23">
        <v>0</v>
      </c>
      <c r="AD26" s="23">
        <v>0</v>
      </c>
      <c r="AE26" s="23">
        <v>20</v>
      </c>
      <c r="AF26" s="23">
        <v>12</v>
      </c>
      <c r="AG26" s="23">
        <v>8</v>
      </c>
      <c r="AH26" s="9" t="s">
        <v>167</v>
      </c>
      <c r="AI26" s="9">
        <f t="shared" si="4"/>
        <v>0</v>
      </c>
      <c r="AJ26" s="24" t="e">
        <f t="shared" ref="AJ26:AO26" si="18">100*(D26+J26+P26+V26+AB26)/#REF!</f>
        <v>#REF!</v>
      </c>
      <c r="AK26" s="24" t="e">
        <f t="shared" si="18"/>
        <v>#REF!</v>
      </c>
      <c r="AL26" s="24" t="e">
        <f t="shared" si="18"/>
        <v>#REF!</v>
      </c>
      <c r="AM26" s="24" t="e">
        <f t="shared" si="18"/>
        <v>#REF!</v>
      </c>
      <c r="AN26" s="24" t="e">
        <f t="shared" si="18"/>
        <v>#REF!</v>
      </c>
      <c r="AO26" s="24" t="e">
        <f t="shared" si="18"/>
        <v>#REF!</v>
      </c>
    </row>
    <row r="27" spans="1:41" ht="15.75" customHeight="1" x14ac:dyDescent="0.3">
      <c r="A27" s="17">
        <v>15</v>
      </c>
      <c r="B27" s="18">
        <v>921313104138</v>
      </c>
      <c r="C27" s="19" t="s">
        <v>173</v>
      </c>
      <c r="D27" s="20">
        <v>29</v>
      </c>
      <c r="E27" s="20">
        <v>13</v>
      </c>
      <c r="F27" s="20">
        <v>0</v>
      </c>
      <c r="G27" s="20">
        <v>0</v>
      </c>
      <c r="H27" s="20">
        <v>0</v>
      </c>
      <c r="I27" s="20"/>
      <c r="J27" s="21">
        <v>0</v>
      </c>
      <c r="K27" s="21">
        <v>23</v>
      </c>
      <c r="L27" s="21">
        <v>23</v>
      </c>
      <c r="M27" s="21">
        <v>0</v>
      </c>
      <c r="N27" s="21">
        <v>0</v>
      </c>
      <c r="O27" s="21"/>
      <c r="P27" s="20">
        <v>0</v>
      </c>
      <c r="Q27" s="20">
        <v>0</v>
      </c>
      <c r="R27" s="20">
        <v>0</v>
      </c>
      <c r="S27" s="20">
        <v>10</v>
      </c>
      <c r="T27" s="20">
        <v>20</v>
      </c>
      <c r="U27" s="20">
        <v>20</v>
      </c>
      <c r="V27" s="22">
        <v>10</v>
      </c>
      <c r="W27" s="22">
        <v>15</v>
      </c>
      <c r="X27" s="22">
        <v>25</v>
      </c>
      <c r="Y27" s="22">
        <v>0</v>
      </c>
      <c r="Z27" s="22">
        <v>0</v>
      </c>
      <c r="AA27" s="22"/>
      <c r="AB27" s="23">
        <v>0</v>
      </c>
      <c r="AC27" s="23">
        <v>0</v>
      </c>
      <c r="AD27" s="23">
        <v>0</v>
      </c>
      <c r="AE27" s="23">
        <v>23</v>
      </c>
      <c r="AF27" s="23">
        <v>14</v>
      </c>
      <c r="AG27" s="23">
        <v>9</v>
      </c>
      <c r="AH27" s="9" t="s">
        <v>44</v>
      </c>
      <c r="AI27" s="9">
        <f t="shared" si="4"/>
        <v>70</v>
      </c>
      <c r="AJ27" s="24" t="e">
        <f t="shared" ref="AJ27:AO27" si="19">100*(D27+J27+P27+V27+AB27)/#REF!</f>
        <v>#REF!</v>
      </c>
      <c r="AK27" s="24" t="e">
        <f t="shared" si="19"/>
        <v>#REF!</v>
      </c>
      <c r="AL27" s="24" t="e">
        <f t="shared" si="19"/>
        <v>#REF!</v>
      </c>
      <c r="AM27" s="24" t="e">
        <f t="shared" si="19"/>
        <v>#REF!</v>
      </c>
      <c r="AN27" s="24" t="e">
        <f t="shared" si="19"/>
        <v>#REF!</v>
      </c>
      <c r="AO27" s="24" t="e">
        <f t="shared" si="19"/>
        <v>#REF!</v>
      </c>
    </row>
    <row r="28" spans="1:41" ht="15.75" customHeight="1" x14ac:dyDescent="0.3">
      <c r="A28" s="17">
        <v>16</v>
      </c>
      <c r="B28" s="18">
        <v>921313104139</v>
      </c>
      <c r="C28" s="19" t="s">
        <v>174</v>
      </c>
      <c r="D28" s="20">
        <v>26</v>
      </c>
      <c r="E28" s="20">
        <v>11</v>
      </c>
      <c r="F28" s="20">
        <v>0</v>
      </c>
      <c r="G28" s="20">
        <v>0</v>
      </c>
      <c r="H28" s="20">
        <v>0</v>
      </c>
      <c r="I28" s="20"/>
      <c r="J28" s="21">
        <v>0</v>
      </c>
      <c r="K28" s="21">
        <v>21</v>
      </c>
      <c r="L28" s="21">
        <v>21</v>
      </c>
      <c r="M28" s="21">
        <v>0</v>
      </c>
      <c r="N28" s="21">
        <v>0</v>
      </c>
      <c r="O28" s="21"/>
      <c r="P28" s="20">
        <v>0</v>
      </c>
      <c r="Q28" s="20">
        <v>0</v>
      </c>
      <c r="R28" s="20">
        <v>0</v>
      </c>
      <c r="S28" s="20">
        <v>9</v>
      </c>
      <c r="T28" s="20">
        <v>18</v>
      </c>
      <c r="U28" s="20">
        <v>18</v>
      </c>
      <c r="V28" s="22">
        <v>8</v>
      </c>
      <c r="W28" s="22">
        <v>12</v>
      </c>
      <c r="X28" s="22">
        <v>20</v>
      </c>
      <c r="Y28" s="22">
        <v>0</v>
      </c>
      <c r="Z28" s="22">
        <v>0</v>
      </c>
      <c r="AA28" s="22"/>
      <c r="AB28" s="23">
        <v>0</v>
      </c>
      <c r="AC28" s="23">
        <v>0</v>
      </c>
      <c r="AD28" s="23">
        <v>0</v>
      </c>
      <c r="AE28" s="23">
        <v>20</v>
      </c>
      <c r="AF28" s="23">
        <v>12</v>
      </c>
      <c r="AG28" s="23">
        <v>8</v>
      </c>
      <c r="AH28" s="9" t="s">
        <v>44</v>
      </c>
      <c r="AI28" s="9">
        <f t="shared" si="4"/>
        <v>70</v>
      </c>
      <c r="AJ28" s="24" t="e">
        <f t="shared" ref="AJ28:AO28" si="20">100*(D28+J28+P28+V28+AB28)/#REF!</f>
        <v>#REF!</v>
      </c>
      <c r="AK28" s="24" t="e">
        <f t="shared" si="20"/>
        <v>#REF!</v>
      </c>
      <c r="AL28" s="24" t="e">
        <f t="shared" si="20"/>
        <v>#REF!</v>
      </c>
      <c r="AM28" s="24" t="e">
        <f t="shared" si="20"/>
        <v>#REF!</v>
      </c>
      <c r="AN28" s="24" t="e">
        <f t="shared" si="20"/>
        <v>#REF!</v>
      </c>
      <c r="AO28" s="24" t="e">
        <f t="shared" si="20"/>
        <v>#REF!</v>
      </c>
    </row>
    <row r="29" spans="1:41" ht="15.75" customHeight="1" x14ac:dyDescent="0.3">
      <c r="A29" s="17">
        <v>17</v>
      </c>
      <c r="B29" s="18">
        <v>921313104140</v>
      </c>
      <c r="C29" s="19" t="s">
        <v>175</v>
      </c>
      <c r="D29" s="20">
        <v>31</v>
      </c>
      <c r="E29" s="20">
        <v>13</v>
      </c>
      <c r="F29" s="20">
        <v>0</v>
      </c>
      <c r="G29" s="20">
        <v>0</v>
      </c>
      <c r="H29" s="20">
        <v>0</v>
      </c>
      <c r="I29" s="20"/>
      <c r="J29" s="21">
        <v>0</v>
      </c>
      <c r="K29" s="21">
        <v>22</v>
      </c>
      <c r="L29" s="21">
        <v>22</v>
      </c>
      <c r="M29" s="21">
        <v>0</v>
      </c>
      <c r="N29" s="21">
        <v>0</v>
      </c>
      <c r="O29" s="21"/>
      <c r="P29" s="20">
        <v>0</v>
      </c>
      <c r="Q29" s="20">
        <v>0</v>
      </c>
      <c r="R29" s="20">
        <v>0</v>
      </c>
      <c r="S29" s="20">
        <v>9</v>
      </c>
      <c r="T29" s="20">
        <v>18</v>
      </c>
      <c r="U29" s="20">
        <v>18</v>
      </c>
      <c r="V29" s="22">
        <v>10</v>
      </c>
      <c r="W29" s="22">
        <v>15</v>
      </c>
      <c r="X29" s="22">
        <v>25</v>
      </c>
      <c r="Y29" s="22">
        <v>0</v>
      </c>
      <c r="Z29" s="22">
        <v>0</v>
      </c>
      <c r="AA29" s="22"/>
      <c r="AB29" s="23">
        <v>0</v>
      </c>
      <c r="AC29" s="23">
        <v>0</v>
      </c>
      <c r="AD29" s="23">
        <v>0</v>
      </c>
      <c r="AE29" s="23">
        <v>23</v>
      </c>
      <c r="AF29" s="23">
        <v>14</v>
      </c>
      <c r="AG29" s="23">
        <v>9</v>
      </c>
      <c r="AH29" s="9" t="s">
        <v>39</v>
      </c>
      <c r="AI29" s="9">
        <f t="shared" si="4"/>
        <v>80</v>
      </c>
      <c r="AJ29" s="24" t="e">
        <f t="shared" ref="AJ29:AO29" si="21">100*(D29+J29+P29+V29+AB29)/#REF!</f>
        <v>#REF!</v>
      </c>
      <c r="AK29" s="24" t="e">
        <f t="shared" si="21"/>
        <v>#REF!</v>
      </c>
      <c r="AL29" s="24" t="e">
        <f t="shared" si="21"/>
        <v>#REF!</v>
      </c>
      <c r="AM29" s="24" t="e">
        <f t="shared" si="21"/>
        <v>#REF!</v>
      </c>
      <c r="AN29" s="24" t="e">
        <f t="shared" si="21"/>
        <v>#REF!</v>
      </c>
      <c r="AO29" s="24" t="e">
        <f t="shared" si="21"/>
        <v>#REF!</v>
      </c>
    </row>
    <row r="30" spans="1:41" ht="15.75" customHeight="1" x14ac:dyDescent="0.3">
      <c r="A30" s="17">
        <v>18</v>
      </c>
      <c r="B30" s="18">
        <v>921313104141</v>
      </c>
      <c r="C30" s="19" t="s">
        <v>176</v>
      </c>
      <c r="D30" s="20">
        <v>29</v>
      </c>
      <c r="E30" s="20">
        <v>12</v>
      </c>
      <c r="F30" s="20">
        <v>0</v>
      </c>
      <c r="G30" s="20">
        <v>0</v>
      </c>
      <c r="H30" s="20">
        <v>0</v>
      </c>
      <c r="I30" s="20"/>
      <c r="J30" s="21">
        <v>0</v>
      </c>
      <c r="K30" s="21">
        <v>18</v>
      </c>
      <c r="L30" s="21">
        <v>18</v>
      </c>
      <c r="M30" s="21">
        <v>0</v>
      </c>
      <c r="N30" s="21">
        <v>0</v>
      </c>
      <c r="O30" s="21"/>
      <c r="P30" s="20">
        <v>0</v>
      </c>
      <c r="Q30" s="20">
        <v>0</v>
      </c>
      <c r="R30" s="20">
        <v>0</v>
      </c>
      <c r="S30" s="20">
        <v>9</v>
      </c>
      <c r="T30" s="20">
        <v>19</v>
      </c>
      <c r="U30" s="20">
        <v>19</v>
      </c>
      <c r="V30" s="22">
        <v>10</v>
      </c>
      <c r="W30" s="22">
        <v>15</v>
      </c>
      <c r="X30" s="22">
        <v>25</v>
      </c>
      <c r="Y30" s="22">
        <v>0</v>
      </c>
      <c r="Z30" s="22">
        <v>0</v>
      </c>
      <c r="AA30" s="22"/>
      <c r="AB30" s="23">
        <v>0</v>
      </c>
      <c r="AC30" s="23">
        <v>0</v>
      </c>
      <c r="AD30" s="23">
        <v>0</v>
      </c>
      <c r="AE30" s="23">
        <v>23</v>
      </c>
      <c r="AF30" s="23">
        <v>14</v>
      </c>
      <c r="AG30" s="23">
        <v>9</v>
      </c>
      <c r="AH30" s="9" t="s">
        <v>49</v>
      </c>
      <c r="AI30" s="9">
        <f t="shared" si="4"/>
        <v>60</v>
      </c>
      <c r="AJ30" s="24" t="e">
        <f t="shared" ref="AJ30:AO30" si="22">100*(D30+J30+P30+V30+AB30)/#REF!</f>
        <v>#REF!</v>
      </c>
      <c r="AK30" s="24" t="e">
        <f t="shared" si="22"/>
        <v>#REF!</v>
      </c>
      <c r="AL30" s="24" t="e">
        <f t="shared" si="22"/>
        <v>#REF!</v>
      </c>
      <c r="AM30" s="24" t="e">
        <f t="shared" si="22"/>
        <v>#REF!</v>
      </c>
      <c r="AN30" s="24" t="e">
        <f t="shared" si="22"/>
        <v>#REF!</v>
      </c>
      <c r="AO30" s="24" t="e">
        <f t="shared" si="22"/>
        <v>#REF!</v>
      </c>
    </row>
    <row r="31" spans="1:41" ht="15.75" customHeight="1" x14ac:dyDescent="0.3">
      <c r="A31" s="17">
        <v>19</v>
      </c>
      <c r="B31" s="18">
        <v>921313104142</v>
      </c>
      <c r="C31" s="19" t="s">
        <v>177</v>
      </c>
      <c r="D31" s="20">
        <v>28</v>
      </c>
      <c r="E31" s="20">
        <v>12</v>
      </c>
      <c r="F31" s="20">
        <v>0</v>
      </c>
      <c r="G31" s="20">
        <v>0</v>
      </c>
      <c r="H31" s="20">
        <v>0</v>
      </c>
      <c r="I31" s="20"/>
      <c r="J31" s="21">
        <v>0</v>
      </c>
      <c r="K31" s="21">
        <v>21</v>
      </c>
      <c r="L31" s="21">
        <v>21</v>
      </c>
      <c r="M31" s="21">
        <v>0</v>
      </c>
      <c r="N31" s="21">
        <v>0</v>
      </c>
      <c r="O31" s="21"/>
      <c r="P31" s="20">
        <v>0</v>
      </c>
      <c r="Q31" s="20">
        <v>0</v>
      </c>
      <c r="R31" s="20">
        <v>0</v>
      </c>
      <c r="S31" s="20">
        <v>9</v>
      </c>
      <c r="T31" s="20">
        <v>17</v>
      </c>
      <c r="U31" s="20">
        <v>17</v>
      </c>
      <c r="V31" s="22">
        <v>8</v>
      </c>
      <c r="W31" s="22">
        <v>12</v>
      </c>
      <c r="X31" s="22">
        <v>20</v>
      </c>
      <c r="Y31" s="22">
        <v>0</v>
      </c>
      <c r="Z31" s="22">
        <v>0</v>
      </c>
      <c r="AA31" s="22"/>
      <c r="AB31" s="23">
        <v>0</v>
      </c>
      <c r="AC31" s="23">
        <v>0</v>
      </c>
      <c r="AD31" s="23">
        <v>0</v>
      </c>
      <c r="AE31" s="23">
        <v>23</v>
      </c>
      <c r="AF31" s="23">
        <v>14</v>
      </c>
      <c r="AG31" s="23">
        <v>9</v>
      </c>
      <c r="AH31" s="9" t="s">
        <v>44</v>
      </c>
      <c r="AI31" s="9">
        <f t="shared" si="4"/>
        <v>70</v>
      </c>
      <c r="AJ31" s="24" t="e">
        <f t="shared" ref="AJ31:AO31" si="23">100*(D31+J31+P31+V31+AB31)/#REF!</f>
        <v>#REF!</v>
      </c>
      <c r="AK31" s="24" t="e">
        <f t="shared" si="23"/>
        <v>#REF!</v>
      </c>
      <c r="AL31" s="24" t="e">
        <f t="shared" si="23"/>
        <v>#REF!</v>
      </c>
      <c r="AM31" s="24" t="e">
        <f t="shared" si="23"/>
        <v>#REF!</v>
      </c>
      <c r="AN31" s="24" t="e">
        <f t="shared" si="23"/>
        <v>#REF!</v>
      </c>
      <c r="AO31" s="24" t="e">
        <f t="shared" si="23"/>
        <v>#REF!</v>
      </c>
    </row>
    <row r="32" spans="1:41" ht="15.75" customHeight="1" x14ac:dyDescent="0.3">
      <c r="A32" s="17">
        <v>20</v>
      </c>
      <c r="B32" s="18">
        <v>921313104143</v>
      </c>
      <c r="C32" s="19" t="s">
        <v>178</v>
      </c>
      <c r="D32" s="20">
        <v>20</v>
      </c>
      <c r="E32" s="20">
        <v>9</v>
      </c>
      <c r="F32" s="20">
        <v>0</v>
      </c>
      <c r="G32" s="20">
        <v>0</v>
      </c>
      <c r="H32" s="20">
        <v>0</v>
      </c>
      <c r="I32" s="20"/>
      <c r="J32" s="21">
        <v>0</v>
      </c>
      <c r="K32" s="21">
        <v>13</v>
      </c>
      <c r="L32" s="21">
        <v>13</v>
      </c>
      <c r="M32" s="21">
        <v>0</v>
      </c>
      <c r="N32" s="21">
        <v>0</v>
      </c>
      <c r="O32" s="21"/>
      <c r="P32" s="20">
        <v>0</v>
      </c>
      <c r="Q32" s="20">
        <v>0</v>
      </c>
      <c r="R32" s="20">
        <v>0</v>
      </c>
      <c r="S32" s="20">
        <v>8</v>
      </c>
      <c r="T32" s="20">
        <v>16</v>
      </c>
      <c r="U32" s="20">
        <v>16</v>
      </c>
      <c r="V32" s="22">
        <v>7</v>
      </c>
      <c r="W32" s="22">
        <v>11</v>
      </c>
      <c r="X32" s="22">
        <v>18</v>
      </c>
      <c r="Y32" s="22">
        <v>0</v>
      </c>
      <c r="Z32" s="22">
        <v>0</v>
      </c>
      <c r="AA32" s="22"/>
      <c r="AB32" s="23">
        <v>0</v>
      </c>
      <c r="AC32" s="23">
        <v>0</v>
      </c>
      <c r="AD32" s="23">
        <v>0</v>
      </c>
      <c r="AE32" s="23">
        <v>20</v>
      </c>
      <c r="AF32" s="23">
        <v>12</v>
      </c>
      <c r="AG32" s="23">
        <v>8</v>
      </c>
      <c r="AH32" s="9" t="s">
        <v>36</v>
      </c>
      <c r="AI32" s="9">
        <f t="shared" si="4"/>
        <v>56</v>
      </c>
      <c r="AJ32" s="24" t="e">
        <f t="shared" ref="AJ32:AO32" si="24">100*(D32+J32+P32+V32+AB32)/#REF!</f>
        <v>#REF!</v>
      </c>
      <c r="AK32" s="24" t="e">
        <f t="shared" si="24"/>
        <v>#REF!</v>
      </c>
      <c r="AL32" s="24" t="e">
        <f t="shared" si="24"/>
        <v>#REF!</v>
      </c>
      <c r="AM32" s="24" t="e">
        <f t="shared" si="24"/>
        <v>#REF!</v>
      </c>
      <c r="AN32" s="24" t="e">
        <f t="shared" si="24"/>
        <v>#REF!</v>
      </c>
      <c r="AO32" s="24" t="e">
        <f t="shared" si="24"/>
        <v>#REF!</v>
      </c>
    </row>
    <row r="33" spans="1:41" ht="15.75" customHeight="1" x14ac:dyDescent="0.3">
      <c r="A33" s="17">
        <v>21</v>
      </c>
      <c r="B33" s="18">
        <v>921313104144</v>
      </c>
      <c r="C33" s="19" t="s">
        <v>179</v>
      </c>
      <c r="D33" s="20">
        <v>25</v>
      </c>
      <c r="E33" s="20">
        <v>11</v>
      </c>
      <c r="F33" s="20">
        <v>0</v>
      </c>
      <c r="G33" s="20">
        <v>0</v>
      </c>
      <c r="H33" s="20">
        <v>0</v>
      </c>
      <c r="I33" s="20"/>
      <c r="J33" s="21">
        <v>0</v>
      </c>
      <c r="K33" s="21">
        <v>19</v>
      </c>
      <c r="L33" s="21">
        <v>19</v>
      </c>
      <c r="M33" s="21">
        <v>0</v>
      </c>
      <c r="N33" s="21">
        <v>0</v>
      </c>
      <c r="O33" s="21"/>
      <c r="P33" s="20">
        <v>0</v>
      </c>
      <c r="Q33" s="20">
        <v>0</v>
      </c>
      <c r="R33" s="20">
        <v>0</v>
      </c>
      <c r="S33" s="20">
        <v>7</v>
      </c>
      <c r="T33" s="20">
        <v>14</v>
      </c>
      <c r="U33" s="20">
        <v>14</v>
      </c>
      <c r="V33" s="22">
        <v>8</v>
      </c>
      <c r="W33" s="22">
        <v>12</v>
      </c>
      <c r="X33" s="22">
        <v>20</v>
      </c>
      <c r="Y33" s="22">
        <v>0</v>
      </c>
      <c r="Z33" s="22">
        <v>0</v>
      </c>
      <c r="AA33" s="22"/>
      <c r="AB33" s="23">
        <v>0</v>
      </c>
      <c r="AC33" s="23">
        <v>0</v>
      </c>
      <c r="AD33" s="23">
        <v>0</v>
      </c>
      <c r="AE33" s="23">
        <v>20</v>
      </c>
      <c r="AF33" s="23">
        <v>12</v>
      </c>
      <c r="AG33" s="23">
        <v>8</v>
      </c>
      <c r="AH33" s="9" t="s">
        <v>44</v>
      </c>
      <c r="AI33" s="9">
        <f t="shared" si="4"/>
        <v>70</v>
      </c>
      <c r="AJ33" s="24" t="e">
        <f t="shared" ref="AJ33:AO33" si="25">100*(D33+J33+P33+V33+AB33)/#REF!</f>
        <v>#REF!</v>
      </c>
      <c r="AK33" s="24" t="e">
        <f t="shared" si="25"/>
        <v>#REF!</v>
      </c>
      <c r="AL33" s="24" t="e">
        <f t="shared" si="25"/>
        <v>#REF!</v>
      </c>
      <c r="AM33" s="24" t="e">
        <f t="shared" si="25"/>
        <v>#REF!</v>
      </c>
      <c r="AN33" s="24" t="e">
        <f t="shared" si="25"/>
        <v>#REF!</v>
      </c>
      <c r="AO33" s="24" t="e">
        <f t="shared" si="25"/>
        <v>#REF!</v>
      </c>
    </row>
    <row r="34" spans="1:41" ht="15.75" customHeight="1" x14ac:dyDescent="0.3">
      <c r="A34" s="17">
        <v>22</v>
      </c>
      <c r="B34" s="18">
        <v>921313104145</v>
      </c>
      <c r="C34" s="19" t="s">
        <v>180</v>
      </c>
      <c r="D34" s="20">
        <v>35</v>
      </c>
      <c r="E34" s="20">
        <v>15</v>
      </c>
      <c r="F34" s="20">
        <v>0</v>
      </c>
      <c r="G34" s="20">
        <v>0</v>
      </c>
      <c r="H34" s="20">
        <v>0</v>
      </c>
      <c r="I34" s="20"/>
      <c r="J34" s="21">
        <v>0</v>
      </c>
      <c r="K34" s="21">
        <v>25</v>
      </c>
      <c r="L34" s="21">
        <v>25</v>
      </c>
      <c r="M34" s="21">
        <v>0</v>
      </c>
      <c r="N34" s="21">
        <v>0</v>
      </c>
      <c r="O34" s="21"/>
      <c r="P34" s="20">
        <v>0</v>
      </c>
      <c r="Q34" s="20">
        <v>0</v>
      </c>
      <c r="R34" s="20">
        <v>0</v>
      </c>
      <c r="S34" s="20">
        <v>10</v>
      </c>
      <c r="T34" s="20">
        <v>20</v>
      </c>
      <c r="U34" s="20">
        <v>20</v>
      </c>
      <c r="V34" s="22">
        <v>10</v>
      </c>
      <c r="W34" s="22">
        <v>14</v>
      </c>
      <c r="X34" s="22">
        <v>24</v>
      </c>
      <c r="Y34" s="22">
        <v>0</v>
      </c>
      <c r="Z34" s="22">
        <v>0</v>
      </c>
      <c r="AA34" s="22"/>
      <c r="AB34" s="23">
        <v>0</v>
      </c>
      <c r="AC34" s="23">
        <v>0</v>
      </c>
      <c r="AD34" s="23">
        <v>0</v>
      </c>
      <c r="AE34" s="23">
        <v>25</v>
      </c>
      <c r="AF34" s="23">
        <v>15</v>
      </c>
      <c r="AG34" s="23">
        <v>10</v>
      </c>
      <c r="AH34" s="9" t="s">
        <v>39</v>
      </c>
      <c r="AI34" s="9">
        <f t="shared" si="4"/>
        <v>80</v>
      </c>
      <c r="AJ34" s="24" t="e">
        <f t="shared" ref="AJ34:AO34" si="26">100*(D34+J34+P34+V34+AB34)/#REF!</f>
        <v>#REF!</v>
      </c>
      <c r="AK34" s="24" t="e">
        <f t="shared" si="26"/>
        <v>#REF!</v>
      </c>
      <c r="AL34" s="24" t="e">
        <f t="shared" si="26"/>
        <v>#REF!</v>
      </c>
      <c r="AM34" s="24" t="e">
        <f t="shared" si="26"/>
        <v>#REF!</v>
      </c>
      <c r="AN34" s="24" t="e">
        <f t="shared" si="26"/>
        <v>#REF!</v>
      </c>
      <c r="AO34" s="24" t="e">
        <f t="shared" si="26"/>
        <v>#REF!</v>
      </c>
    </row>
    <row r="35" spans="1:41" ht="15.75" customHeight="1" x14ac:dyDescent="0.3">
      <c r="A35" s="17">
        <v>23</v>
      </c>
      <c r="B35" s="18">
        <v>921313104146</v>
      </c>
      <c r="C35" s="19" t="s">
        <v>181</v>
      </c>
      <c r="D35" s="20">
        <v>25</v>
      </c>
      <c r="E35" s="20">
        <v>11</v>
      </c>
      <c r="F35" s="20">
        <v>0</v>
      </c>
      <c r="G35" s="20">
        <v>0</v>
      </c>
      <c r="H35" s="20">
        <v>0</v>
      </c>
      <c r="I35" s="20"/>
      <c r="J35" s="21">
        <v>0</v>
      </c>
      <c r="K35" s="21">
        <v>18</v>
      </c>
      <c r="L35" s="21">
        <v>18</v>
      </c>
      <c r="M35" s="21">
        <v>0</v>
      </c>
      <c r="N35" s="21">
        <v>0</v>
      </c>
      <c r="O35" s="21"/>
      <c r="P35" s="20">
        <v>0</v>
      </c>
      <c r="Q35" s="20">
        <v>0</v>
      </c>
      <c r="R35" s="20">
        <v>0</v>
      </c>
      <c r="S35" s="20">
        <v>8</v>
      </c>
      <c r="T35" s="20">
        <v>15</v>
      </c>
      <c r="U35" s="20">
        <v>15</v>
      </c>
      <c r="V35" s="22">
        <v>8</v>
      </c>
      <c r="W35" s="22">
        <v>12</v>
      </c>
      <c r="X35" s="22">
        <v>20</v>
      </c>
      <c r="Y35" s="22">
        <v>0</v>
      </c>
      <c r="Z35" s="22">
        <v>0</v>
      </c>
      <c r="AA35" s="22"/>
      <c r="AB35" s="23">
        <v>0</v>
      </c>
      <c r="AC35" s="23">
        <v>0</v>
      </c>
      <c r="AD35" s="23">
        <v>0</v>
      </c>
      <c r="AE35" s="23">
        <v>20</v>
      </c>
      <c r="AF35" s="23">
        <v>12</v>
      </c>
      <c r="AG35" s="23">
        <v>8</v>
      </c>
      <c r="AH35" s="9" t="s">
        <v>44</v>
      </c>
      <c r="AI35" s="9">
        <f t="shared" si="4"/>
        <v>70</v>
      </c>
      <c r="AJ35" s="24" t="e">
        <f t="shared" ref="AJ35:AO35" si="27">100*(D35+J35+P35+V35+AB35)/#REF!</f>
        <v>#REF!</v>
      </c>
      <c r="AK35" s="24" t="e">
        <f t="shared" si="27"/>
        <v>#REF!</v>
      </c>
      <c r="AL35" s="24" t="e">
        <f t="shared" si="27"/>
        <v>#REF!</v>
      </c>
      <c r="AM35" s="24" t="e">
        <f t="shared" si="27"/>
        <v>#REF!</v>
      </c>
      <c r="AN35" s="24" t="e">
        <f t="shared" si="27"/>
        <v>#REF!</v>
      </c>
      <c r="AO35" s="24" t="e">
        <f t="shared" si="27"/>
        <v>#REF!</v>
      </c>
    </row>
    <row r="36" spans="1:41" ht="15.75" customHeight="1" x14ac:dyDescent="0.3">
      <c r="A36" s="17">
        <v>24</v>
      </c>
      <c r="B36" s="18">
        <v>921313104147</v>
      </c>
      <c r="C36" s="19" t="s">
        <v>182</v>
      </c>
      <c r="D36" s="20">
        <v>29</v>
      </c>
      <c r="E36" s="20">
        <v>13</v>
      </c>
      <c r="F36" s="20">
        <v>0</v>
      </c>
      <c r="G36" s="20">
        <v>0</v>
      </c>
      <c r="H36" s="20">
        <v>0</v>
      </c>
      <c r="I36" s="20"/>
      <c r="J36" s="21">
        <v>0</v>
      </c>
      <c r="K36" s="21">
        <v>22</v>
      </c>
      <c r="L36" s="21">
        <v>22</v>
      </c>
      <c r="M36" s="21">
        <v>0</v>
      </c>
      <c r="N36" s="21">
        <v>0</v>
      </c>
      <c r="O36" s="21"/>
      <c r="P36" s="20">
        <v>0</v>
      </c>
      <c r="Q36" s="20">
        <v>0</v>
      </c>
      <c r="R36" s="20">
        <v>0</v>
      </c>
      <c r="S36" s="20">
        <v>10</v>
      </c>
      <c r="T36" s="20">
        <v>20</v>
      </c>
      <c r="U36" s="20">
        <v>20</v>
      </c>
      <c r="V36" s="22">
        <v>10</v>
      </c>
      <c r="W36" s="22">
        <v>15</v>
      </c>
      <c r="X36" s="22">
        <v>25</v>
      </c>
      <c r="Y36" s="22">
        <v>0</v>
      </c>
      <c r="Z36" s="22">
        <v>0</v>
      </c>
      <c r="AA36" s="22"/>
      <c r="AB36" s="23">
        <v>0</v>
      </c>
      <c r="AC36" s="23">
        <v>0</v>
      </c>
      <c r="AD36" s="23">
        <v>0</v>
      </c>
      <c r="AE36" s="23">
        <v>23</v>
      </c>
      <c r="AF36" s="23">
        <v>14</v>
      </c>
      <c r="AG36" s="23">
        <v>9</v>
      </c>
      <c r="AH36" s="9" t="s">
        <v>49</v>
      </c>
      <c r="AI36" s="9">
        <f t="shared" si="4"/>
        <v>60</v>
      </c>
      <c r="AJ36" s="24" t="e">
        <f t="shared" ref="AJ36:AO36" si="28">100*(D36+J36+P36+V36+AB36)/#REF!</f>
        <v>#REF!</v>
      </c>
      <c r="AK36" s="24" t="e">
        <f t="shared" si="28"/>
        <v>#REF!</v>
      </c>
      <c r="AL36" s="24" t="e">
        <f t="shared" si="28"/>
        <v>#REF!</v>
      </c>
      <c r="AM36" s="24" t="e">
        <f t="shared" si="28"/>
        <v>#REF!</v>
      </c>
      <c r="AN36" s="24" t="e">
        <f t="shared" si="28"/>
        <v>#REF!</v>
      </c>
      <c r="AO36" s="24" t="e">
        <f t="shared" si="28"/>
        <v>#REF!</v>
      </c>
    </row>
    <row r="37" spans="1:41" ht="15.75" customHeight="1" x14ac:dyDescent="0.3">
      <c r="A37" s="17">
        <v>25</v>
      </c>
      <c r="B37" s="18">
        <v>921313104148</v>
      </c>
      <c r="C37" s="19" t="s">
        <v>183</v>
      </c>
      <c r="D37" s="20">
        <v>33</v>
      </c>
      <c r="E37" s="20">
        <v>14</v>
      </c>
      <c r="F37" s="20">
        <v>0</v>
      </c>
      <c r="G37" s="20">
        <v>0</v>
      </c>
      <c r="H37" s="20">
        <v>0</v>
      </c>
      <c r="I37" s="20"/>
      <c r="J37" s="21">
        <v>0</v>
      </c>
      <c r="K37" s="21">
        <v>25</v>
      </c>
      <c r="L37" s="21">
        <v>25</v>
      </c>
      <c r="M37" s="21">
        <v>0</v>
      </c>
      <c r="N37" s="21">
        <v>0</v>
      </c>
      <c r="O37" s="21"/>
      <c r="P37" s="20">
        <v>0</v>
      </c>
      <c r="Q37" s="20">
        <v>0</v>
      </c>
      <c r="R37" s="20">
        <v>0</v>
      </c>
      <c r="S37" s="20">
        <v>10</v>
      </c>
      <c r="T37" s="20">
        <v>20</v>
      </c>
      <c r="U37" s="20">
        <v>20</v>
      </c>
      <c r="V37" s="22">
        <v>9</v>
      </c>
      <c r="W37" s="22">
        <v>14</v>
      </c>
      <c r="X37" s="22">
        <v>23</v>
      </c>
      <c r="Y37" s="22">
        <v>0</v>
      </c>
      <c r="Z37" s="22">
        <v>0</v>
      </c>
      <c r="AA37" s="22"/>
      <c r="AB37" s="23">
        <v>0</v>
      </c>
      <c r="AC37" s="23">
        <v>0</v>
      </c>
      <c r="AD37" s="23">
        <v>0</v>
      </c>
      <c r="AE37" s="23">
        <v>25</v>
      </c>
      <c r="AF37" s="23">
        <v>15</v>
      </c>
      <c r="AG37" s="23">
        <v>10</v>
      </c>
      <c r="AH37" s="9" t="s">
        <v>44</v>
      </c>
      <c r="AI37" s="9">
        <f t="shared" si="4"/>
        <v>70</v>
      </c>
      <c r="AJ37" s="24" t="e">
        <f t="shared" ref="AJ37:AO37" si="29">100*(D37+J37+P37+V37+AB37)/#REF!</f>
        <v>#REF!</v>
      </c>
      <c r="AK37" s="24" t="e">
        <f t="shared" si="29"/>
        <v>#REF!</v>
      </c>
      <c r="AL37" s="24" t="e">
        <f t="shared" si="29"/>
        <v>#REF!</v>
      </c>
      <c r="AM37" s="24" t="e">
        <f t="shared" si="29"/>
        <v>#REF!</v>
      </c>
      <c r="AN37" s="24" t="e">
        <f t="shared" si="29"/>
        <v>#REF!</v>
      </c>
      <c r="AO37" s="24" t="e">
        <f t="shared" si="29"/>
        <v>#REF!</v>
      </c>
    </row>
    <row r="38" spans="1:41" ht="15.75" customHeight="1" x14ac:dyDescent="0.3">
      <c r="A38" s="17">
        <v>26</v>
      </c>
      <c r="B38" s="18">
        <v>921313104149</v>
      </c>
      <c r="C38" s="19" t="s">
        <v>184</v>
      </c>
      <c r="D38" s="20">
        <v>25</v>
      </c>
      <c r="E38" s="20">
        <v>11</v>
      </c>
      <c r="F38" s="20">
        <v>0</v>
      </c>
      <c r="G38" s="20">
        <v>0</v>
      </c>
      <c r="H38" s="20">
        <v>0</v>
      </c>
      <c r="I38" s="20"/>
      <c r="J38" s="21">
        <v>0</v>
      </c>
      <c r="K38" s="21">
        <v>22</v>
      </c>
      <c r="L38" s="21">
        <v>22</v>
      </c>
      <c r="M38" s="21">
        <v>0</v>
      </c>
      <c r="N38" s="21">
        <v>0</v>
      </c>
      <c r="O38" s="21"/>
      <c r="P38" s="20">
        <v>0</v>
      </c>
      <c r="Q38" s="20">
        <v>0</v>
      </c>
      <c r="R38" s="20">
        <v>0</v>
      </c>
      <c r="S38" s="20">
        <v>7</v>
      </c>
      <c r="T38" s="20">
        <v>15</v>
      </c>
      <c r="U38" s="20">
        <v>15</v>
      </c>
      <c r="V38" s="22">
        <v>8</v>
      </c>
      <c r="W38" s="22">
        <v>12</v>
      </c>
      <c r="X38" s="22">
        <v>20</v>
      </c>
      <c r="Y38" s="22">
        <v>0</v>
      </c>
      <c r="Z38" s="22">
        <v>0</v>
      </c>
      <c r="AA38" s="22"/>
      <c r="AB38" s="23">
        <v>0</v>
      </c>
      <c r="AC38" s="23">
        <v>0</v>
      </c>
      <c r="AD38" s="23">
        <v>0</v>
      </c>
      <c r="AE38" s="23">
        <v>20</v>
      </c>
      <c r="AF38" s="23">
        <v>12</v>
      </c>
      <c r="AG38" s="23">
        <v>8</v>
      </c>
      <c r="AH38" s="9" t="s">
        <v>49</v>
      </c>
      <c r="AI38" s="9">
        <f t="shared" si="4"/>
        <v>60</v>
      </c>
      <c r="AJ38" s="24" t="e">
        <f t="shared" ref="AJ38:AO38" si="30">100*(D38+J38+P38+V38+AB38)/#REF!</f>
        <v>#REF!</v>
      </c>
      <c r="AK38" s="24" t="e">
        <f t="shared" si="30"/>
        <v>#REF!</v>
      </c>
      <c r="AL38" s="24" t="e">
        <f t="shared" si="30"/>
        <v>#REF!</v>
      </c>
      <c r="AM38" s="24" t="e">
        <f t="shared" si="30"/>
        <v>#REF!</v>
      </c>
      <c r="AN38" s="24" t="e">
        <f t="shared" si="30"/>
        <v>#REF!</v>
      </c>
      <c r="AO38" s="24" t="e">
        <f t="shared" si="30"/>
        <v>#REF!</v>
      </c>
    </row>
    <row r="39" spans="1:41" ht="15.75" customHeight="1" x14ac:dyDescent="0.3">
      <c r="A39" s="17">
        <v>27</v>
      </c>
      <c r="B39" s="18">
        <v>921313104151</v>
      </c>
      <c r="C39" s="19" t="s">
        <v>185</v>
      </c>
      <c r="D39" s="20">
        <v>35</v>
      </c>
      <c r="E39" s="20">
        <v>15</v>
      </c>
      <c r="F39" s="20">
        <v>0</v>
      </c>
      <c r="G39" s="20">
        <v>0</v>
      </c>
      <c r="H39" s="20">
        <v>0</v>
      </c>
      <c r="I39" s="20"/>
      <c r="J39" s="21">
        <v>0</v>
      </c>
      <c r="K39" s="21">
        <v>25</v>
      </c>
      <c r="L39" s="21">
        <v>25</v>
      </c>
      <c r="M39" s="21">
        <v>0</v>
      </c>
      <c r="N39" s="21">
        <v>0</v>
      </c>
      <c r="O39" s="21"/>
      <c r="P39" s="20">
        <v>0</v>
      </c>
      <c r="Q39" s="20">
        <v>0</v>
      </c>
      <c r="R39" s="20">
        <v>0</v>
      </c>
      <c r="S39" s="20">
        <v>10</v>
      </c>
      <c r="T39" s="20">
        <v>20</v>
      </c>
      <c r="U39" s="20">
        <v>20</v>
      </c>
      <c r="V39" s="22">
        <v>10</v>
      </c>
      <c r="W39" s="22">
        <v>14</v>
      </c>
      <c r="X39" s="22">
        <v>24</v>
      </c>
      <c r="Y39" s="22">
        <v>0</v>
      </c>
      <c r="Z39" s="22">
        <v>0</v>
      </c>
      <c r="AA39" s="22"/>
      <c r="AB39" s="23">
        <v>0</v>
      </c>
      <c r="AC39" s="23">
        <v>0</v>
      </c>
      <c r="AD39" s="23">
        <v>0</v>
      </c>
      <c r="AE39" s="23">
        <v>25</v>
      </c>
      <c r="AF39" s="23">
        <v>15</v>
      </c>
      <c r="AG39" s="23">
        <v>10</v>
      </c>
      <c r="AH39" s="9" t="s">
        <v>49</v>
      </c>
      <c r="AI39" s="9">
        <f t="shared" si="4"/>
        <v>60</v>
      </c>
      <c r="AJ39" s="24" t="e">
        <f t="shared" ref="AJ39:AO39" si="31">100*(D39+J39+P39+V39+AB39)/#REF!</f>
        <v>#REF!</v>
      </c>
      <c r="AK39" s="24" t="e">
        <f t="shared" si="31"/>
        <v>#REF!</v>
      </c>
      <c r="AL39" s="24" t="e">
        <f t="shared" si="31"/>
        <v>#REF!</v>
      </c>
      <c r="AM39" s="24" t="e">
        <f t="shared" si="31"/>
        <v>#REF!</v>
      </c>
      <c r="AN39" s="24" t="e">
        <f t="shared" si="31"/>
        <v>#REF!</v>
      </c>
      <c r="AO39" s="24" t="e">
        <f t="shared" si="31"/>
        <v>#REF!</v>
      </c>
    </row>
    <row r="40" spans="1:41" ht="15.75" customHeight="1" x14ac:dyDescent="0.3">
      <c r="A40" s="17">
        <v>28</v>
      </c>
      <c r="B40" s="18">
        <v>921313104152</v>
      </c>
      <c r="C40" s="19" t="s">
        <v>186</v>
      </c>
      <c r="D40" s="20">
        <v>32</v>
      </c>
      <c r="E40" s="20">
        <v>14</v>
      </c>
      <c r="F40" s="20">
        <v>0</v>
      </c>
      <c r="G40" s="20">
        <v>0</v>
      </c>
      <c r="H40" s="20">
        <v>0</v>
      </c>
      <c r="I40" s="20"/>
      <c r="J40" s="21">
        <v>0</v>
      </c>
      <c r="K40" s="21">
        <v>21</v>
      </c>
      <c r="L40" s="21">
        <v>21</v>
      </c>
      <c r="M40" s="21">
        <v>0</v>
      </c>
      <c r="N40" s="21">
        <v>0</v>
      </c>
      <c r="O40" s="21"/>
      <c r="P40" s="20">
        <v>0</v>
      </c>
      <c r="Q40" s="20">
        <v>0</v>
      </c>
      <c r="R40" s="20">
        <v>0</v>
      </c>
      <c r="S40" s="20">
        <v>9</v>
      </c>
      <c r="T40" s="20">
        <v>18</v>
      </c>
      <c r="U40" s="20">
        <v>18</v>
      </c>
      <c r="V40" s="22">
        <v>9</v>
      </c>
      <c r="W40" s="22">
        <v>13</v>
      </c>
      <c r="X40" s="22">
        <v>22</v>
      </c>
      <c r="Y40" s="22">
        <v>0</v>
      </c>
      <c r="Z40" s="22">
        <v>0</v>
      </c>
      <c r="AA40" s="22"/>
      <c r="AB40" s="23">
        <v>0</v>
      </c>
      <c r="AC40" s="23">
        <v>0</v>
      </c>
      <c r="AD40" s="23">
        <v>0</v>
      </c>
      <c r="AE40" s="23">
        <v>24</v>
      </c>
      <c r="AF40" s="23">
        <v>14</v>
      </c>
      <c r="AG40" s="23">
        <v>10</v>
      </c>
      <c r="AH40" s="9" t="s">
        <v>36</v>
      </c>
      <c r="AI40" s="9">
        <f t="shared" si="4"/>
        <v>56</v>
      </c>
      <c r="AJ40" s="24" t="e">
        <f t="shared" ref="AJ40:AO40" si="32">100*(D40+J40+P40+V40+AB40)/#REF!</f>
        <v>#REF!</v>
      </c>
      <c r="AK40" s="24" t="e">
        <f t="shared" si="32"/>
        <v>#REF!</v>
      </c>
      <c r="AL40" s="24" t="e">
        <f t="shared" si="32"/>
        <v>#REF!</v>
      </c>
      <c r="AM40" s="24" t="e">
        <f t="shared" si="32"/>
        <v>#REF!</v>
      </c>
      <c r="AN40" s="24" t="e">
        <f t="shared" si="32"/>
        <v>#REF!</v>
      </c>
      <c r="AO40" s="24" t="e">
        <f t="shared" si="32"/>
        <v>#REF!</v>
      </c>
    </row>
    <row r="41" spans="1:41" ht="15.75" customHeight="1" x14ac:dyDescent="0.3">
      <c r="A41" s="17">
        <v>29</v>
      </c>
      <c r="B41" s="18">
        <v>921313104153</v>
      </c>
      <c r="C41" s="19" t="s">
        <v>187</v>
      </c>
      <c r="D41" s="20">
        <v>27</v>
      </c>
      <c r="E41" s="20">
        <v>11</v>
      </c>
      <c r="F41" s="20">
        <v>0</v>
      </c>
      <c r="G41" s="20">
        <v>0</v>
      </c>
      <c r="H41" s="20">
        <v>0</v>
      </c>
      <c r="I41" s="20"/>
      <c r="J41" s="21">
        <v>0</v>
      </c>
      <c r="K41" s="21">
        <v>22</v>
      </c>
      <c r="L41" s="21">
        <v>22</v>
      </c>
      <c r="M41" s="21">
        <v>0</v>
      </c>
      <c r="N41" s="21">
        <v>0</v>
      </c>
      <c r="O41" s="21"/>
      <c r="P41" s="20">
        <v>0</v>
      </c>
      <c r="Q41" s="20">
        <v>0</v>
      </c>
      <c r="R41" s="20">
        <v>0</v>
      </c>
      <c r="S41" s="20">
        <v>10</v>
      </c>
      <c r="T41" s="20">
        <v>20</v>
      </c>
      <c r="U41" s="20">
        <v>20</v>
      </c>
      <c r="V41" s="22">
        <v>8</v>
      </c>
      <c r="W41" s="22">
        <v>12</v>
      </c>
      <c r="X41" s="22">
        <v>20</v>
      </c>
      <c r="Y41" s="22">
        <v>0</v>
      </c>
      <c r="Z41" s="22">
        <v>0</v>
      </c>
      <c r="AA41" s="22"/>
      <c r="AB41" s="23">
        <v>0</v>
      </c>
      <c r="AC41" s="23">
        <v>0</v>
      </c>
      <c r="AD41" s="23">
        <v>0</v>
      </c>
      <c r="AE41" s="23">
        <v>20</v>
      </c>
      <c r="AF41" s="23">
        <v>12</v>
      </c>
      <c r="AG41" s="23">
        <v>8</v>
      </c>
      <c r="AH41" s="9" t="s">
        <v>44</v>
      </c>
      <c r="AI41" s="9">
        <f t="shared" si="4"/>
        <v>70</v>
      </c>
      <c r="AJ41" s="24" t="e">
        <f t="shared" ref="AJ41:AO41" si="33">100*(D41+J41+P41+V41+AB41)/#REF!</f>
        <v>#REF!</v>
      </c>
      <c r="AK41" s="24" t="e">
        <f t="shared" si="33"/>
        <v>#REF!</v>
      </c>
      <c r="AL41" s="24" t="e">
        <f t="shared" si="33"/>
        <v>#REF!</v>
      </c>
      <c r="AM41" s="24" t="e">
        <f t="shared" si="33"/>
        <v>#REF!</v>
      </c>
      <c r="AN41" s="24" t="e">
        <f t="shared" si="33"/>
        <v>#REF!</v>
      </c>
      <c r="AO41" s="24" t="e">
        <f t="shared" si="33"/>
        <v>#REF!</v>
      </c>
    </row>
    <row r="42" spans="1:41" ht="15.75" customHeight="1" x14ac:dyDescent="0.3">
      <c r="A42" s="17">
        <v>30</v>
      </c>
      <c r="B42" s="18">
        <v>921313104154</v>
      </c>
      <c r="C42" s="19" t="s">
        <v>188</v>
      </c>
      <c r="D42" s="20">
        <v>29</v>
      </c>
      <c r="E42" s="20">
        <v>12</v>
      </c>
      <c r="F42" s="20">
        <v>0</v>
      </c>
      <c r="G42" s="20">
        <v>0</v>
      </c>
      <c r="H42" s="20">
        <v>0</v>
      </c>
      <c r="I42" s="20"/>
      <c r="J42" s="21">
        <v>0</v>
      </c>
      <c r="K42" s="21">
        <v>21</v>
      </c>
      <c r="L42" s="21">
        <v>21</v>
      </c>
      <c r="M42" s="21">
        <v>0</v>
      </c>
      <c r="N42" s="21">
        <v>0</v>
      </c>
      <c r="O42" s="21"/>
      <c r="P42" s="20">
        <v>0</v>
      </c>
      <c r="Q42" s="20">
        <v>0</v>
      </c>
      <c r="R42" s="20">
        <v>0</v>
      </c>
      <c r="S42" s="20">
        <v>10</v>
      </c>
      <c r="T42" s="20">
        <v>20</v>
      </c>
      <c r="U42" s="20">
        <v>20</v>
      </c>
      <c r="V42" s="22">
        <v>10</v>
      </c>
      <c r="W42" s="22">
        <v>15</v>
      </c>
      <c r="X42" s="22">
        <v>25</v>
      </c>
      <c r="Y42" s="22">
        <v>0</v>
      </c>
      <c r="Z42" s="22">
        <v>0</v>
      </c>
      <c r="AA42" s="22"/>
      <c r="AB42" s="23">
        <v>0</v>
      </c>
      <c r="AC42" s="23">
        <v>0</v>
      </c>
      <c r="AD42" s="23">
        <v>0</v>
      </c>
      <c r="AE42" s="23">
        <v>20</v>
      </c>
      <c r="AF42" s="23">
        <v>12</v>
      </c>
      <c r="AG42" s="23">
        <v>8</v>
      </c>
      <c r="AH42" s="9" t="s">
        <v>49</v>
      </c>
      <c r="AI42" s="9">
        <f t="shared" si="4"/>
        <v>60</v>
      </c>
      <c r="AJ42" s="24" t="e">
        <f t="shared" ref="AJ42:AO42" si="34">100*(D42+J42+P42+V42+AB42)/#REF!</f>
        <v>#REF!</v>
      </c>
      <c r="AK42" s="24" t="e">
        <f t="shared" si="34"/>
        <v>#REF!</v>
      </c>
      <c r="AL42" s="24" t="e">
        <f t="shared" si="34"/>
        <v>#REF!</v>
      </c>
      <c r="AM42" s="24" t="e">
        <f t="shared" si="34"/>
        <v>#REF!</v>
      </c>
      <c r="AN42" s="24" t="e">
        <f t="shared" si="34"/>
        <v>#REF!</v>
      </c>
      <c r="AO42" s="24" t="e">
        <f t="shared" si="34"/>
        <v>#REF!</v>
      </c>
    </row>
    <row r="43" spans="1:41" ht="15.75" customHeight="1" x14ac:dyDescent="0.3">
      <c r="A43" s="17">
        <v>31</v>
      </c>
      <c r="B43" s="18">
        <v>921313104155</v>
      </c>
      <c r="C43" s="19" t="s">
        <v>189</v>
      </c>
      <c r="D43" s="20">
        <v>35</v>
      </c>
      <c r="E43" s="20">
        <v>15</v>
      </c>
      <c r="F43" s="20">
        <v>0</v>
      </c>
      <c r="G43" s="20">
        <v>0</v>
      </c>
      <c r="H43" s="20">
        <v>0</v>
      </c>
      <c r="I43" s="20"/>
      <c r="J43" s="21">
        <v>0</v>
      </c>
      <c r="K43" s="21">
        <v>25</v>
      </c>
      <c r="L43" s="21">
        <v>25</v>
      </c>
      <c r="M43" s="21">
        <v>0</v>
      </c>
      <c r="N43" s="21">
        <v>0</v>
      </c>
      <c r="O43" s="21"/>
      <c r="P43" s="20">
        <v>0</v>
      </c>
      <c r="Q43" s="20">
        <v>0</v>
      </c>
      <c r="R43" s="20">
        <v>0</v>
      </c>
      <c r="S43" s="20">
        <v>10</v>
      </c>
      <c r="T43" s="20">
        <v>19</v>
      </c>
      <c r="U43" s="20">
        <v>19</v>
      </c>
      <c r="V43" s="22">
        <v>10</v>
      </c>
      <c r="W43" s="22">
        <v>14</v>
      </c>
      <c r="X43" s="22">
        <v>24</v>
      </c>
      <c r="Y43" s="22">
        <v>0</v>
      </c>
      <c r="Z43" s="22">
        <v>0</v>
      </c>
      <c r="AA43" s="22"/>
      <c r="AB43" s="23">
        <v>0</v>
      </c>
      <c r="AC43" s="23">
        <v>0</v>
      </c>
      <c r="AD43" s="23">
        <v>0</v>
      </c>
      <c r="AE43" s="23">
        <v>25</v>
      </c>
      <c r="AF43" s="23">
        <v>15</v>
      </c>
      <c r="AG43" s="23">
        <v>10</v>
      </c>
      <c r="AH43" s="9" t="s">
        <v>44</v>
      </c>
      <c r="AI43" s="9">
        <f t="shared" si="4"/>
        <v>70</v>
      </c>
      <c r="AJ43" s="24" t="e">
        <f t="shared" ref="AJ43:AO43" si="35">100*(D43+J43+P43+V43+AB43)/#REF!</f>
        <v>#REF!</v>
      </c>
      <c r="AK43" s="24" t="e">
        <f t="shared" si="35"/>
        <v>#REF!</v>
      </c>
      <c r="AL43" s="24" t="e">
        <f t="shared" si="35"/>
        <v>#REF!</v>
      </c>
      <c r="AM43" s="24" t="e">
        <f t="shared" si="35"/>
        <v>#REF!</v>
      </c>
      <c r="AN43" s="24" t="e">
        <f t="shared" si="35"/>
        <v>#REF!</v>
      </c>
      <c r="AO43" s="24" t="e">
        <f t="shared" si="35"/>
        <v>#REF!</v>
      </c>
    </row>
    <row r="44" spans="1:41" ht="15.75" customHeight="1" x14ac:dyDescent="0.3">
      <c r="A44" s="17">
        <v>32</v>
      </c>
      <c r="B44" s="18">
        <v>921313104156</v>
      </c>
      <c r="C44" s="19" t="s">
        <v>190</v>
      </c>
      <c r="D44" s="20">
        <v>32</v>
      </c>
      <c r="E44" s="20">
        <v>14</v>
      </c>
      <c r="F44" s="20">
        <v>0</v>
      </c>
      <c r="G44" s="20">
        <v>0</v>
      </c>
      <c r="H44" s="20">
        <v>0</v>
      </c>
      <c r="I44" s="20"/>
      <c r="J44" s="21">
        <v>0</v>
      </c>
      <c r="K44" s="21">
        <v>25</v>
      </c>
      <c r="L44" s="21">
        <v>25</v>
      </c>
      <c r="M44" s="21">
        <v>0</v>
      </c>
      <c r="N44" s="21">
        <v>0</v>
      </c>
      <c r="O44" s="21"/>
      <c r="P44" s="20">
        <v>0</v>
      </c>
      <c r="Q44" s="20">
        <v>0</v>
      </c>
      <c r="R44" s="20">
        <v>0</v>
      </c>
      <c r="S44" s="20">
        <v>9</v>
      </c>
      <c r="T44" s="20">
        <v>18</v>
      </c>
      <c r="U44" s="20">
        <v>18</v>
      </c>
      <c r="V44" s="22">
        <v>9</v>
      </c>
      <c r="W44" s="22">
        <v>14</v>
      </c>
      <c r="X44" s="22">
        <v>24</v>
      </c>
      <c r="Y44" s="22">
        <v>0</v>
      </c>
      <c r="Z44" s="22">
        <v>0</v>
      </c>
      <c r="AA44" s="22"/>
      <c r="AB44" s="23">
        <v>0</v>
      </c>
      <c r="AC44" s="23">
        <v>0</v>
      </c>
      <c r="AD44" s="23">
        <v>0</v>
      </c>
      <c r="AE44" s="23">
        <v>24</v>
      </c>
      <c r="AF44" s="23">
        <v>14</v>
      </c>
      <c r="AG44" s="23">
        <v>10</v>
      </c>
      <c r="AH44" s="9" t="s">
        <v>36</v>
      </c>
      <c r="AI44" s="9">
        <f t="shared" si="4"/>
        <v>56</v>
      </c>
      <c r="AJ44" s="24" t="e">
        <f t="shared" ref="AJ44:AO44" si="36">100*(D44+J44+P44+V44+AB44)/#REF!</f>
        <v>#REF!</v>
      </c>
      <c r="AK44" s="24" t="e">
        <f t="shared" si="36"/>
        <v>#REF!</v>
      </c>
      <c r="AL44" s="24" t="e">
        <f t="shared" si="36"/>
        <v>#REF!</v>
      </c>
      <c r="AM44" s="24" t="e">
        <f t="shared" si="36"/>
        <v>#REF!</v>
      </c>
      <c r="AN44" s="24" t="e">
        <f t="shared" si="36"/>
        <v>#REF!</v>
      </c>
      <c r="AO44" s="24" t="e">
        <f t="shared" si="36"/>
        <v>#REF!</v>
      </c>
    </row>
    <row r="45" spans="1:41" ht="15.75" customHeight="1" x14ac:dyDescent="0.3">
      <c r="A45" s="17">
        <v>33</v>
      </c>
      <c r="B45" s="18">
        <v>921313104157</v>
      </c>
      <c r="C45" s="19" t="s">
        <v>191</v>
      </c>
      <c r="D45" s="20">
        <v>34</v>
      </c>
      <c r="E45" s="20">
        <v>14</v>
      </c>
      <c r="F45" s="20">
        <v>0</v>
      </c>
      <c r="G45" s="20">
        <v>0</v>
      </c>
      <c r="H45" s="20">
        <v>0</v>
      </c>
      <c r="I45" s="20"/>
      <c r="J45" s="21">
        <v>0</v>
      </c>
      <c r="K45" s="21">
        <v>25</v>
      </c>
      <c r="L45" s="21">
        <v>25</v>
      </c>
      <c r="M45" s="21">
        <v>0</v>
      </c>
      <c r="N45" s="21">
        <v>0</v>
      </c>
      <c r="O45" s="21"/>
      <c r="P45" s="20">
        <v>0</v>
      </c>
      <c r="Q45" s="20">
        <v>0</v>
      </c>
      <c r="R45" s="20">
        <v>0</v>
      </c>
      <c r="S45" s="20">
        <v>10</v>
      </c>
      <c r="T45" s="20">
        <v>20</v>
      </c>
      <c r="U45" s="20">
        <v>20</v>
      </c>
      <c r="V45" s="22">
        <v>9</v>
      </c>
      <c r="W45" s="22">
        <v>14</v>
      </c>
      <c r="X45" s="22">
        <v>24</v>
      </c>
      <c r="Y45" s="22">
        <v>0</v>
      </c>
      <c r="Z45" s="22">
        <v>0</v>
      </c>
      <c r="AA45" s="22"/>
      <c r="AB45" s="23">
        <v>0</v>
      </c>
      <c r="AC45" s="23">
        <v>0</v>
      </c>
      <c r="AD45" s="23">
        <v>0</v>
      </c>
      <c r="AE45" s="23">
        <v>25</v>
      </c>
      <c r="AF45" s="23">
        <v>15</v>
      </c>
      <c r="AG45" s="23">
        <v>10</v>
      </c>
      <c r="AH45" s="9" t="s">
        <v>44</v>
      </c>
      <c r="AI45" s="9">
        <f t="shared" si="4"/>
        <v>70</v>
      </c>
      <c r="AJ45" s="24" t="e">
        <f t="shared" ref="AJ45:AO45" si="37">100*(D45+J45+P45+V45+AB45)/#REF!</f>
        <v>#REF!</v>
      </c>
      <c r="AK45" s="24" t="e">
        <f t="shared" si="37"/>
        <v>#REF!</v>
      </c>
      <c r="AL45" s="24" t="e">
        <f t="shared" si="37"/>
        <v>#REF!</v>
      </c>
      <c r="AM45" s="24" t="e">
        <f t="shared" si="37"/>
        <v>#REF!</v>
      </c>
      <c r="AN45" s="24" t="e">
        <f t="shared" si="37"/>
        <v>#REF!</v>
      </c>
      <c r="AO45" s="24" t="e">
        <f t="shared" si="37"/>
        <v>#REF!</v>
      </c>
    </row>
    <row r="46" spans="1:41" ht="15.75" customHeight="1" x14ac:dyDescent="0.3">
      <c r="A46" s="17">
        <v>34</v>
      </c>
      <c r="B46" s="18">
        <v>921313104158</v>
      </c>
      <c r="C46" s="19" t="s">
        <v>192</v>
      </c>
      <c r="D46" s="20">
        <v>24</v>
      </c>
      <c r="E46" s="20">
        <v>10</v>
      </c>
      <c r="F46" s="20">
        <v>0</v>
      </c>
      <c r="G46" s="20">
        <v>0</v>
      </c>
      <c r="H46" s="20">
        <v>0</v>
      </c>
      <c r="I46" s="20"/>
      <c r="J46" s="21">
        <v>0</v>
      </c>
      <c r="K46" s="21">
        <v>17</v>
      </c>
      <c r="L46" s="21">
        <v>17</v>
      </c>
      <c r="M46" s="21">
        <v>0</v>
      </c>
      <c r="N46" s="21">
        <v>0</v>
      </c>
      <c r="O46" s="21"/>
      <c r="P46" s="20">
        <v>0</v>
      </c>
      <c r="Q46" s="20">
        <v>0</v>
      </c>
      <c r="R46" s="20">
        <v>0</v>
      </c>
      <c r="S46" s="20">
        <v>7</v>
      </c>
      <c r="T46" s="20">
        <v>14</v>
      </c>
      <c r="U46" s="20">
        <v>14</v>
      </c>
      <c r="V46" s="22">
        <v>8</v>
      </c>
      <c r="W46" s="22">
        <v>12</v>
      </c>
      <c r="X46" s="22">
        <v>20</v>
      </c>
      <c r="Y46" s="22">
        <v>0</v>
      </c>
      <c r="Z46" s="22">
        <v>0</v>
      </c>
      <c r="AA46" s="22"/>
      <c r="AB46" s="23">
        <v>0</v>
      </c>
      <c r="AC46" s="23">
        <v>0</v>
      </c>
      <c r="AD46" s="23">
        <v>0</v>
      </c>
      <c r="AE46" s="23">
        <v>20</v>
      </c>
      <c r="AF46" s="23">
        <v>12</v>
      </c>
      <c r="AG46" s="23">
        <v>8</v>
      </c>
      <c r="AH46" s="9" t="s">
        <v>167</v>
      </c>
      <c r="AI46" s="9">
        <f t="shared" si="4"/>
        <v>0</v>
      </c>
      <c r="AJ46" s="24" t="e">
        <f t="shared" ref="AJ46:AO46" si="38">100*(D46+J46+P46+V46+AB46)/#REF!</f>
        <v>#REF!</v>
      </c>
      <c r="AK46" s="24" t="e">
        <f t="shared" si="38"/>
        <v>#REF!</v>
      </c>
      <c r="AL46" s="24" t="e">
        <f t="shared" si="38"/>
        <v>#REF!</v>
      </c>
      <c r="AM46" s="24" t="e">
        <f t="shared" si="38"/>
        <v>#REF!</v>
      </c>
      <c r="AN46" s="24" t="e">
        <f t="shared" si="38"/>
        <v>#REF!</v>
      </c>
      <c r="AO46" s="24" t="e">
        <f t="shared" si="38"/>
        <v>#REF!</v>
      </c>
    </row>
    <row r="47" spans="1:41" ht="15.75" customHeight="1" x14ac:dyDescent="0.3">
      <c r="A47" s="17">
        <v>35</v>
      </c>
      <c r="B47" s="18">
        <v>921313104159</v>
      </c>
      <c r="C47" s="19" t="s">
        <v>193</v>
      </c>
      <c r="D47" s="20">
        <v>25</v>
      </c>
      <c r="E47" s="20">
        <v>11</v>
      </c>
      <c r="F47" s="20">
        <v>0</v>
      </c>
      <c r="G47" s="20">
        <v>0</v>
      </c>
      <c r="H47" s="20">
        <v>0</v>
      </c>
      <c r="I47" s="20"/>
      <c r="J47" s="21">
        <v>0</v>
      </c>
      <c r="K47" s="21">
        <v>18</v>
      </c>
      <c r="L47" s="21">
        <v>18</v>
      </c>
      <c r="M47" s="21">
        <v>0</v>
      </c>
      <c r="N47" s="21">
        <v>0</v>
      </c>
      <c r="O47" s="21"/>
      <c r="P47" s="20">
        <v>0</v>
      </c>
      <c r="Q47" s="20">
        <v>0</v>
      </c>
      <c r="R47" s="20">
        <v>0</v>
      </c>
      <c r="S47" s="20">
        <v>8</v>
      </c>
      <c r="T47" s="20">
        <v>16</v>
      </c>
      <c r="U47" s="20">
        <v>16</v>
      </c>
      <c r="V47" s="22">
        <v>7</v>
      </c>
      <c r="W47" s="22">
        <v>11</v>
      </c>
      <c r="X47" s="22">
        <v>18</v>
      </c>
      <c r="Y47" s="22">
        <v>0</v>
      </c>
      <c r="Z47" s="22">
        <v>0</v>
      </c>
      <c r="AA47" s="22"/>
      <c r="AB47" s="23">
        <v>0</v>
      </c>
      <c r="AC47" s="23">
        <v>0</v>
      </c>
      <c r="AD47" s="23">
        <v>0</v>
      </c>
      <c r="AE47" s="23">
        <v>20</v>
      </c>
      <c r="AF47" s="23">
        <v>12</v>
      </c>
      <c r="AG47" s="23">
        <v>8</v>
      </c>
      <c r="AH47" s="9" t="s">
        <v>167</v>
      </c>
      <c r="AI47" s="9">
        <f t="shared" si="4"/>
        <v>0</v>
      </c>
      <c r="AJ47" s="24" t="e">
        <f t="shared" ref="AJ47:AO47" si="39">100*(D47+J47+P47+V47+AB47)/#REF!</f>
        <v>#REF!</v>
      </c>
      <c r="AK47" s="24" t="e">
        <f t="shared" si="39"/>
        <v>#REF!</v>
      </c>
      <c r="AL47" s="24" t="e">
        <f t="shared" si="39"/>
        <v>#REF!</v>
      </c>
      <c r="AM47" s="24" t="e">
        <f t="shared" si="39"/>
        <v>#REF!</v>
      </c>
      <c r="AN47" s="24" t="e">
        <f t="shared" si="39"/>
        <v>#REF!</v>
      </c>
      <c r="AO47" s="24" t="e">
        <f t="shared" si="39"/>
        <v>#REF!</v>
      </c>
    </row>
    <row r="48" spans="1:41" ht="15.75" customHeight="1" x14ac:dyDescent="0.3">
      <c r="A48" s="17">
        <v>36</v>
      </c>
      <c r="B48" s="18">
        <v>921313104160</v>
      </c>
      <c r="C48" s="19" t="s">
        <v>194</v>
      </c>
      <c r="D48" s="20">
        <v>33</v>
      </c>
      <c r="E48" s="20">
        <v>14</v>
      </c>
      <c r="F48" s="20">
        <v>0</v>
      </c>
      <c r="G48" s="20">
        <v>0</v>
      </c>
      <c r="H48" s="20">
        <v>0</v>
      </c>
      <c r="I48" s="20"/>
      <c r="J48" s="21">
        <v>0</v>
      </c>
      <c r="K48" s="21">
        <v>21</v>
      </c>
      <c r="L48" s="21">
        <v>21</v>
      </c>
      <c r="M48" s="21">
        <v>0</v>
      </c>
      <c r="N48" s="21">
        <v>0</v>
      </c>
      <c r="O48" s="21"/>
      <c r="P48" s="20">
        <v>0</v>
      </c>
      <c r="Q48" s="20">
        <v>0</v>
      </c>
      <c r="R48" s="20">
        <v>0</v>
      </c>
      <c r="S48" s="20">
        <v>10</v>
      </c>
      <c r="T48" s="20">
        <v>20</v>
      </c>
      <c r="U48" s="20">
        <v>20</v>
      </c>
      <c r="V48" s="22">
        <v>9</v>
      </c>
      <c r="W48" s="22">
        <v>14</v>
      </c>
      <c r="X48" s="22">
        <v>23</v>
      </c>
      <c r="Y48" s="22">
        <v>0</v>
      </c>
      <c r="Z48" s="22">
        <v>0</v>
      </c>
      <c r="AA48" s="22"/>
      <c r="AB48" s="23">
        <v>0</v>
      </c>
      <c r="AC48" s="23">
        <v>0</v>
      </c>
      <c r="AD48" s="23">
        <v>0</v>
      </c>
      <c r="AE48" s="23">
        <v>25</v>
      </c>
      <c r="AF48" s="23">
        <v>15</v>
      </c>
      <c r="AG48" s="23">
        <v>10</v>
      </c>
      <c r="AH48" s="9" t="s">
        <v>36</v>
      </c>
      <c r="AI48" s="9">
        <f t="shared" si="4"/>
        <v>56</v>
      </c>
      <c r="AJ48" s="24" t="e">
        <f t="shared" ref="AJ48:AO48" si="40">100*(D48+J48+P48+V48+AB48)/#REF!</f>
        <v>#REF!</v>
      </c>
      <c r="AK48" s="24" t="e">
        <f t="shared" si="40"/>
        <v>#REF!</v>
      </c>
      <c r="AL48" s="24" t="e">
        <f t="shared" si="40"/>
        <v>#REF!</v>
      </c>
      <c r="AM48" s="24" t="e">
        <f t="shared" si="40"/>
        <v>#REF!</v>
      </c>
      <c r="AN48" s="24" t="e">
        <f t="shared" si="40"/>
        <v>#REF!</v>
      </c>
      <c r="AO48" s="24" t="e">
        <f t="shared" si="40"/>
        <v>#REF!</v>
      </c>
    </row>
    <row r="49" spans="1:41" ht="15.75" customHeight="1" x14ac:dyDescent="0.3">
      <c r="A49" s="17">
        <v>37</v>
      </c>
      <c r="B49" s="18">
        <v>921313104162</v>
      </c>
      <c r="C49" s="19" t="s">
        <v>195</v>
      </c>
      <c r="D49" s="20">
        <v>29</v>
      </c>
      <c r="E49" s="20">
        <v>13</v>
      </c>
      <c r="F49" s="20">
        <v>0</v>
      </c>
      <c r="G49" s="20">
        <v>0</v>
      </c>
      <c r="H49" s="20">
        <v>0</v>
      </c>
      <c r="I49" s="20"/>
      <c r="J49" s="21">
        <v>0</v>
      </c>
      <c r="K49" s="21">
        <v>21</v>
      </c>
      <c r="L49" s="21">
        <v>21</v>
      </c>
      <c r="M49" s="21">
        <v>0</v>
      </c>
      <c r="N49" s="21">
        <v>0</v>
      </c>
      <c r="O49" s="21"/>
      <c r="P49" s="20">
        <v>0</v>
      </c>
      <c r="Q49" s="20">
        <v>0</v>
      </c>
      <c r="R49" s="20">
        <v>0</v>
      </c>
      <c r="S49" s="20">
        <v>10</v>
      </c>
      <c r="T49" s="20">
        <v>20</v>
      </c>
      <c r="U49" s="20">
        <v>20</v>
      </c>
      <c r="V49" s="22">
        <v>10</v>
      </c>
      <c r="W49" s="22">
        <v>15</v>
      </c>
      <c r="X49" s="22">
        <v>25</v>
      </c>
      <c r="Y49" s="22">
        <v>0</v>
      </c>
      <c r="Z49" s="22">
        <v>0</v>
      </c>
      <c r="AA49" s="22"/>
      <c r="AB49" s="23">
        <v>0</v>
      </c>
      <c r="AC49" s="23">
        <v>0</v>
      </c>
      <c r="AD49" s="23">
        <v>0</v>
      </c>
      <c r="AE49" s="23">
        <v>24</v>
      </c>
      <c r="AF49" s="23">
        <v>14</v>
      </c>
      <c r="AG49" s="23">
        <v>10</v>
      </c>
      <c r="AH49" s="9" t="s">
        <v>44</v>
      </c>
      <c r="AI49" s="9">
        <f t="shared" si="4"/>
        <v>70</v>
      </c>
      <c r="AJ49" s="24" t="e">
        <f t="shared" ref="AJ49:AO49" si="41">100*(D49+J49+P49+V49+AB49)/#REF!</f>
        <v>#REF!</v>
      </c>
      <c r="AK49" s="24" t="e">
        <f t="shared" si="41"/>
        <v>#REF!</v>
      </c>
      <c r="AL49" s="24" t="e">
        <f t="shared" si="41"/>
        <v>#REF!</v>
      </c>
      <c r="AM49" s="24" t="e">
        <f t="shared" si="41"/>
        <v>#REF!</v>
      </c>
      <c r="AN49" s="24" t="e">
        <f t="shared" si="41"/>
        <v>#REF!</v>
      </c>
      <c r="AO49" s="24" t="e">
        <f t="shared" si="41"/>
        <v>#REF!</v>
      </c>
    </row>
    <row r="50" spans="1:41" ht="15.75" customHeight="1" x14ac:dyDescent="0.3">
      <c r="A50" s="17">
        <v>38</v>
      </c>
      <c r="B50" s="18">
        <v>921313104163</v>
      </c>
      <c r="C50" s="19" t="s">
        <v>196</v>
      </c>
      <c r="D50" s="20">
        <v>33</v>
      </c>
      <c r="E50" s="20">
        <v>14</v>
      </c>
      <c r="F50" s="20">
        <v>0</v>
      </c>
      <c r="G50" s="20">
        <v>0</v>
      </c>
      <c r="H50" s="20">
        <v>0</v>
      </c>
      <c r="I50" s="20"/>
      <c r="J50" s="21">
        <v>0</v>
      </c>
      <c r="K50" s="21">
        <v>24</v>
      </c>
      <c r="L50" s="21">
        <v>24</v>
      </c>
      <c r="M50" s="21">
        <v>0</v>
      </c>
      <c r="N50" s="21">
        <v>0</v>
      </c>
      <c r="O50" s="21"/>
      <c r="P50" s="20">
        <v>0</v>
      </c>
      <c r="Q50" s="20">
        <v>0</v>
      </c>
      <c r="R50" s="20">
        <v>0</v>
      </c>
      <c r="S50" s="20">
        <v>9</v>
      </c>
      <c r="T50" s="20">
        <v>18</v>
      </c>
      <c r="U50" s="20">
        <v>18</v>
      </c>
      <c r="V50" s="22">
        <v>9</v>
      </c>
      <c r="W50" s="22">
        <v>14</v>
      </c>
      <c r="X50" s="22">
        <v>23</v>
      </c>
      <c r="Y50" s="22">
        <v>0</v>
      </c>
      <c r="Z50" s="22">
        <v>0</v>
      </c>
      <c r="AA50" s="22"/>
      <c r="AB50" s="23">
        <v>0</v>
      </c>
      <c r="AC50" s="23">
        <v>0</v>
      </c>
      <c r="AD50" s="23">
        <v>0</v>
      </c>
      <c r="AE50" s="23">
        <v>24</v>
      </c>
      <c r="AF50" s="23">
        <v>14</v>
      </c>
      <c r="AG50" s="23">
        <v>10</v>
      </c>
      <c r="AH50" s="9" t="s">
        <v>36</v>
      </c>
      <c r="AI50" s="9">
        <f t="shared" si="4"/>
        <v>56</v>
      </c>
      <c r="AJ50" s="24" t="e">
        <f t="shared" ref="AJ50:AO50" si="42">100*(D50+J50+P50+V50+AB50)/#REF!</f>
        <v>#REF!</v>
      </c>
      <c r="AK50" s="24" t="e">
        <f t="shared" si="42"/>
        <v>#REF!</v>
      </c>
      <c r="AL50" s="24" t="e">
        <f t="shared" si="42"/>
        <v>#REF!</v>
      </c>
      <c r="AM50" s="24" t="e">
        <f t="shared" si="42"/>
        <v>#REF!</v>
      </c>
      <c r="AN50" s="24" t="e">
        <f t="shared" si="42"/>
        <v>#REF!</v>
      </c>
      <c r="AO50" s="24" t="e">
        <f t="shared" si="42"/>
        <v>#REF!</v>
      </c>
    </row>
    <row r="51" spans="1:41" ht="15.75" customHeight="1" x14ac:dyDescent="0.3">
      <c r="A51" s="17">
        <v>39</v>
      </c>
      <c r="B51" s="18">
        <v>921313104164</v>
      </c>
      <c r="C51" s="19" t="s">
        <v>197</v>
      </c>
      <c r="D51" s="20">
        <v>31</v>
      </c>
      <c r="E51" s="20">
        <v>13</v>
      </c>
      <c r="F51" s="20">
        <v>0</v>
      </c>
      <c r="G51" s="20">
        <v>0</v>
      </c>
      <c r="H51" s="20">
        <v>0</v>
      </c>
      <c r="I51" s="20"/>
      <c r="J51" s="21">
        <v>0</v>
      </c>
      <c r="K51" s="21">
        <v>19</v>
      </c>
      <c r="L51" s="21">
        <v>19</v>
      </c>
      <c r="M51" s="21">
        <v>0</v>
      </c>
      <c r="N51" s="21">
        <v>0</v>
      </c>
      <c r="O51" s="21"/>
      <c r="P51" s="20">
        <v>0</v>
      </c>
      <c r="Q51" s="20">
        <v>0</v>
      </c>
      <c r="R51" s="20">
        <v>0</v>
      </c>
      <c r="S51" s="20">
        <v>7</v>
      </c>
      <c r="T51" s="20">
        <v>14</v>
      </c>
      <c r="U51" s="20">
        <v>14</v>
      </c>
      <c r="V51" s="22">
        <v>8</v>
      </c>
      <c r="W51" s="22">
        <v>12</v>
      </c>
      <c r="X51" s="22">
        <v>20</v>
      </c>
      <c r="Y51" s="22">
        <v>0</v>
      </c>
      <c r="Z51" s="22">
        <v>0</v>
      </c>
      <c r="AA51" s="22"/>
      <c r="AB51" s="23">
        <v>0</v>
      </c>
      <c r="AC51" s="23">
        <v>0</v>
      </c>
      <c r="AD51" s="23">
        <v>0</v>
      </c>
      <c r="AE51" s="23">
        <v>23</v>
      </c>
      <c r="AF51" s="23">
        <v>14</v>
      </c>
      <c r="AG51" s="23">
        <v>9</v>
      </c>
      <c r="AH51" s="9" t="s">
        <v>36</v>
      </c>
      <c r="AI51" s="9">
        <f t="shared" si="4"/>
        <v>56</v>
      </c>
      <c r="AJ51" s="24" t="e">
        <f t="shared" ref="AJ51:AO51" si="43">100*(D51+J51+P51+V51+AB51)/#REF!</f>
        <v>#REF!</v>
      </c>
      <c r="AK51" s="24" t="e">
        <f t="shared" si="43"/>
        <v>#REF!</v>
      </c>
      <c r="AL51" s="24" t="e">
        <f t="shared" si="43"/>
        <v>#REF!</v>
      </c>
      <c r="AM51" s="24" t="e">
        <f t="shared" si="43"/>
        <v>#REF!</v>
      </c>
      <c r="AN51" s="24" t="e">
        <f t="shared" si="43"/>
        <v>#REF!</v>
      </c>
      <c r="AO51" s="24" t="e">
        <f t="shared" si="43"/>
        <v>#REF!</v>
      </c>
    </row>
    <row r="52" spans="1:41" ht="15.75" customHeight="1" x14ac:dyDescent="0.3">
      <c r="A52" s="17">
        <v>40</v>
      </c>
      <c r="B52" s="18">
        <v>921313104165</v>
      </c>
      <c r="C52" s="19" t="s">
        <v>198</v>
      </c>
      <c r="D52" s="20">
        <v>35</v>
      </c>
      <c r="E52" s="20">
        <v>15</v>
      </c>
      <c r="F52" s="20">
        <v>0</v>
      </c>
      <c r="G52" s="20">
        <v>0</v>
      </c>
      <c r="H52" s="20">
        <v>0</v>
      </c>
      <c r="I52" s="20"/>
      <c r="J52" s="21">
        <v>0</v>
      </c>
      <c r="K52" s="21">
        <v>25</v>
      </c>
      <c r="L52" s="21">
        <v>25</v>
      </c>
      <c r="M52" s="21">
        <v>0</v>
      </c>
      <c r="N52" s="21">
        <v>0</v>
      </c>
      <c r="O52" s="21"/>
      <c r="P52" s="20">
        <v>0</v>
      </c>
      <c r="Q52" s="20">
        <v>0</v>
      </c>
      <c r="R52" s="20">
        <v>0</v>
      </c>
      <c r="S52" s="20">
        <v>10</v>
      </c>
      <c r="T52" s="20">
        <v>20</v>
      </c>
      <c r="U52" s="20">
        <v>20</v>
      </c>
      <c r="V52" s="22">
        <v>9</v>
      </c>
      <c r="W52" s="22">
        <v>14</v>
      </c>
      <c r="X52" s="22">
        <v>23</v>
      </c>
      <c r="Y52" s="22">
        <v>0</v>
      </c>
      <c r="Z52" s="22">
        <v>0</v>
      </c>
      <c r="AA52" s="22"/>
      <c r="AB52" s="23">
        <v>0</v>
      </c>
      <c r="AC52" s="23">
        <v>0</v>
      </c>
      <c r="AD52" s="23">
        <v>0</v>
      </c>
      <c r="AE52" s="23">
        <v>25</v>
      </c>
      <c r="AF52" s="23">
        <v>15</v>
      </c>
      <c r="AG52" s="23">
        <v>10</v>
      </c>
      <c r="AH52" s="9" t="s">
        <v>39</v>
      </c>
      <c r="AI52" s="9">
        <f t="shared" si="4"/>
        <v>80</v>
      </c>
      <c r="AJ52" s="24" t="e">
        <f t="shared" ref="AJ52:AO52" si="44">100*(D52+J52+P52+V52+AB52)/#REF!</f>
        <v>#REF!</v>
      </c>
      <c r="AK52" s="24" t="e">
        <f t="shared" si="44"/>
        <v>#REF!</v>
      </c>
      <c r="AL52" s="24" t="e">
        <f t="shared" si="44"/>
        <v>#REF!</v>
      </c>
      <c r="AM52" s="24" t="e">
        <f t="shared" si="44"/>
        <v>#REF!</v>
      </c>
      <c r="AN52" s="24" t="e">
        <f t="shared" si="44"/>
        <v>#REF!</v>
      </c>
      <c r="AO52" s="24" t="e">
        <f t="shared" si="44"/>
        <v>#REF!</v>
      </c>
    </row>
    <row r="53" spans="1:41" ht="15.75" customHeight="1" x14ac:dyDescent="0.3">
      <c r="A53" s="17">
        <v>41</v>
      </c>
      <c r="B53" s="18">
        <v>921313104166</v>
      </c>
      <c r="C53" s="19" t="s">
        <v>199</v>
      </c>
      <c r="D53" s="20">
        <v>33</v>
      </c>
      <c r="E53" s="20">
        <v>14</v>
      </c>
      <c r="F53" s="20">
        <v>0</v>
      </c>
      <c r="G53" s="20">
        <v>0</v>
      </c>
      <c r="H53" s="20">
        <v>0</v>
      </c>
      <c r="I53" s="20"/>
      <c r="J53" s="21">
        <v>0</v>
      </c>
      <c r="K53" s="21">
        <v>25</v>
      </c>
      <c r="L53" s="21">
        <v>25</v>
      </c>
      <c r="M53" s="21">
        <v>0</v>
      </c>
      <c r="N53" s="21">
        <v>0</v>
      </c>
      <c r="O53" s="21"/>
      <c r="P53" s="20">
        <v>0</v>
      </c>
      <c r="Q53" s="20">
        <v>0</v>
      </c>
      <c r="R53" s="20">
        <v>0</v>
      </c>
      <c r="S53" s="20">
        <v>9</v>
      </c>
      <c r="T53" s="20">
        <v>17</v>
      </c>
      <c r="U53" s="20">
        <v>17</v>
      </c>
      <c r="V53" s="22">
        <v>9</v>
      </c>
      <c r="W53" s="22">
        <v>14</v>
      </c>
      <c r="X53" s="22">
        <v>23</v>
      </c>
      <c r="Y53" s="22">
        <v>0</v>
      </c>
      <c r="Z53" s="22">
        <v>0</v>
      </c>
      <c r="AA53" s="22"/>
      <c r="AB53" s="23">
        <v>0</v>
      </c>
      <c r="AC53" s="23">
        <v>0</v>
      </c>
      <c r="AD53" s="23">
        <v>0</v>
      </c>
      <c r="AE53" s="23">
        <v>25</v>
      </c>
      <c r="AF53" s="23">
        <v>15</v>
      </c>
      <c r="AG53" s="23">
        <v>10</v>
      </c>
      <c r="AH53" s="9" t="s">
        <v>44</v>
      </c>
      <c r="AI53" s="9">
        <f t="shared" si="4"/>
        <v>70</v>
      </c>
      <c r="AJ53" s="24" t="e">
        <f t="shared" ref="AJ53:AO53" si="45">100*(D53+J53+P53+V53+AB53)/#REF!</f>
        <v>#REF!</v>
      </c>
      <c r="AK53" s="24" t="e">
        <f t="shared" si="45"/>
        <v>#REF!</v>
      </c>
      <c r="AL53" s="24" t="e">
        <f t="shared" si="45"/>
        <v>#REF!</v>
      </c>
      <c r="AM53" s="24" t="e">
        <f t="shared" si="45"/>
        <v>#REF!</v>
      </c>
      <c r="AN53" s="24" t="e">
        <f t="shared" si="45"/>
        <v>#REF!</v>
      </c>
      <c r="AO53" s="24" t="e">
        <f t="shared" si="45"/>
        <v>#REF!</v>
      </c>
    </row>
    <row r="54" spans="1:41" ht="15.75" customHeight="1" x14ac:dyDescent="0.3">
      <c r="A54" s="17">
        <v>42</v>
      </c>
      <c r="B54" s="18">
        <v>921313104167</v>
      </c>
      <c r="C54" s="19" t="s">
        <v>200</v>
      </c>
      <c r="D54" s="20">
        <v>29</v>
      </c>
      <c r="E54" s="20">
        <v>13</v>
      </c>
      <c r="F54" s="20">
        <v>0</v>
      </c>
      <c r="G54" s="20">
        <v>0</v>
      </c>
      <c r="H54" s="20">
        <v>0</v>
      </c>
      <c r="I54" s="20"/>
      <c r="J54" s="21">
        <v>0</v>
      </c>
      <c r="K54" s="21">
        <v>22</v>
      </c>
      <c r="L54" s="21">
        <v>22</v>
      </c>
      <c r="M54" s="21">
        <v>0</v>
      </c>
      <c r="N54" s="21">
        <v>0</v>
      </c>
      <c r="O54" s="21"/>
      <c r="P54" s="20">
        <v>0</v>
      </c>
      <c r="Q54" s="20">
        <v>0</v>
      </c>
      <c r="R54" s="20">
        <v>0</v>
      </c>
      <c r="S54" s="20">
        <v>9</v>
      </c>
      <c r="T54" s="20">
        <v>18</v>
      </c>
      <c r="U54" s="20">
        <v>18</v>
      </c>
      <c r="V54" s="22">
        <v>10</v>
      </c>
      <c r="W54" s="22">
        <v>15</v>
      </c>
      <c r="X54" s="22">
        <v>25</v>
      </c>
      <c r="Y54" s="22">
        <v>0</v>
      </c>
      <c r="Z54" s="22">
        <v>0</v>
      </c>
      <c r="AA54" s="22"/>
      <c r="AB54" s="23">
        <v>0</v>
      </c>
      <c r="AC54" s="23">
        <v>0</v>
      </c>
      <c r="AD54" s="23">
        <v>0</v>
      </c>
      <c r="AE54" s="23">
        <v>23</v>
      </c>
      <c r="AF54" s="23">
        <v>14</v>
      </c>
      <c r="AG54" s="23">
        <v>9</v>
      </c>
      <c r="AH54" s="9" t="s">
        <v>44</v>
      </c>
      <c r="AI54" s="9">
        <f t="shared" si="4"/>
        <v>70</v>
      </c>
      <c r="AJ54" s="24" t="e">
        <f t="shared" ref="AJ54:AO54" si="46">100*(D54+J54+P54+V54+AB54)/#REF!</f>
        <v>#REF!</v>
      </c>
      <c r="AK54" s="24" t="e">
        <f t="shared" si="46"/>
        <v>#REF!</v>
      </c>
      <c r="AL54" s="24" t="e">
        <f t="shared" si="46"/>
        <v>#REF!</v>
      </c>
      <c r="AM54" s="24" t="e">
        <f t="shared" si="46"/>
        <v>#REF!</v>
      </c>
      <c r="AN54" s="24" t="e">
        <f t="shared" si="46"/>
        <v>#REF!</v>
      </c>
      <c r="AO54" s="24" t="e">
        <f t="shared" si="46"/>
        <v>#REF!</v>
      </c>
    </row>
    <row r="55" spans="1:41" ht="15.75" customHeight="1" x14ac:dyDescent="0.3">
      <c r="A55" s="17">
        <v>43</v>
      </c>
      <c r="B55" s="18">
        <v>921313104168</v>
      </c>
      <c r="C55" s="19" t="s">
        <v>201</v>
      </c>
      <c r="D55" s="20">
        <v>24</v>
      </c>
      <c r="E55" s="20">
        <v>10</v>
      </c>
      <c r="F55" s="20">
        <v>0</v>
      </c>
      <c r="G55" s="20">
        <v>0</v>
      </c>
      <c r="H55" s="20">
        <v>0</v>
      </c>
      <c r="I55" s="20"/>
      <c r="J55" s="21">
        <v>0</v>
      </c>
      <c r="K55" s="21">
        <v>16</v>
      </c>
      <c r="L55" s="21">
        <v>16</v>
      </c>
      <c r="M55" s="21">
        <v>0</v>
      </c>
      <c r="N55" s="21">
        <v>0</v>
      </c>
      <c r="O55" s="21"/>
      <c r="P55" s="20">
        <v>0</v>
      </c>
      <c r="Q55" s="20">
        <v>0</v>
      </c>
      <c r="R55" s="20">
        <v>0</v>
      </c>
      <c r="S55" s="20">
        <v>7</v>
      </c>
      <c r="T55" s="20">
        <v>14</v>
      </c>
      <c r="U55" s="20">
        <v>14</v>
      </c>
      <c r="V55" s="22">
        <v>7</v>
      </c>
      <c r="W55" s="22">
        <v>11</v>
      </c>
      <c r="X55" s="22">
        <v>18</v>
      </c>
      <c r="Y55" s="22">
        <v>0</v>
      </c>
      <c r="Z55" s="22">
        <v>0</v>
      </c>
      <c r="AA55" s="22"/>
      <c r="AB55" s="23">
        <v>0</v>
      </c>
      <c r="AC55" s="23">
        <v>0</v>
      </c>
      <c r="AD55" s="23">
        <v>0</v>
      </c>
      <c r="AE55" s="23">
        <v>20</v>
      </c>
      <c r="AF55" s="23">
        <v>12</v>
      </c>
      <c r="AG55" s="23">
        <v>8</v>
      </c>
      <c r="AH55" s="9" t="s">
        <v>167</v>
      </c>
      <c r="AI55" s="9">
        <f t="shared" si="4"/>
        <v>0</v>
      </c>
      <c r="AJ55" s="24" t="e">
        <f t="shared" ref="AJ55:AO55" si="47">100*(D55+J55+P55+V55+AB55)/#REF!</f>
        <v>#REF!</v>
      </c>
      <c r="AK55" s="24" t="e">
        <f t="shared" si="47"/>
        <v>#REF!</v>
      </c>
      <c r="AL55" s="24" t="e">
        <f t="shared" si="47"/>
        <v>#REF!</v>
      </c>
      <c r="AM55" s="24" t="e">
        <f t="shared" si="47"/>
        <v>#REF!</v>
      </c>
      <c r="AN55" s="24" t="e">
        <f t="shared" si="47"/>
        <v>#REF!</v>
      </c>
      <c r="AO55" s="24" t="e">
        <f t="shared" si="47"/>
        <v>#REF!</v>
      </c>
    </row>
    <row r="56" spans="1:41" ht="15.75" customHeight="1" x14ac:dyDescent="0.3">
      <c r="A56" s="17">
        <v>44</v>
      </c>
      <c r="B56" s="18">
        <v>921313104169</v>
      </c>
      <c r="C56" s="19" t="s">
        <v>202</v>
      </c>
      <c r="D56" s="20">
        <v>26</v>
      </c>
      <c r="E56" s="20">
        <v>11</v>
      </c>
      <c r="F56" s="20">
        <v>0</v>
      </c>
      <c r="G56" s="20">
        <v>0</v>
      </c>
      <c r="H56" s="20">
        <v>0</v>
      </c>
      <c r="I56" s="20"/>
      <c r="J56" s="21">
        <v>0</v>
      </c>
      <c r="K56" s="21">
        <v>24</v>
      </c>
      <c r="L56" s="21">
        <v>24</v>
      </c>
      <c r="M56" s="21">
        <v>0</v>
      </c>
      <c r="N56" s="21">
        <v>0</v>
      </c>
      <c r="O56" s="21"/>
      <c r="P56" s="20">
        <v>0</v>
      </c>
      <c r="Q56" s="20">
        <v>0</v>
      </c>
      <c r="R56" s="20">
        <v>0</v>
      </c>
      <c r="S56" s="20">
        <v>8</v>
      </c>
      <c r="T56" s="20">
        <v>16</v>
      </c>
      <c r="U56" s="20">
        <v>16</v>
      </c>
      <c r="V56" s="22">
        <v>8</v>
      </c>
      <c r="W56" s="22">
        <v>12</v>
      </c>
      <c r="X56" s="22">
        <v>20</v>
      </c>
      <c r="Y56" s="22">
        <v>0</v>
      </c>
      <c r="Z56" s="22">
        <v>0</v>
      </c>
      <c r="AA56" s="22"/>
      <c r="AB56" s="23">
        <v>0</v>
      </c>
      <c r="AC56" s="23">
        <v>0</v>
      </c>
      <c r="AD56" s="23">
        <v>0</v>
      </c>
      <c r="AE56" s="23">
        <v>20</v>
      </c>
      <c r="AF56" s="23">
        <v>12</v>
      </c>
      <c r="AG56" s="23">
        <v>8</v>
      </c>
      <c r="AH56" s="9" t="s">
        <v>49</v>
      </c>
      <c r="AI56" s="9">
        <f t="shared" si="4"/>
        <v>60</v>
      </c>
      <c r="AJ56" s="24" t="e">
        <f t="shared" ref="AJ56:AO56" si="48">100*(D56+J56+P56+V56+AB56)/#REF!</f>
        <v>#REF!</v>
      </c>
      <c r="AK56" s="24" t="e">
        <f t="shared" si="48"/>
        <v>#REF!</v>
      </c>
      <c r="AL56" s="24" t="e">
        <f t="shared" si="48"/>
        <v>#REF!</v>
      </c>
      <c r="AM56" s="24" t="e">
        <f t="shared" si="48"/>
        <v>#REF!</v>
      </c>
      <c r="AN56" s="24" t="e">
        <f t="shared" si="48"/>
        <v>#REF!</v>
      </c>
      <c r="AO56" s="24" t="e">
        <f t="shared" si="48"/>
        <v>#REF!</v>
      </c>
    </row>
    <row r="57" spans="1:41" ht="15.75" customHeight="1" x14ac:dyDescent="0.3">
      <c r="A57" s="17">
        <v>45</v>
      </c>
      <c r="B57" s="18">
        <v>921313104170</v>
      </c>
      <c r="C57" s="19" t="s">
        <v>203</v>
      </c>
      <c r="D57" s="20">
        <v>25</v>
      </c>
      <c r="E57" s="20">
        <v>11</v>
      </c>
      <c r="F57" s="20">
        <v>0</v>
      </c>
      <c r="G57" s="20">
        <v>0</v>
      </c>
      <c r="H57" s="20">
        <v>0</v>
      </c>
      <c r="I57" s="20"/>
      <c r="J57" s="21">
        <v>0</v>
      </c>
      <c r="K57" s="21">
        <v>18</v>
      </c>
      <c r="L57" s="21">
        <v>18</v>
      </c>
      <c r="M57" s="21">
        <v>0</v>
      </c>
      <c r="N57" s="21">
        <v>0</v>
      </c>
      <c r="O57" s="21"/>
      <c r="P57" s="20">
        <v>0</v>
      </c>
      <c r="Q57" s="20">
        <v>0</v>
      </c>
      <c r="R57" s="20">
        <v>0</v>
      </c>
      <c r="S57" s="20">
        <v>8</v>
      </c>
      <c r="T57" s="20">
        <v>15</v>
      </c>
      <c r="U57" s="20">
        <v>15</v>
      </c>
      <c r="V57" s="22">
        <v>8</v>
      </c>
      <c r="W57" s="22">
        <v>12</v>
      </c>
      <c r="X57" s="22">
        <v>20</v>
      </c>
      <c r="Y57" s="22">
        <v>0</v>
      </c>
      <c r="Z57" s="22">
        <v>0</v>
      </c>
      <c r="AA57" s="22"/>
      <c r="AB57" s="23">
        <v>0</v>
      </c>
      <c r="AC57" s="23">
        <v>0</v>
      </c>
      <c r="AD57" s="23">
        <v>0</v>
      </c>
      <c r="AE57" s="23">
        <v>20</v>
      </c>
      <c r="AF57" s="23">
        <v>12</v>
      </c>
      <c r="AG57" s="23">
        <v>8</v>
      </c>
      <c r="AH57" s="9" t="s">
        <v>167</v>
      </c>
      <c r="AI57" s="9">
        <f t="shared" si="4"/>
        <v>0</v>
      </c>
      <c r="AJ57" s="24" t="e">
        <f t="shared" ref="AJ57:AO57" si="49">100*(D57+J57+P57+V57+AB57)/#REF!</f>
        <v>#REF!</v>
      </c>
      <c r="AK57" s="24" t="e">
        <f t="shared" si="49"/>
        <v>#REF!</v>
      </c>
      <c r="AL57" s="24" t="e">
        <f t="shared" si="49"/>
        <v>#REF!</v>
      </c>
      <c r="AM57" s="24" t="e">
        <f t="shared" si="49"/>
        <v>#REF!</v>
      </c>
      <c r="AN57" s="24" t="e">
        <f t="shared" si="49"/>
        <v>#REF!</v>
      </c>
      <c r="AO57" s="24" t="e">
        <f t="shared" si="49"/>
        <v>#REF!</v>
      </c>
    </row>
    <row r="58" spans="1:41" ht="15.75" customHeight="1" x14ac:dyDescent="0.3">
      <c r="A58" s="17">
        <v>46</v>
      </c>
      <c r="B58" s="18">
        <v>921313104171</v>
      </c>
      <c r="C58" s="19" t="s">
        <v>204</v>
      </c>
      <c r="D58" s="20">
        <v>32</v>
      </c>
      <c r="E58" s="20">
        <v>14</v>
      </c>
      <c r="F58" s="20">
        <v>0</v>
      </c>
      <c r="G58" s="20">
        <v>0</v>
      </c>
      <c r="H58" s="20">
        <v>0</v>
      </c>
      <c r="I58" s="20"/>
      <c r="J58" s="21">
        <v>0</v>
      </c>
      <c r="K58" s="21">
        <v>21</v>
      </c>
      <c r="L58" s="21">
        <v>21</v>
      </c>
      <c r="M58" s="21">
        <v>0</v>
      </c>
      <c r="N58" s="21">
        <v>0</v>
      </c>
      <c r="O58" s="21"/>
      <c r="P58" s="20">
        <v>0</v>
      </c>
      <c r="Q58" s="20">
        <v>0</v>
      </c>
      <c r="R58" s="20">
        <v>0</v>
      </c>
      <c r="S58" s="20">
        <v>9</v>
      </c>
      <c r="T58" s="20">
        <v>18</v>
      </c>
      <c r="U58" s="20">
        <v>18</v>
      </c>
      <c r="V58" s="22">
        <v>9</v>
      </c>
      <c r="W58" s="22">
        <v>14</v>
      </c>
      <c r="X58" s="22">
        <v>23</v>
      </c>
      <c r="Y58" s="22">
        <v>0</v>
      </c>
      <c r="Z58" s="22">
        <v>0</v>
      </c>
      <c r="AA58" s="22"/>
      <c r="AB58" s="23">
        <v>0</v>
      </c>
      <c r="AC58" s="23">
        <v>0</v>
      </c>
      <c r="AD58" s="23">
        <v>0</v>
      </c>
      <c r="AE58" s="23">
        <v>25</v>
      </c>
      <c r="AF58" s="23">
        <v>15</v>
      </c>
      <c r="AG58" s="23">
        <v>10</v>
      </c>
      <c r="AH58" s="9" t="s">
        <v>36</v>
      </c>
      <c r="AI58" s="9">
        <f t="shared" si="4"/>
        <v>56</v>
      </c>
      <c r="AJ58" s="24" t="e">
        <f t="shared" ref="AJ58:AO58" si="50">100*(D58+J58+P58+V58+AB58)/#REF!</f>
        <v>#REF!</v>
      </c>
      <c r="AK58" s="24" t="e">
        <f t="shared" si="50"/>
        <v>#REF!</v>
      </c>
      <c r="AL58" s="24" t="e">
        <f t="shared" si="50"/>
        <v>#REF!</v>
      </c>
      <c r="AM58" s="24" t="e">
        <f t="shared" si="50"/>
        <v>#REF!</v>
      </c>
      <c r="AN58" s="24" t="e">
        <f t="shared" si="50"/>
        <v>#REF!</v>
      </c>
      <c r="AO58" s="24" t="e">
        <f t="shared" si="50"/>
        <v>#REF!</v>
      </c>
    </row>
    <row r="59" spans="1:41" ht="15.75" customHeight="1" x14ac:dyDescent="0.3">
      <c r="A59" s="17">
        <v>47</v>
      </c>
      <c r="B59" s="18">
        <v>921313104172</v>
      </c>
      <c r="C59" s="19" t="s">
        <v>205</v>
      </c>
      <c r="D59" s="20">
        <v>32</v>
      </c>
      <c r="E59" s="20">
        <v>14</v>
      </c>
      <c r="F59" s="20">
        <v>0</v>
      </c>
      <c r="G59" s="20">
        <v>0</v>
      </c>
      <c r="H59" s="20">
        <v>0</v>
      </c>
      <c r="I59" s="20"/>
      <c r="J59" s="21">
        <v>0</v>
      </c>
      <c r="K59" s="21">
        <v>22</v>
      </c>
      <c r="L59" s="21">
        <v>22</v>
      </c>
      <c r="M59" s="21">
        <v>0</v>
      </c>
      <c r="N59" s="21">
        <v>0</v>
      </c>
      <c r="O59" s="21"/>
      <c r="P59" s="20">
        <v>0</v>
      </c>
      <c r="Q59" s="20">
        <v>0</v>
      </c>
      <c r="R59" s="20">
        <v>0</v>
      </c>
      <c r="S59" s="20">
        <v>9</v>
      </c>
      <c r="T59" s="20">
        <v>17</v>
      </c>
      <c r="U59" s="20">
        <v>17</v>
      </c>
      <c r="V59" s="22">
        <v>9</v>
      </c>
      <c r="W59" s="22">
        <v>14</v>
      </c>
      <c r="X59" s="22">
        <v>23</v>
      </c>
      <c r="Y59" s="22">
        <v>0</v>
      </c>
      <c r="Z59" s="22">
        <v>0</v>
      </c>
      <c r="AA59" s="22"/>
      <c r="AB59" s="23">
        <v>0</v>
      </c>
      <c r="AC59" s="23">
        <v>0</v>
      </c>
      <c r="AD59" s="23">
        <v>0</v>
      </c>
      <c r="AE59" s="23">
        <v>25</v>
      </c>
      <c r="AF59" s="23">
        <v>15</v>
      </c>
      <c r="AG59" s="23">
        <v>10</v>
      </c>
      <c r="AH59" s="9" t="s">
        <v>49</v>
      </c>
      <c r="AI59" s="9">
        <f t="shared" si="4"/>
        <v>60</v>
      </c>
      <c r="AJ59" s="24" t="e">
        <f t="shared" ref="AJ59:AO59" si="51">100*(D59+J59+P59+V59+AB59)/#REF!</f>
        <v>#REF!</v>
      </c>
      <c r="AK59" s="24" t="e">
        <f t="shared" si="51"/>
        <v>#REF!</v>
      </c>
      <c r="AL59" s="24" t="e">
        <f t="shared" si="51"/>
        <v>#REF!</v>
      </c>
      <c r="AM59" s="24" t="e">
        <f t="shared" si="51"/>
        <v>#REF!</v>
      </c>
      <c r="AN59" s="24" t="e">
        <f t="shared" si="51"/>
        <v>#REF!</v>
      </c>
      <c r="AO59" s="24" t="e">
        <f t="shared" si="51"/>
        <v>#REF!</v>
      </c>
    </row>
    <row r="60" spans="1:41" ht="15.75" customHeight="1" x14ac:dyDescent="0.3">
      <c r="A60" s="17">
        <v>48</v>
      </c>
      <c r="B60" s="18">
        <v>921313104173</v>
      </c>
      <c r="C60" s="19" t="s">
        <v>206</v>
      </c>
      <c r="D60" s="20">
        <v>29</v>
      </c>
      <c r="E60" s="20">
        <v>13</v>
      </c>
      <c r="F60" s="20">
        <v>0</v>
      </c>
      <c r="G60" s="20">
        <v>0</v>
      </c>
      <c r="H60" s="20">
        <v>0</v>
      </c>
      <c r="I60" s="20"/>
      <c r="J60" s="21">
        <v>0</v>
      </c>
      <c r="K60" s="21">
        <v>21</v>
      </c>
      <c r="L60" s="21">
        <v>21</v>
      </c>
      <c r="M60" s="21">
        <v>0</v>
      </c>
      <c r="N60" s="21">
        <v>0</v>
      </c>
      <c r="O60" s="21"/>
      <c r="P60" s="20">
        <v>0</v>
      </c>
      <c r="Q60" s="20">
        <v>0</v>
      </c>
      <c r="R60" s="20">
        <v>0</v>
      </c>
      <c r="S60" s="20">
        <v>10</v>
      </c>
      <c r="T60" s="20">
        <v>20</v>
      </c>
      <c r="U60" s="20">
        <v>20</v>
      </c>
      <c r="V60" s="22">
        <v>10</v>
      </c>
      <c r="W60" s="22">
        <v>15</v>
      </c>
      <c r="X60" s="22">
        <v>25</v>
      </c>
      <c r="Y60" s="22">
        <v>0</v>
      </c>
      <c r="Z60" s="22">
        <v>0</v>
      </c>
      <c r="AA60" s="22"/>
      <c r="AB60" s="23">
        <v>0</v>
      </c>
      <c r="AC60" s="23">
        <v>0</v>
      </c>
      <c r="AD60" s="23">
        <v>0</v>
      </c>
      <c r="AE60" s="23">
        <v>23</v>
      </c>
      <c r="AF60" s="23">
        <v>14</v>
      </c>
      <c r="AG60" s="23">
        <v>9</v>
      </c>
      <c r="AH60" s="9" t="s">
        <v>44</v>
      </c>
      <c r="AI60" s="9">
        <f t="shared" si="4"/>
        <v>70</v>
      </c>
      <c r="AJ60" s="24" t="e">
        <f t="shared" ref="AJ60:AO60" si="52">100*(D60+J60+P60+V60+AB60)/#REF!</f>
        <v>#REF!</v>
      </c>
      <c r="AK60" s="24" t="e">
        <f t="shared" si="52"/>
        <v>#REF!</v>
      </c>
      <c r="AL60" s="24" t="e">
        <f t="shared" si="52"/>
        <v>#REF!</v>
      </c>
      <c r="AM60" s="24" t="e">
        <f t="shared" si="52"/>
        <v>#REF!</v>
      </c>
      <c r="AN60" s="24" t="e">
        <f t="shared" si="52"/>
        <v>#REF!</v>
      </c>
      <c r="AO60" s="24" t="e">
        <f t="shared" si="52"/>
        <v>#REF!</v>
      </c>
    </row>
    <row r="61" spans="1:41" ht="15.75" customHeight="1" x14ac:dyDescent="0.3">
      <c r="A61" s="17">
        <v>49</v>
      </c>
      <c r="B61" s="18">
        <v>921313104174</v>
      </c>
      <c r="C61" s="19" t="s">
        <v>207</v>
      </c>
      <c r="D61" s="20">
        <v>31</v>
      </c>
      <c r="E61" s="20">
        <v>13</v>
      </c>
      <c r="F61" s="20">
        <v>0</v>
      </c>
      <c r="G61" s="20">
        <v>0</v>
      </c>
      <c r="H61" s="20">
        <v>0</v>
      </c>
      <c r="I61" s="20"/>
      <c r="J61" s="21">
        <v>0</v>
      </c>
      <c r="K61" s="21">
        <v>24</v>
      </c>
      <c r="L61" s="21">
        <v>24</v>
      </c>
      <c r="M61" s="21">
        <v>0</v>
      </c>
      <c r="N61" s="21">
        <v>0</v>
      </c>
      <c r="O61" s="21"/>
      <c r="P61" s="20">
        <v>0</v>
      </c>
      <c r="Q61" s="20">
        <v>0</v>
      </c>
      <c r="R61" s="20">
        <v>0</v>
      </c>
      <c r="S61" s="20">
        <v>9</v>
      </c>
      <c r="T61" s="20">
        <v>19</v>
      </c>
      <c r="U61" s="20">
        <v>19</v>
      </c>
      <c r="V61" s="22">
        <v>8</v>
      </c>
      <c r="W61" s="22">
        <v>13</v>
      </c>
      <c r="X61" s="22">
        <v>21</v>
      </c>
      <c r="Y61" s="22">
        <v>0</v>
      </c>
      <c r="Z61" s="22">
        <v>0</v>
      </c>
      <c r="AA61" s="22"/>
      <c r="AB61" s="23">
        <v>0</v>
      </c>
      <c r="AC61" s="23">
        <v>0</v>
      </c>
      <c r="AD61" s="23">
        <v>0</v>
      </c>
      <c r="AE61" s="23">
        <v>23</v>
      </c>
      <c r="AF61" s="23">
        <v>14</v>
      </c>
      <c r="AG61" s="23">
        <v>9</v>
      </c>
      <c r="AH61" s="9" t="s">
        <v>44</v>
      </c>
      <c r="AI61" s="9">
        <f t="shared" si="4"/>
        <v>70</v>
      </c>
      <c r="AJ61" s="24" t="e">
        <f t="shared" ref="AJ61:AO61" si="53">100*(D61+J61+P61+V61+AB61)/#REF!</f>
        <v>#REF!</v>
      </c>
      <c r="AK61" s="24" t="e">
        <f t="shared" si="53"/>
        <v>#REF!</v>
      </c>
      <c r="AL61" s="24" t="e">
        <f t="shared" si="53"/>
        <v>#REF!</v>
      </c>
      <c r="AM61" s="24" t="e">
        <f t="shared" si="53"/>
        <v>#REF!</v>
      </c>
      <c r="AN61" s="24" t="e">
        <f t="shared" si="53"/>
        <v>#REF!</v>
      </c>
      <c r="AO61" s="24" t="e">
        <f t="shared" si="53"/>
        <v>#REF!</v>
      </c>
    </row>
    <row r="62" spans="1:41" ht="15.75" customHeight="1" x14ac:dyDescent="0.3">
      <c r="A62" s="17">
        <v>50</v>
      </c>
      <c r="B62" s="18">
        <v>921313104175</v>
      </c>
      <c r="C62" s="19" t="s">
        <v>208</v>
      </c>
      <c r="D62" s="20">
        <v>35</v>
      </c>
      <c r="E62" s="20">
        <v>15</v>
      </c>
      <c r="F62" s="20">
        <v>0</v>
      </c>
      <c r="G62" s="20">
        <v>0</v>
      </c>
      <c r="H62" s="20">
        <v>0</v>
      </c>
      <c r="I62" s="20"/>
      <c r="J62" s="21">
        <v>0</v>
      </c>
      <c r="K62" s="21">
        <v>23</v>
      </c>
      <c r="L62" s="21">
        <v>23</v>
      </c>
      <c r="M62" s="21">
        <v>0</v>
      </c>
      <c r="N62" s="21">
        <v>0</v>
      </c>
      <c r="O62" s="21"/>
      <c r="P62" s="20">
        <v>0</v>
      </c>
      <c r="Q62" s="20">
        <v>0</v>
      </c>
      <c r="R62" s="20">
        <v>0</v>
      </c>
      <c r="S62" s="20">
        <v>9</v>
      </c>
      <c r="T62" s="20">
        <v>18</v>
      </c>
      <c r="U62" s="20">
        <v>18</v>
      </c>
      <c r="V62" s="22">
        <v>9</v>
      </c>
      <c r="W62" s="22">
        <v>14</v>
      </c>
      <c r="X62" s="22">
        <v>23</v>
      </c>
      <c r="Y62" s="22">
        <v>0</v>
      </c>
      <c r="Z62" s="22">
        <v>0</v>
      </c>
      <c r="AA62" s="22"/>
      <c r="AB62" s="23">
        <v>0</v>
      </c>
      <c r="AC62" s="23">
        <v>0</v>
      </c>
      <c r="AD62" s="23">
        <v>0</v>
      </c>
      <c r="AE62" s="23">
        <v>25</v>
      </c>
      <c r="AF62" s="23">
        <v>15</v>
      </c>
      <c r="AG62" s="23">
        <v>10</v>
      </c>
      <c r="AH62" s="9" t="s">
        <v>44</v>
      </c>
      <c r="AI62" s="9">
        <f t="shared" si="4"/>
        <v>70</v>
      </c>
      <c r="AJ62" s="24" t="e">
        <f t="shared" ref="AJ62:AO62" si="54">100*(D62+J62+P62+V62+AB62)/#REF!</f>
        <v>#REF!</v>
      </c>
      <c r="AK62" s="24" t="e">
        <f t="shared" si="54"/>
        <v>#REF!</v>
      </c>
      <c r="AL62" s="24" t="e">
        <f t="shared" si="54"/>
        <v>#REF!</v>
      </c>
      <c r="AM62" s="24" t="e">
        <f t="shared" si="54"/>
        <v>#REF!</v>
      </c>
      <c r="AN62" s="24" t="e">
        <f t="shared" si="54"/>
        <v>#REF!</v>
      </c>
      <c r="AO62" s="24" t="e">
        <f t="shared" si="54"/>
        <v>#REF!</v>
      </c>
    </row>
    <row r="63" spans="1:41" ht="15.75" customHeight="1" x14ac:dyDescent="0.3">
      <c r="A63" s="17">
        <v>51</v>
      </c>
      <c r="B63" s="18">
        <v>921313104176</v>
      </c>
      <c r="C63" s="19" t="s">
        <v>209</v>
      </c>
      <c r="D63" s="20">
        <v>32</v>
      </c>
      <c r="E63" s="20">
        <v>14</v>
      </c>
      <c r="F63" s="20">
        <v>0</v>
      </c>
      <c r="G63" s="20">
        <v>0</v>
      </c>
      <c r="H63" s="20">
        <v>0</v>
      </c>
      <c r="I63" s="20"/>
      <c r="J63" s="21">
        <v>0</v>
      </c>
      <c r="K63" s="21">
        <v>23</v>
      </c>
      <c r="L63" s="21">
        <v>23</v>
      </c>
      <c r="M63" s="21">
        <v>0</v>
      </c>
      <c r="N63" s="21">
        <v>0</v>
      </c>
      <c r="O63" s="21"/>
      <c r="P63" s="20">
        <v>0</v>
      </c>
      <c r="Q63" s="20">
        <v>0</v>
      </c>
      <c r="R63" s="20">
        <v>0</v>
      </c>
      <c r="S63" s="20">
        <v>10</v>
      </c>
      <c r="T63" s="20">
        <v>19</v>
      </c>
      <c r="U63" s="20">
        <v>19</v>
      </c>
      <c r="V63" s="22">
        <v>9</v>
      </c>
      <c r="W63" s="22">
        <v>13</v>
      </c>
      <c r="X63" s="22">
        <v>22</v>
      </c>
      <c r="Y63" s="22">
        <v>0</v>
      </c>
      <c r="Z63" s="22">
        <v>0</v>
      </c>
      <c r="AA63" s="22"/>
      <c r="AB63" s="23">
        <v>0</v>
      </c>
      <c r="AC63" s="23">
        <v>0</v>
      </c>
      <c r="AD63" s="23">
        <v>0</v>
      </c>
      <c r="AE63" s="23">
        <v>24</v>
      </c>
      <c r="AF63" s="23">
        <v>14</v>
      </c>
      <c r="AG63" s="23">
        <v>10</v>
      </c>
      <c r="AH63" s="9" t="s">
        <v>44</v>
      </c>
      <c r="AI63" s="9">
        <f t="shared" si="4"/>
        <v>70</v>
      </c>
      <c r="AJ63" s="24" t="e">
        <f t="shared" ref="AJ63:AO63" si="55">100*(D63+J63+P63+V63+AB63)/#REF!</f>
        <v>#REF!</v>
      </c>
      <c r="AK63" s="24" t="e">
        <f t="shared" si="55"/>
        <v>#REF!</v>
      </c>
      <c r="AL63" s="24" t="e">
        <f t="shared" si="55"/>
        <v>#REF!</v>
      </c>
      <c r="AM63" s="24" t="e">
        <f t="shared" si="55"/>
        <v>#REF!</v>
      </c>
      <c r="AN63" s="24" t="e">
        <f t="shared" si="55"/>
        <v>#REF!</v>
      </c>
      <c r="AO63" s="24" t="e">
        <f t="shared" si="55"/>
        <v>#REF!</v>
      </c>
    </row>
    <row r="64" spans="1:41" ht="15.75" customHeight="1" x14ac:dyDescent="0.3">
      <c r="A64" s="17">
        <v>52</v>
      </c>
      <c r="B64" s="18">
        <v>921313104178</v>
      </c>
      <c r="C64" s="19" t="s">
        <v>210</v>
      </c>
      <c r="D64" s="20">
        <v>27</v>
      </c>
      <c r="E64" s="20">
        <v>12</v>
      </c>
      <c r="F64" s="20">
        <v>0</v>
      </c>
      <c r="G64" s="20">
        <v>0</v>
      </c>
      <c r="H64" s="20">
        <v>0</v>
      </c>
      <c r="I64" s="20"/>
      <c r="J64" s="21">
        <v>0</v>
      </c>
      <c r="K64" s="21">
        <v>20</v>
      </c>
      <c r="L64" s="21">
        <v>20</v>
      </c>
      <c r="M64" s="21">
        <v>0</v>
      </c>
      <c r="N64" s="21">
        <v>0</v>
      </c>
      <c r="O64" s="21"/>
      <c r="P64" s="20">
        <v>0</v>
      </c>
      <c r="Q64" s="20">
        <v>0</v>
      </c>
      <c r="R64" s="20">
        <v>0</v>
      </c>
      <c r="S64" s="20">
        <v>8</v>
      </c>
      <c r="T64" s="20">
        <v>16</v>
      </c>
      <c r="U64" s="20">
        <v>16</v>
      </c>
      <c r="V64" s="22">
        <v>8</v>
      </c>
      <c r="W64" s="22">
        <v>12</v>
      </c>
      <c r="X64" s="22">
        <v>20</v>
      </c>
      <c r="Y64" s="22">
        <v>0</v>
      </c>
      <c r="Z64" s="22">
        <v>0</v>
      </c>
      <c r="AA64" s="22"/>
      <c r="AB64" s="23">
        <v>0</v>
      </c>
      <c r="AC64" s="23">
        <v>0</v>
      </c>
      <c r="AD64" s="23">
        <v>0</v>
      </c>
      <c r="AE64" s="23">
        <v>20</v>
      </c>
      <c r="AF64" s="23">
        <v>12</v>
      </c>
      <c r="AG64" s="23">
        <v>8</v>
      </c>
      <c r="AH64" s="9" t="s">
        <v>44</v>
      </c>
      <c r="AI64" s="9">
        <f t="shared" si="4"/>
        <v>70</v>
      </c>
      <c r="AJ64" s="24" t="e">
        <f t="shared" ref="AJ64:AO64" si="56">100*(D64+J64+P64+V64+AB64)/#REF!</f>
        <v>#REF!</v>
      </c>
      <c r="AK64" s="24" t="e">
        <f t="shared" si="56"/>
        <v>#REF!</v>
      </c>
      <c r="AL64" s="24" t="e">
        <f t="shared" si="56"/>
        <v>#REF!</v>
      </c>
      <c r="AM64" s="24" t="e">
        <f t="shared" si="56"/>
        <v>#REF!</v>
      </c>
      <c r="AN64" s="24" t="e">
        <f t="shared" si="56"/>
        <v>#REF!</v>
      </c>
      <c r="AO64" s="24" t="e">
        <f t="shared" si="56"/>
        <v>#REF!</v>
      </c>
    </row>
    <row r="65" spans="1:41" ht="15.75" customHeight="1" x14ac:dyDescent="0.3">
      <c r="A65" s="17">
        <v>53</v>
      </c>
      <c r="B65" s="18">
        <v>921313104179</v>
      </c>
      <c r="C65" s="19" t="s">
        <v>211</v>
      </c>
      <c r="D65" s="20">
        <v>27</v>
      </c>
      <c r="E65" s="20">
        <v>12</v>
      </c>
      <c r="F65" s="20">
        <v>0</v>
      </c>
      <c r="G65" s="20">
        <v>0</v>
      </c>
      <c r="H65" s="20">
        <v>0</v>
      </c>
      <c r="I65" s="20"/>
      <c r="J65" s="21">
        <v>0</v>
      </c>
      <c r="K65" s="21">
        <v>23</v>
      </c>
      <c r="L65" s="21">
        <v>23</v>
      </c>
      <c r="M65" s="21">
        <v>0</v>
      </c>
      <c r="N65" s="21">
        <v>0</v>
      </c>
      <c r="O65" s="21"/>
      <c r="P65" s="20">
        <v>0</v>
      </c>
      <c r="Q65" s="20">
        <v>0</v>
      </c>
      <c r="R65" s="20">
        <v>0</v>
      </c>
      <c r="S65" s="20">
        <v>10</v>
      </c>
      <c r="T65" s="20">
        <v>19</v>
      </c>
      <c r="U65" s="20">
        <v>19</v>
      </c>
      <c r="V65" s="22">
        <v>8</v>
      </c>
      <c r="W65" s="22">
        <v>12</v>
      </c>
      <c r="X65" s="22">
        <v>20</v>
      </c>
      <c r="Y65" s="22">
        <v>0</v>
      </c>
      <c r="Z65" s="22">
        <v>0</v>
      </c>
      <c r="AA65" s="22"/>
      <c r="AB65" s="23">
        <v>0</v>
      </c>
      <c r="AC65" s="23">
        <v>0</v>
      </c>
      <c r="AD65" s="23">
        <v>0</v>
      </c>
      <c r="AE65" s="23">
        <v>20</v>
      </c>
      <c r="AF65" s="23">
        <v>12</v>
      </c>
      <c r="AG65" s="23">
        <v>8</v>
      </c>
      <c r="AH65" s="9" t="s">
        <v>49</v>
      </c>
      <c r="AI65" s="9">
        <f t="shared" si="4"/>
        <v>60</v>
      </c>
      <c r="AJ65" s="24" t="e">
        <f t="shared" ref="AJ65:AO65" si="57">100*(D65+J65+P65+V65+AB65)/#REF!</f>
        <v>#REF!</v>
      </c>
      <c r="AK65" s="24" t="e">
        <f t="shared" si="57"/>
        <v>#REF!</v>
      </c>
      <c r="AL65" s="24" t="e">
        <f t="shared" si="57"/>
        <v>#REF!</v>
      </c>
      <c r="AM65" s="24" t="e">
        <f t="shared" si="57"/>
        <v>#REF!</v>
      </c>
      <c r="AN65" s="24" t="e">
        <f t="shared" si="57"/>
        <v>#REF!</v>
      </c>
      <c r="AO65" s="24" t="e">
        <f t="shared" si="57"/>
        <v>#REF!</v>
      </c>
    </row>
    <row r="66" spans="1:41" ht="15.75" customHeight="1" x14ac:dyDescent="0.3">
      <c r="A66" s="17">
        <v>54</v>
      </c>
      <c r="B66" s="18">
        <v>921313104180</v>
      </c>
      <c r="C66" s="19" t="s">
        <v>212</v>
      </c>
      <c r="D66" s="20">
        <v>30</v>
      </c>
      <c r="E66" s="20">
        <v>13</v>
      </c>
      <c r="F66" s="20">
        <v>0</v>
      </c>
      <c r="G66" s="20">
        <v>0</v>
      </c>
      <c r="H66" s="20">
        <v>0</v>
      </c>
      <c r="I66" s="20"/>
      <c r="J66" s="21">
        <v>0</v>
      </c>
      <c r="K66" s="21">
        <v>23</v>
      </c>
      <c r="L66" s="21">
        <v>23</v>
      </c>
      <c r="M66" s="21">
        <v>0</v>
      </c>
      <c r="N66" s="21">
        <v>0</v>
      </c>
      <c r="O66" s="21"/>
      <c r="P66" s="20">
        <v>0</v>
      </c>
      <c r="Q66" s="20">
        <v>0</v>
      </c>
      <c r="R66" s="20">
        <v>0</v>
      </c>
      <c r="S66" s="20">
        <v>9</v>
      </c>
      <c r="T66" s="20">
        <v>18</v>
      </c>
      <c r="U66" s="20">
        <v>18</v>
      </c>
      <c r="V66" s="22">
        <v>8</v>
      </c>
      <c r="W66" s="22">
        <v>12</v>
      </c>
      <c r="X66" s="22">
        <v>20</v>
      </c>
      <c r="Y66" s="22">
        <v>0</v>
      </c>
      <c r="Z66" s="22">
        <v>0</v>
      </c>
      <c r="AA66" s="22"/>
      <c r="AB66" s="23">
        <v>0</v>
      </c>
      <c r="AC66" s="23">
        <v>0</v>
      </c>
      <c r="AD66" s="23">
        <v>0</v>
      </c>
      <c r="AE66" s="23">
        <v>23</v>
      </c>
      <c r="AF66" s="23">
        <v>14</v>
      </c>
      <c r="AG66" s="23">
        <v>9</v>
      </c>
      <c r="AH66" s="9" t="s">
        <v>39</v>
      </c>
      <c r="AI66" s="9">
        <f t="shared" si="4"/>
        <v>80</v>
      </c>
      <c r="AJ66" s="24" t="e">
        <f t="shared" ref="AJ66:AO66" si="58">100*(D66+J66+P66+V66+AB66)/#REF!</f>
        <v>#REF!</v>
      </c>
      <c r="AK66" s="24" t="e">
        <f t="shared" si="58"/>
        <v>#REF!</v>
      </c>
      <c r="AL66" s="24" t="e">
        <f t="shared" si="58"/>
        <v>#REF!</v>
      </c>
      <c r="AM66" s="24" t="e">
        <f t="shared" si="58"/>
        <v>#REF!</v>
      </c>
      <c r="AN66" s="24" t="e">
        <f t="shared" si="58"/>
        <v>#REF!</v>
      </c>
      <c r="AO66" s="24" t="e">
        <f t="shared" si="58"/>
        <v>#REF!</v>
      </c>
    </row>
    <row r="67" spans="1:41" ht="15.75" customHeight="1" x14ac:dyDescent="0.3">
      <c r="A67" s="17">
        <v>55</v>
      </c>
      <c r="B67" s="18">
        <v>921313104181</v>
      </c>
      <c r="C67" s="19" t="s">
        <v>213</v>
      </c>
      <c r="D67" s="20">
        <v>35</v>
      </c>
      <c r="E67" s="20">
        <v>15</v>
      </c>
      <c r="F67" s="20">
        <v>0</v>
      </c>
      <c r="G67" s="20">
        <v>0</v>
      </c>
      <c r="H67" s="20">
        <v>0</v>
      </c>
      <c r="I67" s="20"/>
      <c r="J67" s="21">
        <v>0</v>
      </c>
      <c r="K67" s="21">
        <v>21</v>
      </c>
      <c r="L67" s="21">
        <v>21</v>
      </c>
      <c r="M67" s="21">
        <v>0</v>
      </c>
      <c r="N67" s="21">
        <v>0</v>
      </c>
      <c r="O67" s="21"/>
      <c r="P67" s="20">
        <v>0</v>
      </c>
      <c r="Q67" s="20">
        <v>0</v>
      </c>
      <c r="R67" s="20">
        <v>0</v>
      </c>
      <c r="S67" s="20">
        <v>8</v>
      </c>
      <c r="T67" s="20">
        <v>16</v>
      </c>
      <c r="U67" s="20">
        <v>16</v>
      </c>
      <c r="V67" s="22">
        <v>9</v>
      </c>
      <c r="W67" s="22">
        <v>14</v>
      </c>
      <c r="X67" s="22">
        <v>23</v>
      </c>
      <c r="Y67" s="22">
        <v>0</v>
      </c>
      <c r="Z67" s="22">
        <v>0</v>
      </c>
      <c r="AA67" s="22"/>
      <c r="AB67" s="23">
        <v>0</v>
      </c>
      <c r="AC67" s="23">
        <v>0</v>
      </c>
      <c r="AD67" s="23">
        <v>0</v>
      </c>
      <c r="AE67" s="23">
        <v>25</v>
      </c>
      <c r="AF67" s="23">
        <v>15</v>
      </c>
      <c r="AG67" s="23">
        <v>10</v>
      </c>
      <c r="AH67" s="9" t="s">
        <v>44</v>
      </c>
      <c r="AI67" s="9">
        <f t="shared" si="4"/>
        <v>70</v>
      </c>
      <c r="AJ67" s="24" t="e">
        <f t="shared" ref="AJ67:AO67" si="59">100*(D67+J67+P67+V67+AB67)/#REF!</f>
        <v>#REF!</v>
      </c>
      <c r="AK67" s="24" t="e">
        <f t="shared" si="59"/>
        <v>#REF!</v>
      </c>
      <c r="AL67" s="24" t="e">
        <f t="shared" si="59"/>
        <v>#REF!</v>
      </c>
      <c r="AM67" s="24" t="e">
        <f t="shared" si="59"/>
        <v>#REF!</v>
      </c>
      <c r="AN67" s="24" t="e">
        <f t="shared" si="59"/>
        <v>#REF!</v>
      </c>
      <c r="AO67" s="24" t="e">
        <f t="shared" si="59"/>
        <v>#REF!</v>
      </c>
    </row>
    <row r="68" spans="1:41" ht="15.75" customHeight="1" x14ac:dyDescent="0.3">
      <c r="A68" s="17">
        <v>56</v>
      </c>
      <c r="B68" s="18">
        <v>921313104182</v>
      </c>
      <c r="C68" s="19" t="s">
        <v>214</v>
      </c>
      <c r="D68" s="20">
        <v>35</v>
      </c>
      <c r="E68" s="20">
        <v>15</v>
      </c>
      <c r="F68" s="20">
        <v>0</v>
      </c>
      <c r="G68" s="20">
        <v>0</v>
      </c>
      <c r="H68" s="20">
        <v>0</v>
      </c>
      <c r="I68" s="20"/>
      <c r="J68" s="21">
        <v>0</v>
      </c>
      <c r="K68" s="21">
        <v>25</v>
      </c>
      <c r="L68" s="21">
        <v>25</v>
      </c>
      <c r="M68" s="21">
        <v>0</v>
      </c>
      <c r="N68" s="21">
        <v>0</v>
      </c>
      <c r="O68" s="21"/>
      <c r="P68" s="20">
        <v>0</v>
      </c>
      <c r="Q68" s="20">
        <v>0</v>
      </c>
      <c r="R68" s="20">
        <v>0</v>
      </c>
      <c r="S68" s="20">
        <v>10</v>
      </c>
      <c r="T68" s="20">
        <v>20</v>
      </c>
      <c r="U68" s="20">
        <v>20</v>
      </c>
      <c r="V68" s="22">
        <v>10</v>
      </c>
      <c r="W68" s="22">
        <v>14</v>
      </c>
      <c r="X68" s="22">
        <v>24</v>
      </c>
      <c r="Y68" s="22">
        <v>0</v>
      </c>
      <c r="Z68" s="22">
        <v>0</v>
      </c>
      <c r="AA68" s="22"/>
      <c r="AB68" s="23">
        <v>0</v>
      </c>
      <c r="AC68" s="23">
        <v>0</v>
      </c>
      <c r="AD68" s="23">
        <v>0</v>
      </c>
      <c r="AE68" s="23">
        <v>25</v>
      </c>
      <c r="AF68" s="23">
        <v>15</v>
      </c>
      <c r="AG68" s="23">
        <v>10</v>
      </c>
      <c r="AH68" s="9" t="s">
        <v>7</v>
      </c>
      <c r="AI68" s="9">
        <f t="shared" si="4"/>
        <v>90</v>
      </c>
      <c r="AJ68" s="24" t="e">
        <f t="shared" ref="AJ68:AO68" si="60">100*(D68+J68+P68+V68+AB68)/#REF!</f>
        <v>#REF!</v>
      </c>
      <c r="AK68" s="24" t="e">
        <f t="shared" si="60"/>
        <v>#REF!</v>
      </c>
      <c r="AL68" s="24" t="e">
        <f t="shared" si="60"/>
        <v>#REF!</v>
      </c>
      <c r="AM68" s="24" t="e">
        <f t="shared" si="60"/>
        <v>#REF!</v>
      </c>
      <c r="AN68" s="24" t="e">
        <f t="shared" si="60"/>
        <v>#REF!</v>
      </c>
      <c r="AO68" s="24" t="e">
        <f t="shared" si="60"/>
        <v>#REF!</v>
      </c>
    </row>
    <row r="69" spans="1:41" ht="15.75" customHeight="1" x14ac:dyDescent="0.3">
      <c r="A69" s="17">
        <v>57</v>
      </c>
      <c r="B69" s="18">
        <v>921313104183</v>
      </c>
      <c r="C69" s="19" t="s">
        <v>215</v>
      </c>
      <c r="D69" s="20">
        <v>35</v>
      </c>
      <c r="E69" s="20">
        <v>15</v>
      </c>
      <c r="F69" s="20">
        <v>0</v>
      </c>
      <c r="G69" s="20">
        <v>0</v>
      </c>
      <c r="H69" s="20">
        <v>0</v>
      </c>
      <c r="I69" s="20"/>
      <c r="J69" s="21">
        <v>0</v>
      </c>
      <c r="K69" s="21">
        <v>24</v>
      </c>
      <c r="L69" s="21">
        <v>24</v>
      </c>
      <c r="M69" s="21">
        <v>0</v>
      </c>
      <c r="N69" s="21">
        <v>0</v>
      </c>
      <c r="O69" s="21"/>
      <c r="P69" s="20">
        <v>0</v>
      </c>
      <c r="Q69" s="20">
        <v>0</v>
      </c>
      <c r="R69" s="20">
        <v>0</v>
      </c>
      <c r="S69" s="20">
        <v>10</v>
      </c>
      <c r="T69" s="20">
        <v>20</v>
      </c>
      <c r="U69" s="20">
        <v>20</v>
      </c>
      <c r="V69" s="22">
        <v>10</v>
      </c>
      <c r="W69" s="22">
        <v>14</v>
      </c>
      <c r="X69" s="22">
        <v>24</v>
      </c>
      <c r="Y69" s="22">
        <v>0</v>
      </c>
      <c r="Z69" s="22">
        <v>0</v>
      </c>
      <c r="AA69" s="22"/>
      <c r="AB69" s="23">
        <v>0</v>
      </c>
      <c r="AC69" s="23">
        <v>0</v>
      </c>
      <c r="AD69" s="23">
        <v>0</v>
      </c>
      <c r="AE69" s="23">
        <v>25</v>
      </c>
      <c r="AF69" s="23">
        <v>15</v>
      </c>
      <c r="AG69" s="23">
        <v>10</v>
      </c>
      <c r="AH69" s="9" t="s">
        <v>39</v>
      </c>
      <c r="AI69" s="9">
        <f t="shared" si="4"/>
        <v>80</v>
      </c>
      <c r="AJ69" s="24" t="e">
        <f t="shared" ref="AJ69:AO69" si="61">100*(D69+J69+P69+V69+AB69)/#REF!</f>
        <v>#REF!</v>
      </c>
      <c r="AK69" s="24" t="e">
        <f t="shared" si="61"/>
        <v>#REF!</v>
      </c>
      <c r="AL69" s="24" t="e">
        <f t="shared" si="61"/>
        <v>#REF!</v>
      </c>
      <c r="AM69" s="24" t="e">
        <f t="shared" si="61"/>
        <v>#REF!</v>
      </c>
      <c r="AN69" s="24" t="e">
        <f t="shared" si="61"/>
        <v>#REF!</v>
      </c>
      <c r="AO69" s="24" t="e">
        <f t="shared" si="61"/>
        <v>#REF!</v>
      </c>
    </row>
    <row r="70" spans="1:41" ht="15.75" customHeight="1" x14ac:dyDescent="0.3">
      <c r="A70" s="17">
        <v>58</v>
      </c>
      <c r="B70" s="18">
        <v>921313104184</v>
      </c>
      <c r="C70" s="19" t="s">
        <v>216</v>
      </c>
      <c r="D70" s="20">
        <v>30</v>
      </c>
      <c r="E70" s="20">
        <v>13</v>
      </c>
      <c r="F70" s="20">
        <v>0</v>
      </c>
      <c r="G70" s="20">
        <v>0</v>
      </c>
      <c r="H70" s="20">
        <v>0</v>
      </c>
      <c r="I70" s="20"/>
      <c r="J70" s="21">
        <v>0</v>
      </c>
      <c r="K70" s="21">
        <v>23</v>
      </c>
      <c r="L70" s="21">
        <v>23</v>
      </c>
      <c r="M70" s="21">
        <v>0</v>
      </c>
      <c r="N70" s="21">
        <v>0</v>
      </c>
      <c r="O70" s="21"/>
      <c r="P70" s="20">
        <v>0</v>
      </c>
      <c r="Q70" s="20">
        <v>0</v>
      </c>
      <c r="R70" s="20">
        <v>0</v>
      </c>
      <c r="S70" s="20">
        <v>9</v>
      </c>
      <c r="T70" s="20">
        <v>18</v>
      </c>
      <c r="U70" s="20">
        <v>18</v>
      </c>
      <c r="V70" s="22">
        <v>8</v>
      </c>
      <c r="W70" s="22">
        <v>12</v>
      </c>
      <c r="X70" s="22">
        <v>20</v>
      </c>
      <c r="Y70" s="22">
        <v>0</v>
      </c>
      <c r="Z70" s="22">
        <v>0</v>
      </c>
      <c r="AA70" s="22"/>
      <c r="AB70" s="23">
        <v>0</v>
      </c>
      <c r="AC70" s="23">
        <v>0</v>
      </c>
      <c r="AD70" s="23">
        <v>0</v>
      </c>
      <c r="AE70" s="23">
        <v>23</v>
      </c>
      <c r="AF70" s="23">
        <v>14</v>
      </c>
      <c r="AG70" s="23">
        <v>9</v>
      </c>
      <c r="AH70" s="9" t="s">
        <v>39</v>
      </c>
      <c r="AI70" s="9">
        <f t="shared" si="4"/>
        <v>80</v>
      </c>
      <c r="AJ70" s="24" t="e">
        <f t="shared" ref="AJ70:AO70" si="62">100*(D70+J70+P70+V70+AB70)/#REF!</f>
        <v>#REF!</v>
      </c>
      <c r="AK70" s="24" t="e">
        <f t="shared" si="62"/>
        <v>#REF!</v>
      </c>
      <c r="AL70" s="24" t="e">
        <f t="shared" si="62"/>
        <v>#REF!</v>
      </c>
      <c r="AM70" s="24" t="e">
        <f t="shared" si="62"/>
        <v>#REF!</v>
      </c>
      <c r="AN70" s="24" t="e">
        <f t="shared" si="62"/>
        <v>#REF!</v>
      </c>
      <c r="AO70" s="24" t="e">
        <f t="shared" si="62"/>
        <v>#REF!</v>
      </c>
    </row>
    <row r="71" spans="1:41" ht="15.75" customHeight="1" x14ac:dyDescent="0.3">
      <c r="A71" s="17"/>
      <c r="B71" s="18"/>
      <c r="C71" s="19"/>
      <c r="D71" s="20"/>
      <c r="E71" s="20"/>
      <c r="F71" s="20"/>
      <c r="G71" s="20"/>
      <c r="H71" s="20"/>
      <c r="I71" s="20"/>
      <c r="J71" s="21"/>
      <c r="K71" s="21"/>
      <c r="L71" s="21"/>
      <c r="M71" s="21"/>
      <c r="N71" s="21"/>
      <c r="O71" s="21"/>
      <c r="P71" s="20"/>
      <c r="Q71" s="20"/>
      <c r="R71" s="20"/>
      <c r="S71" s="20"/>
      <c r="T71" s="20"/>
      <c r="U71" s="20"/>
      <c r="V71" s="22"/>
      <c r="W71" s="22"/>
      <c r="X71" s="22"/>
      <c r="Y71" s="22"/>
      <c r="Z71" s="22"/>
      <c r="AA71" s="22"/>
      <c r="AB71" s="23"/>
      <c r="AC71" s="23"/>
      <c r="AD71" s="23"/>
      <c r="AE71" s="23"/>
      <c r="AF71" s="23"/>
      <c r="AG71" s="23"/>
      <c r="AH71" s="9"/>
      <c r="AI71" s="9"/>
      <c r="AJ71" s="24"/>
      <c r="AK71" s="24"/>
      <c r="AL71" s="24"/>
      <c r="AM71" s="24"/>
      <c r="AN71" s="24"/>
      <c r="AO71" s="24"/>
    </row>
    <row r="72" spans="1:41" ht="15.75" customHeight="1" x14ac:dyDescent="0.3">
      <c r="A72" s="17"/>
      <c r="B72" s="18"/>
      <c r="C72" s="19"/>
      <c r="D72" s="20"/>
      <c r="E72" s="20"/>
      <c r="F72" s="20"/>
      <c r="G72" s="20"/>
      <c r="H72" s="20"/>
      <c r="I72" s="20"/>
      <c r="J72" s="21"/>
      <c r="K72" s="21"/>
      <c r="L72" s="21"/>
      <c r="M72" s="21"/>
      <c r="N72" s="21"/>
      <c r="O72" s="21"/>
      <c r="P72" s="20"/>
      <c r="Q72" s="20"/>
      <c r="R72" s="20"/>
      <c r="S72" s="20"/>
      <c r="T72" s="20"/>
      <c r="U72" s="20"/>
      <c r="V72" s="22"/>
      <c r="W72" s="22"/>
      <c r="X72" s="22"/>
      <c r="Y72" s="22"/>
      <c r="Z72" s="22"/>
      <c r="AA72" s="22"/>
      <c r="AB72" s="23"/>
      <c r="AC72" s="23"/>
      <c r="AD72" s="23"/>
      <c r="AE72" s="23"/>
      <c r="AF72" s="23"/>
      <c r="AG72" s="23"/>
      <c r="AH72" s="9"/>
      <c r="AI72" s="9"/>
      <c r="AJ72" s="24"/>
      <c r="AK72" s="24"/>
      <c r="AL72" s="24"/>
      <c r="AM72" s="24"/>
      <c r="AN72" s="24"/>
      <c r="AO72" s="24"/>
    </row>
    <row r="73" spans="1:41" ht="15.75" customHeight="1" x14ac:dyDescent="0.3">
      <c r="A73" s="17"/>
      <c r="B73" s="18"/>
      <c r="C73" s="19"/>
      <c r="D73" s="20"/>
      <c r="E73" s="20"/>
      <c r="F73" s="20"/>
      <c r="G73" s="20"/>
      <c r="H73" s="20"/>
      <c r="I73" s="20"/>
      <c r="J73" s="21"/>
      <c r="K73" s="21"/>
      <c r="L73" s="21"/>
      <c r="M73" s="21"/>
      <c r="N73" s="21"/>
      <c r="O73" s="21"/>
      <c r="P73" s="20"/>
      <c r="Q73" s="20"/>
      <c r="R73" s="20"/>
      <c r="S73" s="20"/>
      <c r="T73" s="20"/>
      <c r="U73" s="20"/>
      <c r="V73" s="22"/>
      <c r="W73" s="22"/>
      <c r="X73" s="22"/>
      <c r="Y73" s="22"/>
      <c r="Z73" s="22"/>
      <c r="AA73" s="22"/>
      <c r="AB73" s="23"/>
      <c r="AC73" s="23"/>
      <c r="AD73" s="23"/>
      <c r="AE73" s="23"/>
      <c r="AF73" s="23"/>
      <c r="AG73" s="23"/>
      <c r="AH73" s="9"/>
      <c r="AI73" s="9"/>
      <c r="AJ73" s="9"/>
      <c r="AK73" s="9"/>
      <c r="AL73" s="9"/>
      <c r="AM73" s="9"/>
      <c r="AN73" s="9"/>
      <c r="AO73" s="9"/>
    </row>
    <row r="74" spans="1:41" ht="15.75" customHeight="1" x14ac:dyDescent="0.3">
      <c r="A74" s="17"/>
      <c r="B74" s="18"/>
      <c r="C74" s="19"/>
      <c r="D74" s="20"/>
      <c r="E74" s="20"/>
      <c r="F74" s="20"/>
      <c r="G74" s="20"/>
      <c r="H74" s="20"/>
      <c r="I74" s="20"/>
      <c r="J74" s="21"/>
      <c r="K74" s="21"/>
      <c r="L74" s="21"/>
      <c r="M74" s="21"/>
      <c r="N74" s="21"/>
      <c r="O74" s="21"/>
      <c r="P74" s="20"/>
      <c r="Q74" s="20"/>
      <c r="R74" s="20"/>
      <c r="S74" s="20"/>
      <c r="T74" s="20"/>
      <c r="U74" s="20"/>
      <c r="V74" s="22"/>
      <c r="W74" s="22"/>
      <c r="X74" s="22"/>
      <c r="Y74" s="22"/>
      <c r="Z74" s="22"/>
      <c r="AA74" s="22"/>
      <c r="AB74" s="23"/>
      <c r="AC74" s="23"/>
      <c r="AD74" s="23"/>
      <c r="AE74" s="23"/>
      <c r="AF74" s="23"/>
      <c r="AG74" s="23"/>
      <c r="AH74" s="9"/>
      <c r="AI74" s="9"/>
      <c r="AJ74" s="15"/>
      <c r="AK74" s="15"/>
      <c r="AL74" s="15"/>
      <c r="AM74" s="15"/>
      <c r="AN74" s="15"/>
      <c r="AO74" s="15"/>
    </row>
    <row r="75" spans="1:41" ht="15.75" customHeight="1" x14ac:dyDescent="0.3">
      <c r="A75" s="17"/>
      <c r="B75" s="18"/>
      <c r="C75" s="19"/>
      <c r="D75" s="20"/>
      <c r="E75" s="20"/>
      <c r="F75" s="20"/>
      <c r="G75" s="20"/>
      <c r="H75" s="20"/>
      <c r="I75" s="20"/>
      <c r="J75" s="21"/>
      <c r="K75" s="21"/>
      <c r="L75" s="21"/>
      <c r="M75" s="21"/>
      <c r="N75" s="21"/>
      <c r="O75" s="21"/>
      <c r="P75" s="20"/>
      <c r="Q75" s="20"/>
      <c r="R75" s="20"/>
      <c r="S75" s="20"/>
      <c r="T75" s="20"/>
      <c r="U75" s="20"/>
      <c r="V75" s="22"/>
      <c r="W75" s="22"/>
      <c r="X75" s="22"/>
      <c r="Y75" s="22"/>
      <c r="Z75" s="22"/>
      <c r="AA75" s="22"/>
      <c r="AB75" s="25"/>
      <c r="AC75" s="217" t="s">
        <v>157</v>
      </c>
      <c r="AD75" s="212"/>
      <c r="AE75" s="212"/>
      <c r="AF75" s="212"/>
      <c r="AG75" s="212"/>
      <c r="AH75" s="213"/>
      <c r="AI75" s="9" t="e">
        <f ca="1">SUM(INDIRECT("AI13:AI"&amp;#REF!+12))/#REF!</f>
        <v>#REF!</v>
      </c>
      <c r="AJ75" s="9" t="e">
        <f ca="1">SUM(INDIRECT("AJ13:AJ"&amp;#REF!+12))/#REF!</f>
        <v>#REF!</v>
      </c>
      <c r="AK75" s="9" t="e">
        <f ca="1">SUM(INDIRECT("AK13:AK"&amp;#REF!+12))/#REF!</f>
        <v>#REF!</v>
      </c>
      <c r="AL75" s="9" t="e">
        <f ca="1">SUM(INDIRECT("AL13:AL"&amp;#REF!+12))/#REF!</f>
        <v>#REF!</v>
      </c>
      <c r="AM75" s="9" t="e">
        <f ca="1">SUM(INDIRECT("AM13:AM"&amp;#REF!+12))/#REF!</f>
        <v>#REF!</v>
      </c>
      <c r="AN75" s="9" t="e">
        <f ca="1">SUM(INDIRECT("AN13:AN"&amp;#REF!+12))/#REF!</f>
        <v>#REF!</v>
      </c>
      <c r="AO75" s="9" t="e">
        <f ca="1">SUM(INDIRECT("AO13:AO"&amp;#REF!+12))/#REF!</f>
        <v>#REF!</v>
      </c>
    </row>
    <row r="76" spans="1:41" ht="15.75" customHeight="1" x14ac:dyDescent="0.3">
      <c r="A76" s="17"/>
      <c r="B76" s="18"/>
      <c r="C76" s="19"/>
      <c r="D76" s="20"/>
      <c r="E76" s="20"/>
      <c r="F76" s="20"/>
      <c r="G76" s="20"/>
      <c r="H76" s="20"/>
      <c r="I76" s="20"/>
      <c r="J76" s="21"/>
      <c r="K76" s="21"/>
      <c r="L76" s="21"/>
      <c r="M76" s="21"/>
      <c r="N76" s="21"/>
      <c r="O76" s="21"/>
      <c r="P76" s="20"/>
      <c r="Q76" s="20"/>
      <c r="R76" s="20"/>
      <c r="S76" s="20"/>
      <c r="T76" s="20"/>
      <c r="U76" s="20"/>
      <c r="V76" s="22"/>
      <c r="W76" s="22"/>
      <c r="X76" s="22"/>
      <c r="Y76" s="22"/>
      <c r="Z76" s="22"/>
      <c r="AA76" s="22"/>
      <c r="AB76" s="23"/>
      <c r="AC76" s="23"/>
      <c r="AD76" s="23"/>
      <c r="AE76" s="23"/>
      <c r="AF76" s="23"/>
      <c r="AG76" s="23"/>
      <c r="AH76" s="9"/>
      <c r="AI76" s="9" t="e">
        <f ca="1">COUNTIF(INDIRECT("AI13:AI"&amp;#REF!+12),"&gt;="&amp;#REF!)*100/#REF!</f>
        <v>#REF!</v>
      </c>
      <c r="AJ76" s="9" t="e">
        <f ca="1">COUNTIF(INDIRECT("AJ13:AJ"&amp;#REF!+12),"&gt;="&amp;#REF!)*100/#REF!</f>
        <v>#REF!</v>
      </c>
      <c r="AK76" s="9" t="e">
        <f ca="1">COUNTIF(INDIRECT("AK13:AK"&amp;#REF!+12),"&gt;="&amp;#REF!)*100/#REF!</f>
        <v>#REF!</v>
      </c>
      <c r="AL76" s="9" t="e">
        <f ca="1">COUNTIF(INDIRECT("AL13:AL"&amp;#REF!+12),"&gt;="&amp;#REF!)*100/#REF!</f>
        <v>#REF!</v>
      </c>
      <c r="AM76" s="9" t="e">
        <f ca="1">COUNTIF(INDIRECT("AM13:AM"&amp;#REF!+12),"&gt;="&amp;#REF!)*100/#REF!</f>
        <v>#REF!</v>
      </c>
      <c r="AN76" s="9" t="e">
        <f ca="1">COUNTIF(INDIRECT("AN13:AN"&amp;#REF!+12),"&gt;="&amp;#REF!)*100/#REF!</f>
        <v>#REF!</v>
      </c>
      <c r="AO76" s="9" t="e">
        <f ca="1">COUNTIF(INDIRECT("AO13:AO"&amp;#REF!+12),"&gt;="&amp;#REF!)*100/#REF!</f>
        <v>#REF!</v>
      </c>
    </row>
    <row r="77" spans="1:41" ht="15.75" customHeight="1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5.75" customHeight="1" x14ac:dyDescent="0.3">
      <c r="A78" s="2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.75" customHeight="1" x14ac:dyDescent="0.3">
      <c r="A79" s="2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5.75" customHeight="1" x14ac:dyDescent="0.3">
      <c r="A80" s="2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/>
    </row>
    <row r="81" spans="1:41" ht="15.75" customHeight="1" x14ac:dyDescent="0.3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2"/>
    </row>
    <row r="82" spans="1:41" ht="15.75" customHeight="1" x14ac:dyDescent="0.3">
      <c r="A82" s="2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/>
    </row>
    <row r="83" spans="1:41" ht="15.75" customHeight="1" x14ac:dyDescent="0.3">
      <c r="A83" s="2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4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/>
    </row>
    <row r="84" spans="1:41" ht="15.75" customHeight="1" x14ac:dyDescent="0.3">
      <c r="A84" s="2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6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2"/>
    </row>
    <row r="85" spans="1:41" ht="15.75" customHeight="1" x14ac:dyDescent="0.3">
      <c r="A85" s="2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2"/>
    </row>
    <row r="86" spans="1:41" ht="15" customHeight="1" x14ac:dyDescent="0.3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3"/>
      <c r="X86" s="2"/>
      <c r="Y86" s="2"/>
      <c r="Z86" s="3"/>
      <c r="AA86" s="3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.75" customHeight="1" x14ac:dyDescent="0.3">
      <c r="A87" s="2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  <c r="W87" s="3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5.75" customHeight="1" x14ac:dyDescent="0.3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"/>
      <c r="Q88" s="2"/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/>
    </row>
    <row r="89" spans="1:41" ht="15.75" customHeight="1" x14ac:dyDescent="0.3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/>
    </row>
    <row r="90" spans="1:41" ht="15.75" customHeight="1" x14ac:dyDescent="0.3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/>
    </row>
    <row r="91" spans="1:41" ht="15.75" customHeight="1" x14ac:dyDescent="0.3">
      <c r="A91" s="2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  <c r="Q91" s="2"/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/>
    </row>
    <row r="92" spans="1:41" ht="15.75" customHeight="1" x14ac:dyDescent="0.3">
      <c r="A92" s="2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/>
    </row>
    <row r="93" spans="1:41" ht="15.75" customHeight="1" x14ac:dyDescent="0.3">
      <c r="A93" s="2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/>
    </row>
    <row r="94" spans="1:41" ht="15.75" customHeight="1" x14ac:dyDescent="0.3">
      <c r="A94" s="2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"/>
      <c r="Q94" s="2"/>
      <c r="R94" s="2"/>
      <c r="S94" s="2"/>
      <c r="T94" s="2"/>
      <c r="U94" s="2"/>
      <c r="V94" s="2"/>
      <c r="W94" s="2"/>
      <c r="X94" s="2"/>
      <c r="Y94" s="2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2"/>
    </row>
    <row r="95" spans="1:41" ht="15.75" customHeight="1" x14ac:dyDescent="0.3">
      <c r="A95" s="2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/>
    </row>
    <row r="96" spans="1:41" ht="15.75" customHeight="1" x14ac:dyDescent="0.3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2"/>
    </row>
    <row r="97" spans="1:41" ht="15.75" customHeight="1" x14ac:dyDescent="0.3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"/>
      <c r="Q97" s="2"/>
      <c r="R97" s="2"/>
      <c r="S97" s="2"/>
      <c r="T97" s="2"/>
      <c r="U97" s="2"/>
      <c r="V97" s="2"/>
      <c r="W97" s="2"/>
      <c r="X97" s="2"/>
      <c r="Y97" s="2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2"/>
    </row>
    <row r="98" spans="1:41" ht="15.75" customHeight="1" x14ac:dyDescent="0.3">
      <c r="A98" s="2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2"/>
    </row>
    <row r="99" spans="1:41" ht="15.75" customHeight="1" x14ac:dyDescent="0.3">
      <c r="A99" s="2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/>
    </row>
    <row r="100" spans="1:41" ht="15.75" customHeight="1" x14ac:dyDescent="0.3">
      <c r="A100" s="2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/>
    </row>
    <row r="101" spans="1:41" ht="15.75" customHeight="1" x14ac:dyDescent="0.3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2"/>
    </row>
    <row r="102" spans="1:41" ht="15.75" customHeight="1" x14ac:dyDescent="0.3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/>
    </row>
    <row r="103" spans="1:41" ht="15.75" customHeight="1" x14ac:dyDescent="0.3">
      <c r="A103" s="2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"/>
      <c r="Q103" s="2"/>
      <c r="R103" s="2"/>
      <c r="S103" s="2"/>
      <c r="T103" s="2"/>
      <c r="U103" s="2"/>
      <c r="V103" s="2"/>
      <c r="W103" s="2"/>
      <c r="X103" s="2"/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2"/>
    </row>
    <row r="104" spans="1:41" ht="15.75" customHeight="1" x14ac:dyDescent="0.3">
      <c r="A104" s="2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2"/>
    </row>
    <row r="105" spans="1:41" ht="15.75" customHeight="1" x14ac:dyDescent="0.3">
      <c r="A105" s="2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2"/>
    </row>
    <row r="106" spans="1:41" ht="15.75" customHeight="1" x14ac:dyDescent="0.3">
      <c r="A106" s="2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5.75" customHeight="1" x14ac:dyDescent="0.3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.75" customHeight="1" x14ac:dyDescent="0.3">
      <c r="B108" s="1"/>
    </row>
    <row r="109" spans="1:41" ht="15.75" customHeight="1" x14ac:dyDescent="0.3">
      <c r="B109" s="1"/>
    </row>
    <row r="110" spans="1:41" ht="15.75" customHeight="1" x14ac:dyDescent="0.3"/>
    <row r="111" spans="1:41" ht="15.75" customHeight="1" x14ac:dyDescent="0.3">
      <c r="B111" s="1"/>
    </row>
    <row r="112" spans="1:41" ht="15.75" customHeight="1" x14ac:dyDescent="0.3">
      <c r="B112" s="1"/>
    </row>
    <row r="113" spans="2:2" ht="15.75" customHeight="1" x14ac:dyDescent="0.3">
      <c r="B113" s="1"/>
    </row>
    <row r="114" spans="2:2" ht="15.75" customHeight="1" x14ac:dyDescent="0.3">
      <c r="B114" s="1"/>
    </row>
    <row r="115" spans="2:2" ht="15.75" customHeight="1" x14ac:dyDescent="0.3">
      <c r="B115" s="1"/>
    </row>
    <row r="116" spans="2:2" ht="15.75" customHeight="1" x14ac:dyDescent="0.3">
      <c r="B116" s="1"/>
    </row>
    <row r="117" spans="2:2" ht="15.75" customHeight="1" x14ac:dyDescent="0.3">
      <c r="B117" s="1"/>
    </row>
    <row r="118" spans="2:2" ht="15.75" customHeight="1" x14ac:dyDescent="0.3">
      <c r="B118" s="1"/>
    </row>
    <row r="119" spans="2:2" ht="15.75" customHeight="1" x14ac:dyDescent="0.3">
      <c r="B119" s="1"/>
    </row>
    <row r="120" spans="2:2" ht="15.75" customHeight="1" x14ac:dyDescent="0.3">
      <c r="B120" s="1"/>
    </row>
    <row r="121" spans="2:2" ht="15.75" customHeight="1" x14ac:dyDescent="0.3">
      <c r="B121" s="1"/>
    </row>
    <row r="122" spans="2:2" ht="15.75" customHeight="1" x14ac:dyDescent="0.3">
      <c r="B122" s="1"/>
    </row>
    <row r="123" spans="2:2" ht="15.75" customHeight="1" x14ac:dyDescent="0.3">
      <c r="B123" s="1"/>
    </row>
    <row r="124" spans="2:2" ht="15.75" customHeight="1" x14ac:dyDescent="0.3">
      <c r="B124" s="1"/>
    </row>
    <row r="125" spans="2:2" ht="15.75" customHeight="1" x14ac:dyDescent="0.3">
      <c r="B125" s="1"/>
    </row>
    <row r="126" spans="2:2" ht="15.75" customHeight="1" x14ac:dyDescent="0.3">
      <c r="B126" s="1"/>
    </row>
    <row r="127" spans="2:2" ht="15.75" customHeight="1" x14ac:dyDescent="0.3">
      <c r="B127" s="1"/>
    </row>
    <row r="128" spans="2:2" ht="15.75" customHeight="1" x14ac:dyDescent="0.3">
      <c r="B128" s="1"/>
    </row>
    <row r="129" spans="2:2" ht="15.75" customHeight="1" x14ac:dyDescent="0.3">
      <c r="B129" s="1"/>
    </row>
    <row r="130" spans="2:2" ht="15.75" customHeight="1" x14ac:dyDescent="0.3">
      <c r="B130" s="1"/>
    </row>
    <row r="131" spans="2:2" ht="15.75" customHeight="1" x14ac:dyDescent="0.3">
      <c r="B131" s="1"/>
    </row>
    <row r="132" spans="2:2" ht="15.75" customHeight="1" x14ac:dyDescent="0.3">
      <c r="B132" s="1"/>
    </row>
    <row r="133" spans="2:2" ht="15.75" customHeight="1" x14ac:dyDescent="0.3">
      <c r="B133" s="1"/>
    </row>
    <row r="134" spans="2:2" ht="15.75" customHeight="1" x14ac:dyDescent="0.3">
      <c r="B134" s="1"/>
    </row>
    <row r="135" spans="2:2" ht="15.75" customHeight="1" x14ac:dyDescent="0.3">
      <c r="B135" s="1"/>
    </row>
    <row r="136" spans="2:2" ht="15.75" customHeight="1" x14ac:dyDescent="0.3">
      <c r="B136" s="1"/>
    </row>
    <row r="137" spans="2:2" ht="15.75" customHeight="1" x14ac:dyDescent="0.3">
      <c r="B137" s="1"/>
    </row>
    <row r="138" spans="2:2" ht="15.75" customHeight="1" x14ac:dyDescent="0.3">
      <c r="B138" s="1"/>
    </row>
    <row r="139" spans="2:2" ht="15.75" customHeight="1" x14ac:dyDescent="0.3">
      <c r="B139" s="1"/>
    </row>
    <row r="140" spans="2:2" ht="15.75" customHeight="1" x14ac:dyDescent="0.3">
      <c r="B140" s="1"/>
    </row>
    <row r="141" spans="2:2" ht="15.75" customHeight="1" x14ac:dyDescent="0.3">
      <c r="B141" s="1"/>
    </row>
    <row r="142" spans="2:2" ht="15.75" customHeight="1" x14ac:dyDescent="0.3">
      <c r="B142" s="1"/>
    </row>
    <row r="143" spans="2:2" ht="15.75" customHeight="1" x14ac:dyDescent="0.3">
      <c r="B143" s="1"/>
    </row>
    <row r="144" spans="2:2" ht="15.75" customHeight="1" x14ac:dyDescent="0.3">
      <c r="B144" s="1"/>
    </row>
    <row r="145" spans="2:2" ht="15.75" customHeight="1" x14ac:dyDescent="0.3">
      <c r="B145" s="1"/>
    </row>
    <row r="146" spans="2:2" ht="15.75" customHeight="1" x14ac:dyDescent="0.3">
      <c r="B146" s="1"/>
    </row>
    <row r="147" spans="2:2" ht="15.75" customHeight="1" x14ac:dyDescent="0.3">
      <c r="B147" s="1"/>
    </row>
    <row r="148" spans="2:2" ht="15.75" customHeight="1" x14ac:dyDescent="0.3">
      <c r="B148" s="1"/>
    </row>
    <row r="149" spans="2:2" ht="15.75" customHeight="1" x14ac:dyDescent="0.3">
      <c r="B149" s="1"/>
    </row>
    <row r="150" spans="2:2" ht="15.75" customHeight="1" x14ac:dyDescent="0.3">
      <c r="B150" s="1"/>
    </row>
    <row r="151" spans="2:2" ht="15.75" customHeight="1" x14ac:dyDescent="0.3">
      <c r="B151" s="1"/>
    </row>
    <row r="152" spans="2:2" ht="15.75" customHeight="1" x14ac:dyDescent="0.3">
      <c r="B152" s="1"/>
    </row>
    <row r="153" spans="2:2" ht="15.75" customHeight="1" x14ac:dyDescent="0.3">
      <c r="B153" s="1"/>
    </row>
    <row r="154" spans="2:2" ht="15.75" customHeight="1" x14ac:dyDescent="0.3">
      <c r="B154" s="1"/>
    </row>
    <row r="155" spans="2:2" ht="15.75" customHeight="1" x14ac:dyDescent="0.3">
      <c r="B155" s="1"/>
    </row>
    <row r="156" spans="2:2" ht="15.75" customHeight="1" x14ac:dyDescent="0.3">
      <c r="B156" s="1"/>
    </row>
    <row r="157" spans="2:2" ht="15.75" customHeight="1" x14ac:dyDescent="0.3">
      <c r="B157" s="1"/>
    </row>
    <row r="158" spans="2:2" ht="15.75" customHeight="1" x14ac:dyDescent="0.3">
      <c r="B158" s="1"/>
    </row>
    <row r="159" spans="2:2" ht="15.75" customHeight="1" x14ac:dyDescent="0.3">
      <c r="B159" s="1"/>
    </row>
    <row r="160" spans="2:2" ht="15.75" customHeight="1" x14ac:dyDescent="0.3">
      <c r="B160" s="1"/>
    </row>
    <row r="161" spans="2:2" ht="15.75" customHeight="1" x14ac:dyDescent="0.3">
      <c r="B161" s="1"/>
    </row>
    <row r="162" spans="2:2" ht="15.75" customHeight="1" x14ac:dyDescent="0.3">
      <c r="B162" s="1"/>
    </row>
    <row r="163" spans="2:2" ht="15.75" customHeight="1" x14ac:dyDescent="0.3">
      <c r="B163" s="1"/>
    </row>
    <row r="164" spans="2:2" ht="15.75" customHeight="1" x14ac:dyDescent="0.3">
      <c r="B164" s="1"/>
    </row>
    <row r="165" spans="2:2" ht="15.75" customHeight="1" x14ac:dyDescent="0.3">
      <c r="B165" s="1"/>
    </row>
    <row r="166" spans="2:2" ht="15.75" customHeight="1" x14ac:dyDescent="0.3">
      <c r="B166" s="1"/>
    </row>
    <row r="167" spans="2:2" ht="15.75" customHeight="1" x14ac:dyDescent="0.3">
      <c r="B167" s="1"/>
    </row>
    <row r="168" spans="2:2" ht="15.75" customHeight="1" x14ac:dyDescent="0.3">
      <c r="B168" s="1"/>
    </row>
    <row r="169" spans="2:2" ht="15.75" customHeight="1" x14ac:dyDescent="0.3">
      <c r="B169" s="1"/>
    </row>
    <row r="170" spans="2:2" ht="15.75" customHeight="1" x14ac:dyDescent="0.3">
      <c r="B170" s="1"/>
    </row>
    <row r="171" spans="2:2" ht="15.75" customHeight="1" x14ac:dyDescent="0.3">
      <c r="B171" s="1"/>
    </row>
    <row r="172" spans="2:2" ht="15.75" customHeight="1" x14ac:dyDescent="0.3">
      <c r="B172" s="1"/>
    </row>
    <row r="173" spans="2:2" ht="15.75" customHeight="1" x14ac:dyDescent="0.3">
      <c r="B173" s="1"/>
    </row>
    <row r="174" spans="2:2" ht="15.75" customHeight="1" x14ac:dyDescent="0.3">
      <c r="B174" s="1"/>
    </row>
    <row r="175" spans="2:2" ht="15.75" customHeight="1" x14ac:dyDescent="0.3">
      <c r="B175" s="1"/>
    </row>
    <row r="176" spans="2:2" ht="15.75" customHeight="1" x14ac:dyDescent="0.3">
      <c r="B176" s="1"/>
    </row>
    <row r="177" spans="2:2" ht="15.75" customHeight="1" x14ac:dyDescent="0.3">
      <c r="B177" s="1"/>
    </row>
    <row r="178" spans="2:2" ht="15.75" customHeight="1" x14ac:dyDescent="0.3">
      <c r="B178" s="1"/>
    </row>
    <row r="179" spans="2:2" ht="15.75" customHeight="1" x14ac:dyDescent="0.3">
      <c r="B179" s="1"/>
    </row>
    <row r="180" spans="2:2" ht="15.75" customHeight="1" x14ac:dyDescent="0.3">
      <c r="B180" s="1"/>
    </row>
    <row r="181" spans="2:2" ht="15.75" customHeight="1" x14ac:dyDescent="0.3">
      <c r="B181" s="1"/>
    </row>
    <row r="182" spans="2:2" ht="15.75" customHeight="1" x14ac:dyDescent="0.3">
      <c r="B182" s="1"/>
    </row>
    <row r="183" spans="2:2" ht="15.75" customHeight="1" x14ac:dyDescent="0.3">
      <c r="B183" s="1"/>
    </row>
    <row r="184" spans="2:2" ht="15.75" customHeight="1" x14ac:dyDescent="0.3">
      <c r="B184" s="1"/>
    </row>
    <row r="185" spans="2:2" ht="15.75" customHeight="1" x14ac:dyDescent="0.3">
      <c r="B185" s="1"/>
    </row>
    <row r="186" spans="2:2" ht="15.75" customHeight="1" x14ac:dyDescent="0.3">
      <c r="B186" s="1"/>
    </row>
    <row r="187" spans="2:2" ht="15.75" customHeight="1" x14ac:dyDescent="0.3">
      <c r="B187" s="1"/>
    </row>
    <row r="188" spans="2:2" ht="15.75" customHeight="1" x14ac:dyDescent="0.3">
      <c r="B188" s="1"/>
    </row>
    <row r="189" spans="2:2" ht="15.75" customHeight="1" x14ac:dyDescent="0.3">
      <c r="B189" s="1"/>
    </row>
    <row r="190" spans="2:2" ht="15.75" customHeight="1" x14ac:dyDescent="0.3">
      <c r="B190" s="1"/>
    </row>
    <row r="191" spans="2:2" ht="15.75" customHeight="1" x14ac:dyDescent="0.3">
      <c r="B191" s="1"/>
    </row>
    <row r="192" spans="2:2" ht="15.75" customHeight="1" x14ac:dyDescent="0.3">
      <c r="B192" s="1"/>
    </row>
    <row r="193" spans="2:2" ht="15.75" customHeight="1" x14ac:dyDescent="0.3">
      <c r="B193" s="1"/>
    </row>
    <row r="194" spans="2:2" ht="15.75" customHeight="1" x14ac:dyDescent="0.3">
      <c r="B194" s="1"/>
    </row>
    <row r="195" spans="2:2" ht="15.75" customHeight="1" x14ac:dyDescent="0.3">
      <c r="B195" s="1"/>
    </row>
    <row r="196" spans="2:2" ht="15.75" customHeight="1" x14ac:dyDescent="0.3">
      <c r="B196" s="1"/>
    </row>
    <row r="197" spans="2:2" ht="15.75" customHeight="1" x14ac:dyDescent="0.3">
      <c r="B197" s="1"/>
    </row>
    <row r="198" spans="2:2" ht="15.75" customHeight="1" x14ac:dyDescent="0.3">
      <c r="B198" s="1"/>
    </row>
    <row r="199" spans="2:2" ht="15.75" customHeight="1" x14ac:dyDescent="0.3">
      <c r="B199" s="1"/>
    </row>
    <row r="200" spans="2:2" ht="15.75" customHeight="1" x14ac:dyDescent="0.3">
      <c r="B200" s="1"/>
    </row>
    <row r="201" spans="2:2" ht="15.75" customHeight="1" x14ac:dyDescent="0.3">
      <c r="B201" s="1"/>
    </row>
    <row r="202" spans="2:2" ht="15.75" customHeight="1" x14ac:dyDescent="0.3">
      <c r="B202" s="1"/>
    </row>
    <row r="203" spans="2:2" ht="15.75" customHeight="1" x14ac:dyDescent="0.3">
      <c r="B203" s="1"/>
    </row>
    <row r="204" spans="2:2" ht="15.75" customHeight="1" x14ac:dyDescent="0.3">
      <c r="B204" s="1"/>
    </row>
    <row r="205" spans="2:2" ht="15.75" customHeight="1" x14ac:dyDescent="0.3">
      <c r="B205" s="1"/>
    </row>
    <row r="206" spans="2:2" ht="15.75" customHeight="1" x14ac:dyDescent="0.3">
      <c r="B206" s="1"/>
    </row>
    <row r="207" spans="2:2" ht="15.75" customHeight="1" x14ac:dyDescent="0.3">
      <c r="B207" s="1"/>
    </row>
    <row r="208" spans="2:2" ht="15.75" customHeight="1" x14ac:dyDescent="0.3">
      <c r="B208" s="1"/>
    </row>
    <row r="209" spans="2:2" ht="15.75" customHeight="1" x14ac:dyDescent="0.3">
      <c r="B209" s="1"/>
    </row>
    <row r="210" spans="2:2" ht="15.75" customHeight="1" x14ac:dyDescent="0.3">
      <c r="B210" s="1"/>
    </row>
    <row r="211" spans="2:2" ht="15.75" customHeight="1" x14ac:dyDescent="0.3">
      <c r="B211" s="1"/>
    </row>
    <row r="212" spans="2:2" ht="15.75" customHeight="1" x14ac:dyDescent="0.3">
      <c r="B212" s="1"/>
    </row>
    <row r="213" spans="2:2" ht="15.75" customHeight="1" x14ac:dyDescent="0.3">
      <c r="B213" s="1"/>
    </row>
    <row r="214" spans="2:2" ht="15.75" customHeight="1" x14ac:dyDescent="0.3">
      <c r="B214" s="1"/>
    </row>
    <row r="215" spans="2:2" ht="15.75" customHeight="1" x14ac:dyDescent="0.3">
      <c r="B215" s="1"/>
    </row>
    <row r="216" spans="2:2" ht="15.75" customHeight="1" x14ac:dyDescent="0.3">
      <c r="B216" s="1"/>
    </row>
    <row r="217" spans="2:2" ht="15.75" customHeight="1" x14ac:dyDescent="0.3">
      <c r="B217" s="1"/>
    </row>
    <row r="218" spans="2:2" ht="15.75" customHeight="1" x14ac:dyDescent="0.3">
      <c r="B218" s="1"/>
    </row>
    <row r="219" spans="2:2" ht="15.75" customHeight="1" x14ac:dyDescent="0.3">
      <c r="B219" s="1"/>
    </row>
    <row r="220" spans="2:2" ht="15.75" customHeight="1" x14ac:dyDescent="0.3">
      <c r="B220" s="1"/>
    </row>
    <row r="221" spans="2:2" ht="15.75" customHeight="1" x14ac:dyDescent="0.3">
      <c r="B221" s="1"/>
    </row>
    <row r="222" spans="2:2" ht="15.75" customHeight="1" x14ac:dyDescent="0.3">
      <c r="B222" s="1"/>
    </row>
    <row r="223" spans="2:2" ht="15.75" customHeight="1" x14ac:dyDescent="0.3">
      <c r="B223" s="1"/>
    </row>
    <row r="224" spans="2:2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/>
    <row r="278" spans="2:2" ht="15.75" customHeight="1" x14ac:dyDescent="0.3"/>
    <row r="279" spans="2:2" ht="15.75" customHeight="1" x14ac:dyDescent="0.3"/>
    <row r="280" spans="2:2" ht="15.75" customHeight="1" x14ac:dyDescent="0.3"/>
    <row r="281" spans="2:2" ht="15.75" customHeight="1" x14ac:dyDescent="0.3"/>
    <row r="282" spans="2:2" ht="15.75" customHeight="1" x14ac:dyDescent="0.3"/>
    <row r="283" spans="2:2" ht="15.75" customHeight="1" x14ac:dyDescent="0.3"/>
    <row r="284" spans="2:2" ht="15.75" customHeight="1" x14ac:dyDescent="0.3"/>
    <row r="285" spans="2:2" ht="15.75" customHeight="1" x14ac:dyDescent="0.3"/>
    <row r="286" spans="2:2" ht="15.75" customHeight="1" x14ac:dyDescent="0.3"/>
    <row r="287" spans="2:2" ht="15.75" customHeight="1" x14ac:dyDescent="0.3"/>
    <row r="288" spans="2:2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">
    <mergeCell ref="D10:I10"/>
    <mergeCell ref="J10:O10"/>
    <mergeCell ref="P10:U10"/>
    <mergeCell ref="V10:AA10"/>
    <mergeCell ref="AL8:AM8"/>
    <mergeCell ref="AN8:AO8"/>
    <mergeCell ref="AC75:AH75"/>
    <mergeCell ref="C6:AK6"/>
    <mergeCell ref="AL6:AM6"/>
    <mergeCell ref="AN6:AO6"/>
    <mergeCell ref="C7:AK7"/>
    <mergeCell ref="AL7:AM7"/>
    <mergeCell ref="AN7:AO7"/>
    <mergeCell ref="C8:AK8"/>
    <mergeCell ref="AB10:AG10"/>
    <mergeCell ref="AJ10:AO10"/>
    <mergeCell ref="AH12:AI12"/>
    <mergeCell ref="C9:AK9"/>
    <mergeCell ref="AL9:AM9"/>
    <mergeCell ref="AN9:AO9"/>
    <mergeCell ref="C4:AK4"/>
    <mergeCell ref="AL4:AM4"/>
    <mergeCell ref="AN4:AO4"/>
    <mergeCell ref="C5:AK5"/>
    <mergeCell ref="AL5:AM5"/>
    <mergeCell ref="AN5:AO5"/>
    <mergeCell ref="C1:AN1"/>
    <mergeCell ref="A2:B2"/>
    <mergeCell ref="K2:AH2"/>
    <mergeCell ref="P3:R3"/>
    <mergeCell ref="AH3:AI3"/>
    <mergeCell ref="AK3:AM3"/>
    <mergeCell ref="AN3:AO3"/>
    <mergeCell ref="Y3:AB3"/>
  </mergeCells>
  <conditionalFormatting sqref="AJ13:AO72 AJ74:AO74">
    <cfRule type="cellIs" dxfId="13" priority="1" operator="greaterThan">
      <formula>$AL$4-1</formula>
    </cfRule>
  </conditionalFormatting>
  <conditionalFormatting sqref="AK13:AK72 AK74">
    <cfRule type="cellIs" dxfId="12" priority="2" operator="greaterThan">
      <formula>$AL$5-1</formula>
    </cfRule>
  </conditionalFormatting>
  <conditionalFormatting sqref="AL13:AL72 AL74">
    <cfRule type="cellIs" dxfId="11" priority="3" operator="greaterThan">
      <formula>$AL$6-1</formula>
    </cfRule>
  </conditionalFormatting>
  <conditionalFormatting sqref="AM13:AM72 AM74">
    <cfRule type="cellIs" dxfId="10" priority="4" operator="greaterThan">
      <formula>$AL$7-1</formula>
    </cfRule>
  </conditionalFormatting>
  <conditionalFormatting sqref="AN13:AO72 AN74:AO74">
    <cfRule type="cellIs" dxfId="9" priority="5" operator="greaterThan">
      <formula>$AL$9-1</formula>
    </cfRule>
  </conditionalFormatting>
  <conditionalFormatting sqref="AO13:AO72 AO74">
    <cfRule type="cellIs" dxfId="8" priority="7" operator="greaterThan">
      <formula>"&gt;=$AL$9"</formula>
    </cfRule>
  </conditionalFormatting>
  <pageMargins left="0.31496063000000002" right="0.118110236220472" top="0.74803149606299202" bottom="0.74803149606299202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/>
  </sheetViews>
  <sheetFormatPr defaultColWidth="14.44140625" defaultRowHeight="15" customHeight="1" x14ac:dyDescent="0.3"/>
  <cols>
    <col min="1" max="1" width="3.6640625" customWidth="1"/>
    <col min="2" max="2" width="18" customWidth="1"/>
    <col min="3" max="3" width="25.88671875" customWidth="1"/>
    <col min="4" max="4" width="3.5546875" customWidth="1"/>
    <col min="5" max="5" width="3.44140625" customWidth="1"/>
    <col min="6" max="6" width="3.5546875" customWidth="1"/>
    <col min="7" max="7" width="3.44140625" customWidth="1"/>
    <col min="8" max="9" width="3.33203125" customWidth="1"/>
    <col min="10" max="10" width="3.44140625" customWidth="1"/>
    <col min="11" max="11" width="3.5546875" customWidth="1"/>
    <col min="12" max="12" width="3.33203125" customWidth="1"/>
    <col min="13" max="13" width="3.44140625" customWidth="1"/>
    <col min="14" max="15" width="3.5546875" customWidth="1"/>
    <col min="16" max="16" width="3.44140625" customWidth="1"/>
    <col min="17" max="17" width="3.5546875" customWidth="1"/>
    <col min="18" max="18" width="3.33203125" customWidth="1"/>
    <col min="19" max="19" width="3.44140625" customWidth="1"/>
    <col min="20" max="21" width="3.33203125" customWidth="1"/>
    <col min="22" max="22" width="3.44140625" customWidth="1"/>
    <col min="23" max="24" width="3.5546875" customWidth="1"/>
    <col min="25" max="27" width="3.44140625" customWidth="1"/>
    <col min="28" max="28" width="3.33203125" customWidth="1"/>
    <col min="29" max="30" width="3.44140625" customWidth="1"/>
    <col min="31" max="31" width="3.5546875" customWidth="1"/>
    <col min="32" max="33" width="3.33203125" customWidth="1"/>
    <col min="34" max="34" width="2.33203125" customWidth="1"/>
    <col min="35" max="35" width="4" customWidth="1"/>
    <col min="36" max="36" width="3.6640625" customWidth="1"/>
    <col min="37" max="37" width="4.44140625" customWidth="1"/>
    <col min="38" max="38" width="3.88671875" customWidth="1"/>
    <col min="39" max="40" width="3.5546875" customWidth="1"/>
    <col min="41" max="41" width="3.88671875" customWidth="1"/>
  </cols>
  <sheetData>
    <row r="1" spans="1:41" ht="14.4" x14ac:dyDescent="0.3"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</row>
    <row r="2" spans="1:41" ht="14.4" x14ac:dyDescent="0.3">
      <c r="A2" s="206" t="s">
        <v>1</v>
      </c>
      <c r="B2" s="205"/>
      <c r="C2" s="1" t="e">
        <f>#REF!</f>
        <v>#REF!</v>
      </c>
      <c r="D2" s="2" t="s">
        <v>2</v>
      </c>
      <c r="G2" s="2" t="e">
        <f>#REF!</f>
        <v>#REF!</v>
      </c>
      <c r="J2" s="2" t="s">
        <v>3</v>
      </c>
      <c r="K2" s="207" t="e">
        <f>#REF!</f>
        <v>#REF!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</row>
    <row r="3" spans="1:41" ht="15" customHeight="1" x14ac:dyDescent="0.3">
      <c r="B3" s="1"/>
      <c r="P3" s="208" t="s">
        <v>4</v>
      </c>
      <c r="Q3" s="205"/>
      <c r="R3" s="205"/>
      <c r="S3" s="2" t="e">
        <f>#REF!</f>
        <v>#REF!</v>
      </c>
      <c r="T3" s="2" t="s">
        <v>5</v>
      </c>
      <c r="Y3" s="215" t="s">
        <v>6</v>
      </c>
      <c r="Z3" s="210"/>
      <c r="AA3" s="210"/>
      <c r="AB3" s="210"/>
      <c r="AC3" s="2" t="s">
        <v>7</v>
      </c>
      <c r="AE3" s="2" t="s">
        <v>8</v>
      </c>
      <c r="AH3" s="209" t="e">
        <f>#REF!</f>
        <v>#REF!</v>
      </c>
      <c r="AI3" s="210"/>
      <c r="AK3" s="211" t="s">
        <v>9</v>
      </c>
      <c r="AL3" s="212"/>
      <c r="AM3" s="213"/>
      <c r="AN3" s="214" t="s">
        <v>10</v>
      </c>
      <c r="AO3" s="213"/>
    </row>
    <row r="4" spans="1:41" ht="14.4" x14ac:dyDescent="0.3">
      <c r="B4" s="5" t="s">
        <v>11</v>
      </c>
      <c r="C4" s="216" t="e">
        <f t="shared" ref="C4:C9" si="0">#REF!</f>
        <v>#REF!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3"/>
      <c r="AL4" s="211" t="e">
        <f t="shared" ref="AL4:AL9" si="1">#REF!</f>
        <v>#REF!</v>
      </c>
      <c r="AM4" s="213"/>
      <c r="AN4" s="214" t="e">
        <f t="shared" ref="AN4:AN9" si="2">#REF!</f>
        <v>#REF!</v>
      </c>
      <c r="AO4" s="213"/>
    </row>
    <row r="5" spans="1:41" ht="14.4" x14ac:dyDescent="0.3">
      <c r="B5" s="5" t="s">
        <v>12</v>
      </c>
      <c r="C5" s="216" t="e">
        <f t="shared" si="0"/>
        <v>#REF!</v>
      </c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3"/>
      <c r="AL5" s="211" t="e">
        <f t="shared" si="1"/>
        <v>#REF!</v>
      </c>
      <c r="AM5" s="213"/>
      <c r="AN5" s="214" t="e">
        <f t="shared" si="2"/>
        <v>#REF!</v>
      </c>
      <c r="AO5" s="213"/>
    </row>
    <row r="6" spans="1:41" ht="14.4" x14ac:dyDescent="0.3">
      <c r="B6" s="5" t="s">
        <v>13</v>
      </c>
      <c r="C6" s="216" t="e">
        <f t="shared" si="0"/>
        <v>#REF!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3"/>
      <c r="AL6" s="211" t="e">
        <f t="shared" si="1"/>
        <v>#REF!</v>
      </c>
      <c r="AM6" s="213"/>
      <c r="AN6" s="214" t="e">
        <f t="shared" si="2"/>
        <v>#REF!</v>
      </c>
      <c r="AO6" s="213"/>
    </row>
    <row r="7" spans="1:41" ht="14.4" x14ac:dyDescent="0.3">
      <c r="B7" s="5" t="s">
        <v>14</v>
      </c>
      <c r="C7" s="216" t="e">
        <f t="shared" si="0"/>
        <v>#REF!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3"/>
      <c r="AL7" s="211" t="e">
        <f t="shared" si="1"/>
        <v>#REF!</v>
      </c>
      <c r="AM7" s="213"/>
      <c r="AN7" s="214" t="e">
        <f t="shared" si="2"/>
        <v>#REF!</v>
      </c>
      <c r="AO7" s="213"/>
    </row>
    <row r="8" spans="1:41" ht="14.4" x14ac:dyDescent="0.3">
      <c r="B8" s="5" t="s">
        <v>15</v>
      </c>
      <c r="C8" s="216" t="e">
        <f t="shared" si="0"/>
        <v>#REF!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3"/>
      <c r="AL8" s="211" t="e">
        <f t="shared" si="1"/>
        <v>#REF!</v>
      </c>
      <c r="AM8" s="213"/>
      <c r="AN8" s="214" t="e">
        <f t="shared" si="2"/>
        <v>#REF!</v>
      </c>
      <c r="AO8" s="213"/>
    </row>
    <row r="9" spans="1:41" ht="14.4" x14ac:dyDescent="0.3">
      <c r="B9" s="5" t="s">
        <v>16</v>
      </c>
      <c r="C9" s="216" t="e">
        <f t="shared" si="0"/>
        <v>#REF!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3"/>
      <c r="AL9" s="211" t="e">
        <f t="shared" si="1"/>
        <v>#REF!</v>
      </c>
      <c r="AM9" s="213"/>
      <c r="AN9" s="214" t="e">
        <f t="shared" si="2"/>
        <v>#REF!</v>
      </c>
      <c r="AO9" s="213"/>
    </row>
    <row r="10" spans="1:41" ht="14.4" x14ac:dyDescent="0.3">
      <c r="A10" s="6"/>
      <c r="B10" s="7"/>
      <c r="C10" s="6"/>
      <c r="D10" s="221" t="s">
        <v>17</v>
      </c>
      <c r="E10" s="212"/>
      <c r="F10" s="212"/>
      <c r="G10" s="212"/>
      <c r="H10" s="212"/>
      <c r="I10" s="213"/>
      <c r="J10" s="222" t="s">
        <v>18</v>
      </c>
      <c r="K10" s="212"/>
      <c r="L10" s="212"/>
      <c r="M10" s="212"/>
      <c r="N10" s="212"/>
      <c r="O10" s="213"/>
      <c r="P10" s="221" t="s">
        <v>19</v>
      </c>
      <c r="Q10" s="212"/>
      <c r="R10" s="212"/>
      <c r="S10" s="212"/>
      <c r="T10" s="212"/>
      <c r="U10" s="213"/>
      <c r="V10" s="223" t="s">
        <v>20</v>
      </c>
      <c r="W10" s="212"/>
      <c r="X10" s="212"/>
      <c r="Y10" s="212"/>
      <c r="Z10" s="212"/>
      <c r="AA10" s="213"/>
      <c r="AB10" s="218" t="s">
        <v>21</v>
      </c>
      <c r="AC10" s="212"/>
      <c r="AD10" s="212"/>
      <c r="AE10" s="212"/>
      <c r="AF10" s="212"/>
      <c r="AG10" s="213"/>
      <c r="AH10" s="8" t="s">
        <v>22</v>
      </c>
      <c r="AI10" s="9"/>
      <c r="AJ10" s="219" t="s">
        <v>23</v>
      </c>
      <c r="AK10" s="212"/>
      <c r="AL10" s="212"/>
      <c r="AM10" s="212"/>
      <c r="AN10" s="212"/>
      <c r="AO10" s="213"/>
    </row>
    <row r="11" spans="1:41" ht="14.4" x14ac:dyDescent="0.3">
      <c r="A11" s="6" t="s">
        <v>24</v>
      </c>
      <c r="B11" s="7" t="s">
        <v>25</v>
      </c>
      <c r="C11" s="6" t="s">
        <v>26</v>
      </c>
      <c r="D11" s="10" t="s">
        <v>27</v>
      </c>
      <c r="E11" s="10" t="s">
        <v>28</v>
      </c>
      <c r="F11" s="10" t="s">
        <v>29</v>
      </c>
      <c r="G11" s="10" t="s">
        <v>30</v>
      </c>
      <c r="H11" s="10" t="s">
        <v>31</v>
      </c>
      <c r="I11" s="10" t="s">
        <v>32</v>
      </c>
      <c r="J11" s="11" t="s">
        <v>27</v>
      </c>
      <c r="K11" s="11" t="s">
        <v>28</v>
      </c>
      <c r="L11" s="11" t="s">
        <v>29</v>
      </c>
      <c r="M11" s="11" t="s">
        <v>30</v>
      </c>
      <c r="N11" s="11" t="s">
        <v>31</v>
      </c>
      <c r="O11" s="10" t="s">
        <v>32</v>
      </c>
      <c r="P11" s="10" t="s">
        <v>27</v>
      </c>
      <c r="Q11" s="10" t="s">
        <v>28</v>
      </c>
      <c r="R11" s="10" t="s">
        <v>29</v>
      </c>
      <c r="S11" s="10" t="s">
        <v>30</v>
      </c>
      <c r="T11" s="10" t="s">
        <v>31</v>
      </c>
      <c r="U11" s="10" t="s">
        <v>32</v>
      </c>
      <c r="V11" s="12" t="s">
        <v>27</v>
      </c>
      <c r="W11" s="12" t="s">
        <v>28</v>
      </c>
      <c r="X11" s="12" t="s">
        <v>29</v>
      </c>
      <c r="Y11" s="12" t="s">
        <v>30</v>
      </c>
      <c r="Z11" s="12" t="s">
        <v>31</v>
      </c>
      <c r="AA11" s="10" t="s">
        <v>32</v>
      </c>
      <c r="AB11" s="13" t="s">
        <v>27</v>
      </c>
      <c r="AC11" s="13" t="s">
        <v>28</v>
      </c>
      <c r="AD11" s="13" t="s">
        <v>29</v>
      </c>
      <c r="AE11" s="13" t="s">
        <v>30</v>
      </c>
      <c r="AF11" s="13" t="s">
        <v>31</v>
      </c>
      <c r="AG11" s="10" t="s">
        <v>32</v>
      </c>
      <c r="AH11" s="8" t="s">
        <v>33</v>
      </c>
      <c r="AI11" s="9"/>
      <c r="AJ11" s="14" t="s">
        <v>27</v>
      </c>
      <c r="AK11" s="14" t="s">
        <v>28</v>
      </c>
      <c r="AL11" s="14" t="s">
        <v>29</v>
      </c>
      <c r="AM11" s="14" t="s">
        <v>30</v>
      </c>
      <c r="AN11" s="14" t="s">
        <v>31</v>
      </c>
      <c r="AO11" s="15" t="s">
        <v>32</v>
      </c>
    </row>
    <row r="12" spans="1:41" ht="14.4" x14ac:dyDescent="0.3">
      <c r="A12" s="6"/>
      <c r="B12" s="7"/>
      <c r="C12" s="16"/>
      <c r="D12" s="10" t="e">
        <f t="shared" ref="D12:AH12" si="3">#REF!</f>
        <v>#REF!</v>
      </c>
      <c r="E12" s="10" t="e">
        <f t="shared" si="3"/>
        <v>#REF!</v>
      </c>
      <c r="F12" s="10" t="e">
        <f t="shared" si="3"/>
        <v>#REF!</v>
      </c>
      <c r="G12" s="10" t="e">
        <f t="shared" si="3"/>
        <v>#REF!</v>
      </c>
      <c r="H12" s="10" t="e">
        <f t="shared" si="3"/>
        <v>#REF!</v>
      </c>
      <c r="I12" s="10" t="e">
        <f t="shared" si="3"/>
        <v>#REF!</v>
      </c>
      <c r="J12" s="11" t="e">
        <f t="shared" si="3"/>
        <v>#REF!</v>
      </c>
      <c r="K12" s="11" t="e">
        <f t="shared" si="3"/>
        <v>#REF!</v>
      </c>
      <c r="L12" s="11" t="e">
        <f t="shared" si="3"/>
        <v>#REF!</v>
      </c>
      <c r="M12" s="11" t="e">
        <f t="shared" si="3"/>
        <v>#REF!</v>
      </c>
      <c r="N12" s="11" t="e">
        <f t="shared" si="3"/>
        <v>#REF!</v>
      </c>
      <c r="O12" s="11" t="e">
        <f t="shared" si="3"/>
        <v>#REF!</v>
      </c>
      <c r="P12" s="10" t="e">
        <f t="shared" si="3"/>
        <v>#REF!</v>
      </c>
      <c r="Q12" s="10" t="e">
        <f t="shared" si="3"/>
        <v>#REF!</v>
      </c>
      <c r="R12" s="10" t="e">
        <f t="shared" si="3"/>
        <v>#REF!</v>
      </c>
      <c r="S12" s="10" t="e">
        <f t="shared" si="3"/>
        <v>#REF!</v>
      </c>
      <c r="T12" s="10" t="e">
        <f t="shared" si="3"/>
        <v>#REF!</v>
      </c>
      <c r="U12" s="10" t="e">
        <f t="shared" si="3"/>
        <v>#REF!</v>
      </c>
      <c r="V12" s="12" t="e">
        <f t="shared" si="3"/>
        <v>#REF!</v>
      </c>
      <c r="W12" s="12" t="e">
        <f t="shared" si="3"/>
        <v>#REF!</v>
      </c>
      <c r="X12" s="12" t="e">
        <f t="shared" si="3"/>
        <v>#REF!</v>
      </c>
      <c r="Y12" s="12" t="e">
        <f t="shared" si="3"/>
        <v>#REF!</v>
      </c>
      <c r="Z12" s="12" t="e">
        <f t="shared" si="3"/>
        <v>#REF!</v>
      </c>
      <c r="AA12" s="12" t="e">
        <f t="shared" si="3"/>
        <v>#REF!</v>
      </c>
      <c r="AB12" s="13" t="e">
        <f t="shared" si="3"/>
        <v>#REF!</v>
      </c>
      <c r="AC12" s="13" t="e">
        <f t="shared" si="3"/>
        <v>#REF!</v>
      </c>
      <c r="AD12" s="13" t="e">
        <f t="shared" si="3"/>
        <v>#REF!</v>
      </c>
      <c r="AE12" s="13" t="e">
        <f t="shared" si="3"/>
        <v>#REF!</v>
      </c>
      <c r="AF12" s="13" t="e">
        <f t="shared" si="3"/>
        <v>#REF!</v>
      </c>
      <c r="AG12" s="13" t="e">
        <f t="shared" si="3"/>
        <v>#REF!</v>
      </c>
      <c r="AH12" s="220" t="e">
        <f t="shared" si="3"/>
        <v>#REF!</v>
      </c>
      <c r="AI12" s="213"/>
      <c r="AJ12" s="15"/>
      <c r="AK12" s="15"/>
      <c r="AL12" s="15"/>
      <c r="AM12" s="15"/>
      <c r="AN12" s="15"/>
      <c r="AO12" s="15"/>
    </row>
    <row r="13" spans="1:41" ht="15.6" x14ac:dyDescent="0.3">
      <c r="A13" s="17">
        <v>1</v>
      </c>
      <c r="B13" s="18">
        <v>921313104185</v>
      </c>
      <c r="C13" s="19" t="s">
        <v>217</v>
      </c>
      <c r="D13" s="20">
        <v>28</v>
      </c>
      <c r="E13" s="20">
        <v>12</v>
      </c>
      <c r="F13" s="20">
        <v>0</v>
      </c>
      <c r="G13" s="20">
        <v>0</v>
      </c>
      <c r="H13" s="20">
        <v>0</v>
      </c>
      <c r="I13" s="20"/>
      <c r="J13" s="21">
        <v>0</v>
      </c>
      <c r="K13" s="21">
        <v>19</v>
      </c>
      <c r="L13" s="21">
        <v>19</v>
      </c>
      <c r="M13" s="21">
        <v>0</v>
      </c>
      <c r="N13" s="21">
        <v>0</v>
      </c>
      <c r="O13" s="21"/>
      <c r="P13" s="20">
        <v>0</v>
      </c>
      <c r="Q13" s="20">
        <v>0</v>
      </c>
      <c r="R13" s="20">
        <v>0</v>
      </c>
      <c r="S13" s="20">
        <v>8</v>
      </c>
      <c r="T13" s="20">
        <v>16</v>
      </c>
      <c r="U13" s="20">
        <v>8</v>
      </c>
      <c r="V13" s="22">
        <v>9</v>
      </c>
      <c r="W13" s="22">
        <v>11</v>
      </c>
      <c r="X13" s="22">
        <v>20</v>
      </c>
      <c r="Y13" s="22">
        <v>0</v>
      </c>
      <c r="Z13" s="22">
        <v>0</v>
      </c>
      <c r="AA13" s="22"/>
      <c r="AB13" s="23">
        <v>0</v>
      </c>
      <c r="AC13" s="23">
        <v>0</v>
      </c>
      <c r="AD13" s="23">
        <v>20</v>
      </c>
      <c r="AE13" s="23">
        <v>23</v>
      </c>
      <c r="AF13" s="23">
        <v>13</v>
      </c>
      <c r="AG13" s="23">
        <v>8</v>
      </c>
      <c r="AH13" s="9" t="s">
        <v>44</v>
      </c>
      <c r="AI13" s="9">
        <f t="shared" ref="AI13:AI64" si="4">IF(AH13="S",100,IF(AH13="A",90,IF(AH13="B",80,IF(AH13="C",70,IF(AH13="D",60,IF(AH13="E",56,0))))))</f>
        <v>70</v>
      </c>
      <c r="AJ13" s="24" t="e">
        <f t="shared" ref="AJ13:AO13" si="5">100*(D13+J13+P13+V13+AB13)/#REF!</f>
        <v>#REF!</v>
      </c>
      <c r="AK13" s="24" t="e">
        <f t="shared" si="5"/>
        <v>#REF!</v>
      </c>
      <c r="AL13" s="24" t="e">
        <f t="shared" si="5"/>
        <v>#REF!</v>
      </c>
      <c r="AM13" s="24" t="e">
        <f t="shared" si="5"/>
        <v>#REF!</v>
      </c>
      <c r="AN13" s="24" t="e">
        <f t="shared" si="5"/>
        <v>#REF!</v>
      </c>
      <c r="AO13" s="24" t="e">
        <f t="shared" si="5"/>
        <v>#REF!</v>
      </c>
    </row>
    <row r="14" spans="1:41" ht="15.6" x14ac:dyDescent="0.3">
      <c r="A14" s="17">
        <v>2</v>
      </c>
      <c r="B14" s="18">
        <v>921313104186</v>
      </c>
      <c r="C14" s="19" t="s">
        <v>218</v>
      </c>
      <c r="D14" s="20">
        <v>35</v>
      </c>
      <c r="E14" s="20">
        <v>15</v>
      </c>
      <c r="F14" s="20">
        <v>0</v>
      </c>
      <c r="G14" s="20">
        <v>0</v>
      </c>
      <c r="H14" s="20">
        <v>0</v>
      </c>
      <c r="I14" s="20"/>
      <c r="J14" s="21">
        <v>0</v>
      </c>
      <c r="K14" s="21">
        <v>23</v>
      </c>
      <c r="L14" s="21">
        <v>23</v>
      </c>
      <c r="M14" s="21">
        <v>0</v>
      </c>
      <c r="N14" s="21">
        <v>0</v>
      </c>
      <c r="O14" s="21"/>
      <c r="P14" s="20">
        <v>0</v>
      </c>
      <c r="Q14" s="20">
        <v>0</v>
      </c>
      <c r="R14" s="20">
        <v>0</v>
      </c>
      <c r="S14" s="20">
        <v>10</v>
      </c>
      <c r="T14" s="20">
        <v>20</v>
      </c>
      <c r="U14" s="20">
        <v>10</v>
      </c>
      <c r="V14" s="22">
        <v>8</v>
      </c>
      <c r="W14" s="22">
        <v>12</v>
      </c>
      <c r="X14" s="22">
        <v>20</v>
      </c>
      <c r="Y14" s="22">
        <v>0</v>
      </c>
      <c r="Z14" s="22">
        <v>0</v>
      </c>
      <c r="AA14" s="22"/>
      <c r="AB14" s="23">
        <v>0</v>
      </c>
      <c r="AC14" s="23">
        <v>0</v>
      </c>
      <c r="AD14" s="23">
        <v>0</v>
      </c>
      <c r="AE14" s="23">
        <v>24</v>
      </c>
      <c r="AF14" s="23">
        <v>14</v>
      </c>
      <c r="AG14" s="23">
        <v>7</v>
      </c>
      <c r="AH14" s="9" t="s">
        <v>44</v>
      </c>
      <c r="AI14" s="9">
        <f t="shared" si="4"/>
        <v>70</v>
      </c>
      <c r="AJ14" s="24" t="e">
        <f t="shared" ref="AJ14:AO14" si="6">100*(D14+J14+P14+V14+AB14)/#REF!</f>
        <v>#REF!</v>
      </c>
      <c r="AK14" s="24" t="e">
        <f t="shared" si="6"/>
        <v>#REF!</v>
      </c>
      <c r="AL14" s="24" t="e">
        <f t="shared" si="6"/>
        <v>#REF!</v>
      </c>
      <c r="AM14" s="24" t="e">
        <f t="shared" si="6"/>
        <v>#REF!</v>
      </c>
      <c r="AN14" s="24" t="e">
        <f t="shared" si="6"/>
        <v>#REF!</v>
      </c>
      <c r="AO14" s="24" t="e">
        <f t="shared" si="6"/>
        <v>#REF!</v>
      </c>
    </row>
    <row r="15" spans="1:41" ht="15.6" x14ac:dyDescent="0.3">
      <c r="A15" s="17">
        <v>3</v>
      </c>
      <c r="B15" s="18">
        <v>921313104187</v>
      </c>
      <c r="C15" s="19" t="s">
        <v>219</v>
      </c>
      <c r="D15" s="20">
        <v>33.6</v>
      </c>
      <c r="E15" s="20">
        <v>14.399999999999999</v>
      </c>
      <c r="F15" s="20">
        <v>0</v>
      </c>
      <c r="G15" s="20">
        <v>0</v>
      </c>
      <c r="H15" s="20">
        <v>0</v>
      </c>
      <c r="I15" s="20"/>
      <c r="J15" s="21">
        <v>0</v>
      </c>
      <c r="K15" s="21">
        <v>25</v>
      </c>
      <c r="L15" s="21">
        <v>25</v>
      </c>
      <c r="M15" s="21">
        <v>0</v>
      </c>
      <c r="N15" s="21">
        <v>0</v>
      </c>
      <c r="O15" s="21"/>
      <c r="P15" s="20">
        <v>0</v>
      </c>
      <c r="Q15" s="20">
        <v>0</v>
      </c>
      <c r="R15" s="20">
        <v>0</v>
      </c>
      <c r="S15" s="20">
        <v>10</v>
      </c>
      <c r="T15" s="20">
        <v>20</v>
      </c>
      <c r="U15" s="20">
        <v>10</v>
      </c>
      <c r="V15" s="22">
        <v>10</v>
      </c>
      <c r="W15" s="22">
        <v>15</v>
      </c>
      <c r="X15" s="22">
        <v>25</v>
      </c>
      <c r="Y15" s="22">
        <v>0</v>
      </c>
      <c r="Z15" s="22">
        <v>0</v>
      </c>
      <c r="AA15" s="22"/>
      <c r="AB15" s="23">
        <v>0</v>
      </c>
      <c r="AC15" s="23">
        <v>0</v>
      </c>
      <c r="AD15" s="23">
        <v>20</v>
      </c>
      <c r="AE15" s="23">
        <v>23</v>
      </c>
      <c r="AF15" s="23">
        <v>14</v>
      </c>
      <c r="AG15" s="23">
        <v>8</v>
      </c>
      <c r="AH15" s="9" t="s">
        <v>49</v>
      </c>
      <c r="AI15" s="9">
        <f t="shared" si="4"/>
        <v>60</v>
      </c>
      <c r="AJ15" s="24" t="e">
        <f t="shared" ref="AJ15:AO15" si="7">100*(D15+J15+P15+V15+AB15)/#REF!</f>
        <v>#REF!</v>
      </c>
      <c r="AK15" s="24" t="e">
        <f t="shared" si="7"/>
        <v>#REF!</v>
      </c>
      <c r="AL15" s="24" t="e">
        <f t="shared" si="7"/>
        <v>#REF!</v>
      </c>
      <c r="AM15" s="24" t="e">
        <f t="shared" si="7"/>
        <v>#REF!</v>
      </c>
      <c r="AN15" s="24" t="e">
        <f t="shared" si="7"/>
        <v>#REF!</v>
      </c>
      <c r="AO15" s="24" t="e">
        <f t="shared" si="7"/>
        <v>#REF!</v>
      </c>
    </row>
    <row r="16" spans="1:41" ht="15.6" x14ac:dyDescent="0.3">
      <c r="A16" s="17">
        <v>4</v>
      </c>
      <c r="B16" s="18">
        <v>921313104188</v>
      </c>
      <c r="C16" s="19" t="s">
        <v>220</v>
      </c>
      <c r="D16" s="20">
        <v>31.5</v>
      </c>
      <c r="E16" s="20">
        <v>13.5</v>
      </c>
      <c r="F16" s="20">
        <v>0</v>
      </c>
      <c r="G16" s="20">
        <v>0</v>
      </c>
      <c r="H16" s="20">
        <v>0</v>
      </c>
      <c r="I16" s="20"/>
      <c r="J16" s="21">
        <v>0</v>
      </c>
      <c r="K16" s="21">
        <v>20</v>
      </c>
      <c r="L16" s="21">
        <v>20</v>
      </c>
      <c r="M16" s="21">
        <v>0</v>
      </c>
      <c r="N16" s="21">
        <v>0</v>
      </c>
      <c r="O16" s="21"/>
      <c r="P16" s="20">
        <v>0</v>
      </c>
      <c r="Q16" s="20">
        <v>0</v>
      </c>
      <c r="R16" s="20">
        <v>0</v>
      </c>
      <c r="S16" s="20">
        <v>7.6</v>
      </c>
      <c r="T16" s="20">
        <v>15.2</v>
      </c>
      <c r="U16" s="20">
        <v>7.6</v>
      </c>
      <c r="V16" s="22">
        <v>10</v>
      </c>
      <c r="W16" s="22">
        <v>14</v>
      </c>
      <c r="X16" s="22">
        <v>24</v>
      </c>
      <c r="Y16" s="22">
        <v>0</v>
      </c>
      <c r="Z16" s="22">
        <v>0</v>
      </c>
      <c r="AA16" s="22"/>
      <c r="AB16" s="23">
        <v>0</v>
      </c>
      <c r="AC16" s="23">
        <v>0</v>
      </c>
      <c r="AD16" s="23">
        <v>0</v>
      </c>
      <c r="AE16" s="23">
        <v>24</v>
      </c>
      <c r="AF16" s="23">
        <v>15</v>
      </c>
      <c r="AG16" s="23">
        <v>8</v>
      </c>
      <c r="AH16" s="9" t="s">
        <v>36</v>
      </c>
      <c r="AI16" s="9">
        <f t="shared" si="4"/>
        <v>56</v>
      </c>
      <c r="AJ16" s="24" t="e">
        <f t="shared" ref="AJ16:AO16" si="8">100*(D16+J16+P16+V16+AB16)/#REF!</f>
        <v>#REF!</v>
      </c>
      <c r="AK16" s="24" t="e">
        <f t="shared" si="8"/>
        <v>#REF!</v>
      </c>
      <c r="AL16" s="24" t="e">
        <f t="shared" si="8"/>
        <v>#REF!</v>
      </c>
      <c r="AM16" s="24" t="e">
        <f t="shared" si="8"/>
        <v>#REF!</v>
      </c>
      <c r="AN16" s="24" t="e">
        <f t="shared" si="8"/>
        <v>#REF!</v>
      </c>
      <c r="AO16" s="24" t="e">
        <f t="shared" si="8"/>
        <v>#REF!</v>
      </c>
    </row>
    <row r="17" spans="1:41" ht="15.6" x14ac:dyDescent="0.3">
      <c r="A17" s="17">
        <v>5</v>
      </c>
      <c r="B17" s="18">
        <v>921313104189</v>
      </c>
      <c r="C17" s="19" t="s">
        <v>221</v>
      </c>
      <c r="D17" s="20">
        <v>30.099999999999998</v>
      </c>
      <c r="E17" s="20">
        <v>12.9</v>
      </c>
      <c r="F17" s="20">
        <v>0</v>
      </c>
      <c r="G17" s="20">
        <v>0</v>
      </c>
      <c r="H17" s="20">
        <v>0</v>
      </c>
      <c r="I17" s="20"/>
      <c r="J17" s="21">
        <v>0</v>
      </c>
      <c r="K17" s="21">
        <v>21</v>
      </c>
      <c r="L17" s="21">
        <v>21</v>
      </c>
      <c r="M17" s="21">
        <v>0</v>
      </c>
      <c r="N17" s="21">
        <v>0</v>
      </c>
      <c r="O17" s="21"/>
      <c r="P17" s="20">
        <v>0</v>
      </c>
      <c r="Q17" s="20">
        <v>0</v>
      </c>
      <c r="R17" s="20">
        <v>0</v>
      </c>
      <c r="S17" s="20">
        <v>10</v>
      </c>
      <c r="T17" s="20">
        <v>20</v>
      </c>
      <c r="U17" s="20">
        <v>10</v>
      </c>
      <c r="V17" s="22">
        <v>9</v>
      </c>
      <c r="W17" s="22">
        <v>14</v>
      </c>
      <c r="X17" s="22">
        <v>24</v>
      </c>
      <c r="Y17" s="22">
        <v>0</v>
      </c>
      <c r="Z17" s="22">
        <v>0</v>
      </c>
      <c r="AA17" s="22"/>
      <c r="AB17" s="23">
        <v>0</v>
      </c>
      <c r="AC17" s="23">
        <v>0</v>
      </c>
      <c r="AD17" s="23">
        <v>0</v>
      </c>
      <c r="AE17" s="23">
        <v>24</v>
      </c>
      <c r="AF17" s="23">
        <v>14</v>
      </c>
      <c r="AG17" s="23">
        <v>8</v>
      </c>
      <c r="AH17" s="9" t="s">
        <v>36</v>
      </c>
      <c r="AI17" s="9">
        <f t="shared" si="4"/>
        <v>56</v>
      </c>
      <c r="AJ17" s="24" t="e">
        <f t="shared" ref="AJ17:AO17" si="9">100*(D17+J17+P17+V17+AB17)/#REF!</f>
        <v>#REF!</v>
      </c>
      <c r="AK17" s="24" t="e">
        <f t="shared" si="9"/>
        <v>#REF!</v>
      </c>
      <c r="AL17" s="24" t="e">
        <f t="shared" si="9"/>
        <v>#REF!</v>
      </c>
      <c r="AM17" s="24" t="e">
        <f t="shared" si="9"/>
        <v>#REF!</v>
      </c>
      <c r="AN17" s="24" t="e">
        <f t="shared" si="9"/>
        <v>#REF!</v>
      </c>
      <c r="AO17" s="24" t="e">
        <f t="shared" si="9"/>
        <v>#REF!</v>
      </c>
    </row>
    <row r="18" spans="1:41" ht="15.6" x14ac:dyDescent="0.3">
      <c r="A18" s="17">
        <v>6</v>
      </c>
      <c r="B18" s="18">
        <v>921313104190</v>
      </c>
      <c r="C18" s="19" t="s">
        <v>222</v>
      </c>
      <c r="D18" s="20">
        <v>23.1</v>
      </c>
      <c r="E18" s="20">
        <v>9.9</v>
      </c>
      <c r="F18" s="20">
        <v>0</v>
      </c>
      <c r="G18" s="20">
        <v>0</v>
      </c>
      <c r="H18" s="20">
        <v>0</v>
      </c>
      <c r="I18" s="20"/>
      <c r="J18" s="21">
        <v>0</v>
      </c>
      <c r="K18" s="21">
        <v>17.5</v>
      </c>
      <c r="L18" s="21">
        <v>17.5</v>
      </c>
      <c r="M18" s="21">
        <v>0</v>
      </c>
      <c r="N18" s="21">
        <v>0</v>
      </c>
      <c r="O18" s="21"/>
      <c r="P18" s="20">
        <v>0</v>
      </c>
      <c r="Q18" s="20">
        <v>0</v>
      </c>
      <c r="R18" s="20">
        <v>0</v>
      </c>
      <c r="S18" s="20">
        <v>10</v>
      </c>
      <c r="T18" s="20">
        <v>20</v>
      </c>
      <c r="U18" s="20">
        <v>10</v>
      </c>
      <c r="V18" s="22">
        <v>10</v>
      </c>
      <c r="W18" s="22">
        <v>14</v>
      </c>
      <c r="X18" s="22">
        <v>24</v>
      </c>
      <c r="Y18" s="22">
        <v>0</v>
      </c>
      <c r="Z18" s="22">
        <v>0</v>
      </c>
      <c r="AA18" s="22"/>
      <c r="AB18" s="23">
        <v>0</v>
      </c>
      <c r="AC18" s="23">
        <v>0</v>
      </c>
      <c r="AD18" s="23">
        <v>0</v>
      </c>
      <c r="AE18" s="23">
        <v>24</v>
      </c>
      <c r="AF18" s="23">
        <v>13</v>
      </c>
      <c r="AG18" s="23">
        <v>8</v>
      </c>
      <c r="AH18" s="9" t="s">
        <v>36</v>
      </c>
      <c r="AI18" s="9">
        <f t="shared" si="4"/>
        <v>56</v>
      </c>
      <c r="AJ18" s="24" t="e">
        <f t="shared" ref="AJ18:AO18" si="10">100*(D18+J18+P18+V18+AB18)/#REF!</f>
        <v>#REF!</v>
      </c>
      <c r="AK18" s="24" t="e">
        <f t="shared" si="10"/>
        <v>#REF!</v>
      </c>
      <c r="AL18" s="24" t="e">
        <f t="shared" si="10"/>
        <v>#REF!</v>
      </c>
      <c r="AM18" s="24" t="e">
        <f t="shared" si="10"/>
        <v>#REF!</v>
      </c>
      <c r="AN18" s="24" t="e">
        <f t="shared" si="10"/>
        <v>#REF!</v>
      </c>
      <c r="AO18" s="24" t="e">
        <f t="shared" si="10"/>
        <v>#REF!</v>
      </c>
    </row>
    <row r="19" spans="1:41" ht="15.6" x14ac:dyDescent="0.3">
      <c r="A19" s="17">
        <v>7</v>
      </c>
      <c r="B19" s="18">
        <v>921313104191</v>
      </c>
      <c r="C19" s="19" t="s">
        <v>223</v>
      </c>
      <c r="D19" s="20">
        <v>35</v>
      </c>
      <c r="E19" s="20">
        <v>15</v>
      </c>
      <c r="F19" s="20">
        <v>0</v>
      </c>
      <c r="G19" s="20">
        <v>0</v>
      </c>
      <c r="H19" s="20">
        <v>0</v>
      </c>
      <c r="I19" s="20"/>
      <c r="J19" s="21">
        <v>0</v>
      </c>
      <c r="K19" s="21">
        <v>25</v>
      </c>
      <c r="L19" s="21">
        <v>25</v>
      </c>
      <c r="M19" s="21">
        <v>0</v>
      </c>
      <c r="N19" s="21">
        <v>0</v>
      </c>
      <c r="O19" s="21"/>
      <c r="P19" s="20">
        <v>0</v>
      </c>
      <c r="Q19" s="20">
        <v>0</v>
      </c>
      <c r="R19" s="20">
        <v>0</v>
      </c>
      <c r="S19" s="20">
        <v>10</v>
      </c>
      <c r="T19" s="20">
        <v>20</v>
      </c>
      <c r="U19" s="20">
        <v>10</v>
      </c>
      <c r="V19" s="22">
        <v>9</v>
      </c>
      <c r="W19" s="22">
        <v>14</v>
      </c>
      <c r="X19" s="22">
        <v>24</v>
      </c>
      <c r="Y19" s="22">
        <v>0</v>
      </c>
      <c r="Z19" s="22">
        <v>0</v>
      </c>
      <c r="AA19" s="22"/>
      <c r="AB19" s="23">
        <v>0</v>
      </c>
      <c r="AC19" s="23">
        <v>0</v>
      </c>
      <c r="AD19" s="23">
        <v>0</v>
      </c>
      <c r="AE19" s="23">
        <v>22</v>
      </c>
      <c r="AF19" s="23">
        <v>14</v>
      </c>
      <c r="AG19" s="23">
        <v>8</v>
      </c>
      <c r="AH19" s="9" t="s">
        <v>49</v>
      </c>
      <c r="AI19" s="9">
        <f t="shared" si="4"/>
        <v>60</v>
      </c>
      <c r="AJ19" s="24" t="e">
        <f t="shared" ref="AJ19:AO19" si="11">100*(D19+J19+P19+V19+AB19)/#REF!</f>
        <v>#REF!</v>
      </c>
      <c r="AK19" s="24" t="e">
        <f t="shared" si="11"/>
        <v>#REF!</v>
      </c>
      <c r="AL19" s="24" t="e">
        <f t="shared" si="11"/>
        <v>#REF!</v>
      </c>
      <c r="AM19" s="24" t="e">
        <f t="shared" si="11"/>
        <v>#REF!</v>
      </c>
      <c r="AN19" s="24" t="e">
        <f t="shared" si="11"/>
        <v>#REF!</v>
      </c>
      <c r="AO19" s="24" t="e">
        <f t="shared" si="11"/>
        <v>#REF!</v>
      </c>
    </row>
    <row r="20" spans="1:41" ht="15.6" x14ac:dyDescent="0.3">
      <c r="A20" s="17">
        <v>8</v>
      </c>
      <c r="B20" s="18">
        <v>921313104192</v>
      </c>
      <c r="C20" s="19" t="s">
        <v>224</v>
      </c>
      <c r="D20" s="20">
        <v>31.5</v>
      </c>
      <c r="E20" s="20">
        <v>13.5</v>
      </c>
      <c r="F20" s="20">
        <v>0</v>
      </c>
      <c r="G20" s="20">
        <v>0</v>
      </c>
      <c r="H20" s="20">
        <v>0</v>
      </c>
      <c r="I20" s="20"/>
      <c r="J20" s="21">
        <v>0</v>
      </c>
      <c r="K20" s="21">
        <v>25</v>
      </c>
      <c r="L20" s="21">
        <v>25</v>
      </c>
      <c r="M20" s="21">
        <v>0</v>
      </c>
      <c r="N20" s="21">
        <v>0</v>
      </c>
      <c r="O20" s="21"/>
      <c r="P20" s="20">
        <v>0</v>
      </c>
      <c r="Q20" s="20">
        <v>0</v>
      </c>
      <c r="R20" s="20">
        <v>0</v>
      </c>
      <c r="S20" s="20">
        <v>9.6</v>
      </c>
      <c r="T20" s="20">
        <v>19.2</v>
      </c>
      <c r="U20" s="20">
        <v>9.6</v>
      </c>
      <c r="V20" s="22">
        <v>10</v>
      </c>
      <c r="W20" s="22">
        <v>15</v>
      </c>
      <c r="X20" s="22">
        <v>25</v>
      </c>
      <c r="Y20" s="22">
        <v>0</v>
      </c>
      <c r="Z20" s="22">
        <v>0</v>
      </c>
      <c r="AA20" s="22"/>
      <c r="AB20" s="23">
        <v>0</v>
      </c>
      <c r="AC20" s="23">
        <v>0</v>
      </c>
      <c r="AD20" s="23">
        <v>0</v>
      </c>
      <c r="AE20" s="23">
        <v>23</v>
      </c>
      <c r="AF20" s="23">
        <v>14</v>
      </c>
      <c r="AG20" s="23">
        <v>8</v>
      </c>
      <c r="AH20" s="9" t="s">
        <v>36</v>
      </c>
      <c r="AI20" s="9">
        <f t="shared" si="4"/>
        <v>56</v>
      </c>
      <c r="AJ20" s="24" t="e">
        <f t="shared" ref="AJ20:AO20" si="12">100*(D20+J20+P20+V20+AB20)/#REF!</f>
        <v>#REF!</v>
      </c>
      <c r="AK20" s="24" t="e">
        <f t="shared" si="12"/>
        <v>#REF!</v>
      </c>
      <c r="AL20" s="24" t="e">
        <f t="shared" si="12"/>
        <v>#REF!</v>
      </c>
      <c r="AM20" s="24" t="e">
        <f t="shared" si="12"/>
        <v>#REF!</v>
      </c>
      <c r="AN20" s="24" t="e">
        <f t="shared" si="12"/>
        <v>#REF!</v>
      </c>
      <c r="AO20" s="24" t="e">
        <f t="shared" si="12"/>
        <v>#REF!</v>
      </c>
    </row>
    <row r="21" spans="1:41" ht="15.75" customHeight="1" x14ac:dyDescent="0.3">
      <c r="A21" s="17">
        <v>9</v>
      </c>
      <c r="B21" s="18">
        <v>921313104193</v>
      </c>
      <c r="C21" s="19" t="s">
        <v>225</v>
      </c>
      <c r="D21" s="20">
        <v>35</v>
      </c>
      <c r="E21" s="20">
        <v>15</v>
      </c>
      <c r="F21" s="20">
        <v>0</v>
      </c>
      <c r="G21" s="20">
        <v>0</v>
      </c>
      <c r="H21" s="20">
        <v>0</v>
      </c>
      <c r="I21" s="20"/>
      <c r="J21" s="21">
        <v>0</v>
      </c>
      <c r="K21" s="21">
        <v>23</v>
      </c>
      <c r="L21" s="21">
        <v>23</v>
      </c>
      <c r="M21" s="21">
        <v>0</v>
      </c>
      <c r="N21" s="21">
        <v>0</v>
      </c>
      <c r="O21" s="21"/>
      <c r="P21" s="20">
        <v>0</v>
      </c>
      <c r="Q21" s="20">
        <v>0</v>
      </c>
      <c r="R21" s="20">
        <v>0</v>
      </c>
      <c r="S21" s="20">
        <v>10</v>
      </c>
      <c r="T21" s="20">
        <v>20</v>
      </c>
      <c r="U21" s="20">
        <v>10</v>
      </c>
      <c r="V21" s="22">
        <v>8</v>
      </c>
      <c r="W21" s="22">
        <v>12</v>
      </c>
      <c r="X21" s="22">
        <v>20</v>
      </c>
      <c r="Y21" s="22">
        <v>0</v>
      </c>
      <c r="Z21" s="22">
        <v>0</v>
      </c>
      <c r="AA21" s="22"/>
      <c r="AB21" s="23">
        <v>0</v>
      </c>
      <c r="AC21" s="23">
        <v>0</v>
      </c>
      <c r="AD21" s="23">
        <v>0</v>
      </c>
      <c r="AE21" s="23">
        <v>24</v>
      </c>
      <c r="AF21" s="23">
        <v>14</v>
      </c>
      <c r="AG21" s="23">
        <v>9</v>
      </c>
      <c r="AH21" s="9" t="s">
        <v>44</v>
      </c>
      <c r="AI21" s="9">
        <f t="shared" si="4"/>
        <v>70</v>
      </c>
      <c r="AJ21" s="24" t="e">
        <f t="shared" ref="AJ21:AO21" si="13">100*(D21+J21+P21+V21+AB21)/#REF!</f>
        <v>#REF!</v>
      </c>
      <c r="AK21" s="24" t="e">
        <f t="shared" si="13"/>
        <v>#REF!</v>
      </c>
      <c r="AL21" s="24" t="e">
        <f t="shared" si="13"/>
        <v>#REF!</v>
      </c>
      <c r="AM21" s="24" t="e">
        <f t="shared" si="13"/>
        <v>#REF!</v>
      </c>
      <c r="AN21" s="24" t="e">
        <f t="shared" si="13"/>
        <v>#REF!</v>
      </c>
      <c r="AO21" s="24" t="e">
        <f t="shared" si="13"/>
        <v>#REF!</v>
      </c>
    </row>
    <row r="22" spans="1:41" ht="15.75" customHeight="1" x14ac:dyDescent="0.3">
      <c r="A22" s="17">
        <v>10</v>
      </c>
      <c r="B22" s="18">
        <v>921313104194</v>
      </c>
      <c r="C22" s="19" t="s">
        <v>226</v>
      </c>
      <c r="D22" s="20">
        <v>35</v>
      </c>
      <c r="E22" s="20">
        <v>15</v>
      </c>
      <c r="F22" s="20">
        <v>0</v>
      </c>
      <c r="G22" s="20">
        <v>0</v>
      </c>
      <c r="H22" s="20">
        <v>0</v>
      </c>
      <c r="I22" s="20"/>
      <c r="J22" s="21">
        <v>0</v>
      </c>
      <c r="K22" s="21">
        <v>20</v>
      </c>
      <c r="L22" s="21">
        <v>20</v>
      </c>
      <c r="M22" s="21">
        <v>0</v>
      </c>
      <c r="N22" s="21">
        <v>0</v>
      </c>
      <c r="O22" s="21"/>
      <c r="P22" s="20">
        <v>0</v>
      </c>
      <c r="Q22" s="20">
        <v>0</v>
      </c>
      <c r="R22" s="20">
        <v>0</v>
      </c>
      <c r="S22" s="20">
        <v>9.8000000000000007</v>
      </c>
      <c r="T22" s="20">
        <v>19.600000000000001</v>
      </c>
      <c r="U22" s="20">
        <v>9.8000000000000007</v>
      </c>
      <c r="V22" s="22">
        <v>8</v>
      </c>
      <c r="W22" s="22">
        <v>12</v>
      </c>
      <c r="X22" s="22">
        <v>20</v>
      </c>
      <c r="Y22" s="22">
        <v>0</v>
      </c>
      <c r="Z22" s="22">
        <v>0</v>
      </c>
      <c r="AA22" s="22"/>
      <c r="AB22" s="23">
        <v>0</v>
      </c>
      <c r="AC22" s="23">
        <v>0</v>
      </c>
      <c r="AD22" s="23">
        <v>0</v>
      </c>
      <c r="AE22" s="23">
        <v>24</v>
      </c>
      <c r="AF22" s="23">
        <v>14</v>
      </c>
      <c r="AG22" s="23">
        <v>9</v>
      </c>
      <c r="AH22" s="9" t="s">
        <v>49</v>
      </c>
      <c r="AI22" s="9">
        <f t="shared" si="4"/>
        <v>60</v>
      </c>
      <c r="AJ22" s="24" t="e">
        <f t="shared" ref="AJ22:AO22" si="14">100*(D22+J22+P22+V22+AB22)/#REF!</f>
        <v>#REF!</v>
      </c>
      <c r="AK22" s="24" t="e">
        <f t="shared" si="14"/>
        <v>#REF!</v>
      </c>
      <c r="AL22" s="24" t="e">
        <f t="shared" si="14"/>
        <v>#REF!</v>
      </c>
      <c r="AM22" s="24" t="e">
        <f t="shared" si="14"/>
        <v>#REF!</v>
      </c>
      <c r="AN22" s="24" t="e">
        <f t="shared" si="14"/>
        <v>#REF!</v>
      </c>
      <c r="AO22" s="24" t="e">
        <f t="shared" si="14"/>
        <v>#REF!</v>
      </c>
    </row>
    <row r="23" spans="1:41" ht="15.75" customHeight="1" x14ac:dyDescent="0.3">
      <c r="A23" s="17">
        <v>11</v>
      </c>
      <c r="B23" s="18">
        <v>921313104195</v>
      </c>
      <c r="C23" s="19" t="s">
        <v>227</v>
      </c>
      <c r="D23" s="20">
        <v>30.099999999999998</v>
      </c>
      <c r="E23" s="20">
        <v>12.9</v>
      </c>
      <c r="F23" s="20">
        <v>0</v>
      </c>
      <c r="G23" s="20">
        <v>0</v>
      </c>
      <c r="H23" s="20">
        <v>0</v>
      </c>
      <c r="I23" s="20"/>
      <c r="J23" s="21">
        <v>0</v>
      </c>
      <c r="K23" s="21">
        <v>24</v>
      </c>
      <c r="L23" s="21">
        <v>24</v>
      </c>
      <c r="M23" s="21">
        <v>0</v>
      </c>
      <c r="N23" s="21">
        <v>0</v>
      </c>
      <c r="O23" s="21"/>
      <c r="P23" s="20">
        <v>0</v>
      </c>
      <c r="Q23" s="20">
        <v>0</v>
      </c>
      <c r="R23" s="20">
        <v>0</v>
      </c>
      <c r="S23" s="20">
        <v>10</v>
      </c>
      <c r="T23" s="20">
        <v>20</v>
      </c>
      <c r="U23" s="20">
        <v>10</v>
      </c>
      <c r="V23" s="22">
        <v>7</v>
      </c>
      <c r="W23" s="22">
        <v>11</v>
      </c>
      <c r="X23" s="22">
        <v>18</v>
      </c>
      <c r="Y23" s="22">
        <v>0</v>
      </c>
      <c r="Z23" s="22">
        <v>0</v>
      </c>
      <c r="AA23" s="22"/>
      <c r="AB23" s="23">
        <v>0</v>
      </c>
      <c r="AC23" s="23">
        <v>0</v>
      </c>
      <c r="AD23" s="23">
        <v>0</v>
      </c>
      <c r="AE23" s="23">
        <v>25</v>
      </c>
      <c r="AF23" s="23">
        <v>14</v>
      </c>
      <c r="AG23" s="23">
        <v>9</v>
      </c>
      <c r="AH23" s="9" t="s">
        <v>44</v>
      </c>
      <c r="AI23" s="9">
        <f t="shared" si="4"/>
        <v>70</v>
      </c>
      <c r="AJ23" s="24" t="e">
        <f t="shared" ref="AJ23:AO23" si="15">100*(D23+J23+P23+V23+AB23)/#REF!</f>
        <v>#REF!</v>
      </c>
      <c r="AK23" s="24" t="e">
        <f t="shared" si="15"/>
        <v>#REF!</v>
      </c>
      <c r="AL23" s="24" t="e">
        <f t="shared" si="15"/>
        <v>#REF!</v>
      </c>
      <c r="AM23" s="24" t="e">
        <f t="shared" si="15"/>
        <v>#REF!</v>
      </c>
      <c r="AN23" s="24" t="e">
        <f t="shared" si="15"/>
        <v>#REF!</v>
      </c>
      <c r="AO23" s="24" t="e">
        <f t="shared" si="15"/>
        <v>#REF!</v>
      </c>
    </row>
    <row r="24" spans="1:41" ht="15.75" customHeight="1" x14ac:dyDescent="0.3">
      <c r="A24" s="17">
        <v>12</v>
      </c>
      <c r="B24" s="18">
        <v>921313104196</v>
      </c>
      <c r="C24" s="19" t="s">
        <v>228</v>
      </c>
      <c r="D24" s="20">
        <v>25.9</v>
      </c>
      <c r="E24" s="20">
        <v>11.1</v>
      </c>
      <c r="F24" s="20">
        <v>0</v>
      </c>
      <c r="G24" s="20">
        <v>0</v>
      </c>
      <c r="H24" s="20">
        <v>0</v>
      </c>
      <c r="I24" s="20"/>
      <c r="J24" s="21">
        <v>0</v>
      </c>
      <c r="K24" s="21">
        <v>24.5</v>
      </c>
      <c r="L24" s="21">
        <v>24.5</v>
      </c>
      <c r="M24" s="21">
        <v>0</v>
      </c>
      <c r="N24" s="21">
        <v>0</v>
      </c>
      <c r="O24" s="21"/>
      <c r="P24" s="20">
        <v>0</v>
      </c>
      <c r="Q24" s="20">
        <v>0</v>
      </c>
      <c r="R24" s="20">
        <v>0</v>
      </c>
      <c r="S24" s="20">
        <v>10</v>
      </c>
      <c r="T24" s="20">
        <v>20</v>
      </c>
      <c r="U24" s="20">
        <v>10</v>
      </c>
      <c r="V24" s="22">
        <v>10</v>
      </c>
      <c r="W24" s="22">
        <v>15</v>
      </c>
      <c r="X24" s="22">
        <v>25</v>
      </c>
      <c r="Y24" s="22">
        <v>0</v>
      </c>
      <c r="Z24" s="22">
        <v>0</v>
      </c>
      <c r="AA24" s="22"/>
      <c r="AB24" s="23">
        <v>0</v>
      </c>
      <c r="AC24" s="23">
        <v>0</v>
      </c>
      <c r="AD24" s="23">
        <v>0</v>
      </c>
      <c r="AE24" s="23">
        <v>25</v>
      </c>
      <c r="AF24" s="23">
        <v>15</v>
      </c>
      <c r="AG24" s="23">
        <v>10</v>
      </c>
      <c r="AH24" s="9" t="s">
        <v>44</v>
      </c>
      <c r="AI24" s="9">
        <f t="shared" si="4"/>
        <v>70</v>
      </c>
      <c r="AJ24" s="24" t="e">
        <f t="shared" ref="AJ24:AO24" si="16">100*(D24+J24+P24+V24+AB24)/#REF!</f>
        <v>#REF!</v>
      </c>
      <c r="AK24" s="24" t="e">
        <f t="shared" si="16"/>
        <v>#REF!</v>
      </c>
      <c r="AL24" s="24" t="e">
        <f t="shared" si="16"/>
        <v>#REF!</v>
      </c>
      <c r="AM24" s="24" t="e">
        <f t="shared" si="16"/>
        <v>#REF!</v>
      </c>
      <c r="AN24" s="24" t="e">
        <f t="shared" si="16"/>
        <v>#REF!</v>
      </c>
      <c r="AO24" s="24" t="e">
        <f t="shared" si="16"/>
        <v>#REF!</v>
      </c>
    </row>
    <row r="25" spans="1:41" ht="15.75" customHeight="1" x14ac:dyDescent="0.3">
      <c r="A25" s="17">
        <v>13</v>
      </c>
      <c r="B25" s="18">
        <v>921313104197</v>
      </c>
      <c r="C25" s="19" t="s">
        <v>229</v>
      </c>
      <c r="D25" s="20">
        <v>21.7</v>
      </c>
      <c r="E25" s="20">
        <v>9.3000000000000007</v>
      </c>
      <c r="F25" s="20">
        <v>0</v>
      </c>
      <c r="G25" s="20">
        <v>0</v>
      </c>
      <c r="H25" s="20">
        <v>0</v>
      </c>
      <c r="I25" s="20"/>
      <c r="J25" s="21">
        <v>0</v>
      </c>
      <c r="K25" s="21">
        <v>22.5</v>
      </c>
      <c r="L25" s="21">
        <v>22.5</v>
      </c>
      <c r="M25" s="21">
        <v>0</v>
      </c>
      <c r="N25" s="21">
        <v>0</v>
      </c>
      <c r="O25" s="21"/>
      <c r="P25" s="20">
        <v>0</v>
      </c>
      <c r="Q25" s="20">
        <v>0</v>
      </c>
      <c r="R25" s="20">
        <v>0</v>
      </c>
      <c r="S25" s="20">
        <v>7</v>
      </c>
      <c r="T25" s="20">
        <v>14</v>
      </c>
      <c r="U25" s="20">
        <v>7</v>
      </c>
      <c r="V25" s="22">
        <v>8</v>
      </c>
      <c r="W25" s="22">
        <v>11</v>
      </c>
      <c r="X25" s="22">
        <v>19</v>
      </c>
      <c r="Y25" s="22">
        <v>0</v>
      </c>
      <c r="Z25" s="22">
        <v>0</v>
      </c>
      <c r="AA25" s="22"/>
      <c r="AB25" s="23">
        <v>0</v>
      </c>
      <c r="AC25" s="23">
        <v>0</v>
      </c>
      <c r="AD25" s="23">
        <v>0</v>
      </c>
      <c r="AE25" s="23">
        <v>24</v>
      </c>
      <c r="AF25" s="23">
        <v>15</v>
      </c>
      <c r="AG25" s="23">
        <v>8</v>
      </c>
      <c r="AH25" s="9" t="s">
        <v>44</v>
      </c>
      <c r="AI25" s="9">
        <f t="shared" si="4"/>
        <v>70</v>
      </c>
      <c r="AJ25" s="24" t="e">
        <f t="shared" ref="AJ25:AO25" si="17">100*(D25+J25+P25+V25+AB25)/#REF!</f>
        <v>#REF!</v>
      </c>
      <c r="AK25" s="24" t="e">
        <f t="shared" si="17"/>
        <v>#REF!</v>
      </c>
      <c r="AL25" s="24" t="e">
        <f t="shared" si="17"/>
        <v>#REF!</v>
      </c>
      <c r="AM25" s="24" t="e">
        <f t="shared" si="17"/>
        <v>#REF!</v>
      </c>
      <c r="AN25" s="24" t="e">
        <f t="shared" si="17"/>
        <v>#REF!</v>
      </c>
      <c r="AO25" s="24" t="e">
        <f t="shared" si="17"/>
        <v>#REF!</v>
      </c>
    </row>
    <row r="26" spans="1:41" ht="15.75" customHeight="1" x14ac:dyDescent="0.3">
      <c r="A26" s="17">
        <v>14</v>
      </c>
      <c r="B26" s="18">
        <v>921313104198</v>
      </c>
      <c r="C26" s="19" t="s">
        <v>230</v>
      </c>
      <c r="D26" s="20">
        <v>32.9</v>
      </c>
      <c r="E26" s="20">
        <v>14.1</v>
      </c>
      <c r="F26" s="20">
        <v>0</v>
      </c>
      <c r="G26" s="20">
        <v>0</v>
      </c>
      <c r="H26" s="20">
        <v>0</v>
      </c>
      <c r="I26" s="20"/>
      <c r="J26" s="21">
        <v>0</v>
      </c>
      <c r="K26" s="21">
        <v>22</v>
      </c>
      <c r="L26" s="21">
        <v>22</v>
      </c>
      <c r="M26" s="21">
        <v>0</v>
      </c>
      <c r="N26" s="21">
        <v>0</v>
      </c>
      <c r="O26" s="21"/>
      <c r="P26" s="20">
        <v>0</v>
      </c>
      <c r="Q26" s="20">
        <v>0</v>
      </c>
      <c r="R26" s="20">
        <v>0</v>
      </c>
      <c r="S26" s="20">
        <v>9.2000000000000011</v>
      </c>
      <c r="T26" s="20">
        <v>18.400000000000002</v>
      </c>
      <c r="U26" s="20">
        <v>9.2000000000000011</v>
      </c>
      <c r="V26" s="22">
        <v>7</v>
      </c>
      <c r="W26" s="22">
        <v>11</v>
      </c>
      <c r="X26" s="22">
        <v>18</v>
      </c>
      <c r="Y26" s="22">
        <v>0</v>
      </c>
      <c r="Z26" s="22">
        <v>0</v>
      </c>
      <c r="AA26" s="22"/>
      <c r="AB26" s="23">
        <v>0</v>
      </c>
      <c r="AC26" s="23">
        <v>0</v>
      </c>
      <c r="AD26" s="23">
        <v>0</v>
      </c>
      <c r="AE26" s="23">
        <v>24</v>
      </c>
      <c r="AF26" s="23">
        <v>12</v>
      </c>
      <c r="AG26" s="23">
        <v>8</v>
      </c>
      <c r="AH26" s="9" t="s">
        <v>44</v>
      </c>
      <c r="AI26" s="9">
        <f t="shared" si="4"/>
        <v>70</v>
      </c>
      <c r="AJ26" s="24" t="e">
        <f t="shared" ref="AJ26:AO26" si="18">100*(D26+J26+P26+V26+AB26)/#REF!</f>
        <v>#REF!</v>
      </c>
      <c r="AK26" s="24" t="e">
        <f t="shared" si="18"/>
        <v>#REF!</v>
      </c>
      <c r="AL26" s="24" t="e">
        <f t="shared" si="18"/>
        <v>#REF!</v>
      </c>
      <c r="AM26" s="24" t="e">
        <f t="shared" si="18"/>
        <v>#REF!</v>
      </c>
      <c r="AN26" s="24" t="e">
        <f t="shared" si="18"/>
        <v>#REF!</v>
      </c>
      <c r="AO26" s="24" t="e">
        <f t="shared" si="18"/>
        <v>#REF!</v>
      </c>
    </row>
    <row r="27" spans="1:41" ht="15.75" customHeight="1" x14ac:dyDescent="0.3">
      <c r="A27" s="17">
        <v>15</v>
      </c>
      <c r="B27" s="18">
        <v>921313104199</v>
      </c>
      <c r="C27" s="19" t="s">
        <v>231</v>
      </c>
      <c r="D27" s="20">
        <v>26.6</v>
      </c>
      <c r="E27" s="20">
        <v>11.4</v>
      </c>
      <c r="F27" s="20">
        <v>0</v>
      </c>
      <c r="G27" s="20">
        <v>0</v>
      </c>
      <c r="H27" s="20">
        <v>0</v>
      </c>
      <c r="I27" s="20"/>
      <c r="J27" s="21">
        <v>0</v>
      </c>
      <c r="K27" s="21">
        <v>18</v>
      </c>
      <c r="L27" s="21">
        <v>18</v>
      </c>
      <c r="M27" s="21">
        <v>0</v>
      </c>
      <c r="N27" s="21">
        <v>0</v>
      </c>
      <c r="O27" s="21"/>
      <c r="P27" s="20">
        <v>0</v>
      </c>
      <c r="Q27" s="20">
        <v>0</v>
      </c>
      <c r="R27" s="20">
        <v>0</v>
      </c>
      <c r="S27" s="20">
        <v>7.6</v>
      </c>
      <c r="T27" s="20">
        <v>15.2</v>
      </c>
      <c r="U27" s="20">
        <v>7.6</v>
      </c>
      <c r="V27" s="22">
        <v>10</v>
      </c>
      <c r="W27" s="22">
        <v>15</v>
      </c>
      <c r="X27" s="22">
        <v>25</v>
      </c>
      <c r="Y27" s="22">
        <v>0</v>
      </c>
      <c r="Z27" s="22">
        <v>0</v>
      </c>
      <c r="AA27" s="22"/>
      <c r="AB27" s="23">
        <v>0</v>
      </c>
      <c r="AC27" s="23">
        <v>0</v>
      </c>
      <c r="AD27" s="23">
        <v>0</v>
      </c>
      <c r="AE27" s="23">
        <v>23</v>
      </c>
      <c r="AF27" s="23">
        <v>15</v>
      </c>
      <c r="AG27" s="23">
        <v>7</v>
      </c>
      <c r="AH27" s="9" t="s">
        <v>44</v>
      </c>
      <c r="AI27" s="9">
        <f t="shared" si="4"/>
        <v>70</v>
      </c>
      <c r="AJ27" s="24" t="e">
        <f t="shared" ref="AJ27:AO27" si="19">100*(D27+J27+P27+V27+AB27)/#REF!</f>
        <v>#REF!</v>
      </c>
      <c r="AK27" s="24" t="e">
        <f t="shared" si="19"/>
        <v>#REF!</v>
      </c>
      <c r="AL27" s="24" t="e">
        <f t="shared" si="19"/>
        <v>#REF!</v>
      </c>
      <c r="AM27" s="24" t="e">
        <f t="shared" si="19"/>
        <v>#REF!</v>
      </c>
      <c r="AN27" s="24" t="e">
        <f t="shared" si="19"/>
        <v>#REF!</v>
      </c>
      <c r="AO27" s="24" t="e">
        <f t="shared" si="19"/>
        <v>#REF!</v>
      </c>
    </row>
    <row r="28" spans="1:41" ht="15.75" customHeight="1" x14ac:dyDescent="0.3">
      <c r="A28" s="17">
        <v>16</v>
      </c>
      <c r="B28" s="18">
        <v>921313104200</v>
      </c>
      <c r="C28" s="19" t="s">
        <v>232</v>
      </c>
      <c r="D28" s="20">
        <v>30.8</v>
      </c>
      <c r="E28" s="20">
        <v>13.2</v>
      </c>
      <c r="F28" s="20">
        <v>0</v>
      </c>
      <c r="G28" s="20">
        <v>0</v>
      </c>
      <c r="H28" s="20">
        <v>0</v>
      </c>
      <c r="I28" s="20"/>
      <c r="J28" s="21">
        <v>0</v>
      </c>
      <c r="K28" s="21">
        <v>25</v>
      </c>
      <c r="L28" s="21">
        <v>25</v>
      </c>
      <c r="M28" s="21">
        <v>0</v>
      </c>
      <c r="N28" s="21">
        <v>0</v>
      </c>
      <c r="O28" s="21"/>
      <c r="P28" s="20">
        <v>0</v>
      </c>
      <c r="Q28" s="20">
        <v>0</v>
      </c>
      <c r="R28" s="20">
        <v>0</v>
      </c>
      <c r="S28" s="20">
        <v>9.8000000000000007</v>
      </c>
      <c r="T28" s="20">
        <v>19.600000000000001</v>
      </c>
      <c r="U28" s="20">
        <v>9.8000000000000007</v>
      </c>
      <c r="V28" s="22">
        <v>8</v>
      </c>
      <c r="W28" s="22">
        <v>12</v>
      </c>
      <c r="X28" s="22">
        <v>20</v>
      </c>
      <c r="Y28" s="22">
        <v>0</v>
      </c>
      <c r="Z28" s="22">
        <v>0</v>
      </c>
      <c r="AA28" s="22"/>
      <c r="AB28" s="23">
        <v>0</v>
      </c>
      <c r="AC28" s="23">
        <v>0</v>
      </c>
      <c r="AD28" s="23">
        <v>0</v>
      </c>
      <c r="AE28" s="23">
        <v>22</v>
      </c>
      <c r="AF28" s="23">
        <v>15</v>
      </c>
      <c r="AG28" s="23">
        <v>7</v>
      </c>
      <c r="AH28" s="9" t="s">
        <v>44</v>
      </c>
      <c r="AI28" s="9">
        <f t="shared" si="4"/>
        <v>70</v>
      </c>
      <c r="AJ28" s="24" t="e">
        <f t="shared" ref="AJ28:AO28" si="20">100*(D28+J28+P28+V28+AB28)/#REF!</f>
        <v>#REF!</v>
      </c>
      <c r="AK28" s="24" t="e">
        <f t="shared" si="20"/>
        <v>#REF!</v>
      </c>
      <c r="AL28" s="24" t="e">
        <f t="shared" si="20"/>
        <v>#REF!</v>
      </c>
      <c r="AM28" s="24" t="e">
        <f t="shared" si="20"/>
        <v>#REF!</v>
      </c>
      <c r="AN28" s="24" t="e">
        <f t="shared" si="20"/>
        <v>#REF!</v>
      </c>
      <c r="AO28" s="24" t="e">
        <f t="shared" si="20"/>
        <v>#REF!</v>
      </c>
    </row>
    <row r="29" spans="1:41" ht="15.75" customHeight="1" x14ac:dyDescent="0.3">
      <c r="A29" s="17">
        <v>17</v>
      </c>
      <c r="B29" s="18">
        <v>921313104201</v>
      </c>
      <c r="C29" s="19" t="s">
        <v>233</v>
      </c>
      <c r="D29" s="20">
        <v>24.5</v>
      </c>
      <c r="E29" s="20">
        <v>10.5</v>
      </c>
      <c r="F29" s="20">
        <v>0</v>
      </c>
      <c r="G29" s="20">
        <v>0</v>
      </c>
      <c r="H29" s="20">
        <v>0</v>
      </c>
      <c r="I29" s="20"/>
      <c r="J29" s="21">
        <v>0</v>
      </c>
      <c r="K29" s="21">
        <v>20</v>
      </c>
      <c r="L29" s="21">
        <v>20</v>
      </c>
      <c r="M29" s="21">
        <v>0</v>
      </c>
      <c r="N29" s="21">
        <v>0</v>
      </c>
      <c r="O29" s="21"/>
      <c r="P29" s="20">
        <v>0</v>
      </c>
      <c r="Q29" s="20">
        <v>0</v>
      </c>
      <c r="R29" s="20">
        <v>0</v>
      </c>
      <c r="S29" s="20">
        <v>7</v>
      </c>
      <c r="T29" s="20">
        <v>14</v>
      </c>
      <c r="U29" s="20">
        <v>7</v>
      </c>
      <c r="V29" s="22">
        <v>10</v>
      </c>
      <c r="W29" s="22">
        <v>15</v>
      </c>
      <c r="X29" s="22">
        <v>25</v>
      </c>
      <c r="Y29" s="22">
        <v>0</v>
      </c>
      <c r="Z29" s="22">
        <v>0</v>
      </c>
      <c r="AA29" s="22"/>
      <c r="AB29" s="23">
        <v>0</v>
      </c>
      <c r="AC29" s="23">
        <v>0</v>
      </c>
      <c r="AD29" s="23">
        <v>0</v>
      </c>
      <c r="AE29" s="23">
        <v>24</v>
      </c>
      <c r="AF29" s="23">
        <v>15</v>
      </c>
      <c r="AG29" s="23">
        <v>7</v>
      </c>
      <c r="AH29" s="9" t="s">
        <v>36</v>
      </c>
      <c r="AI29" s="9">
        <f t="shared" si="4"/>
        <v>56</v>
      </c>
      <c r="AJ29" s="24" t="e">
        <f t="shared" ref="AJ29:AO29" si="21">100*(D29+J29+P29+V29+AB29)/#REF!</f>
        <v>#REF!</v>
      </c>
      <c r="AK29" s="24" t="e">
        <f t="shared" si="21"/>
        <v>#REF!</v>
      </c>
      <c r="AL29" s="24" t="e">
        <f t="shared" si="21"/>
        <v>#REF!</v>
      </c>
      <c r="AM29" s="24" t="e">
        <f t="shared" si="21"/>
        <v>#REF!</v>
      </c>
      <c r="AN29" s="24" t="e">
        <f t="shared" si="21"/>
        <v>#REF!</v>
      </c>
      <c r="AO29" s="24" t="e">
        <f t="shared" si="21"/>
        <v>#REF!</v>
      </c>
    </row>
    <row r="30" spans="1:41" ht="15.75" customHeight="1" x14ac:dyDescent="0.3">
      <c r="A30" s="17">
        <v>18</v>
      </c>
      <c r="B30" s="18">
        <v>921313104202</v>
      </c>
      <c r="C30" s="19" t="s">
        <v>234</v>
      </c>
      <c r="D30" s="20">
        <v>29.4</v>
      </c>
      <c r="E30" s="20">
        <v>12.6</v>
      </c>
      <c r="F30" s="20">
        <v>0</v>
      </c>
      <c r="G30" s="20">
        <v>0</v>
      </c>
      <c r="H30" s="20">
        <v>0</v>
      </c>
      <c r="I30" s="20"/>
      <c r="J30" s="21">
        <v>0</v>
      </c>
      <c r="K30" s="21">
        <v>24.5</v>
      </c>
      <c r="L30" s="21">
        <v>24.5</v>
      </c>
      <c r="M30" s="21">
        <v>0</v>
      </c>
      <c r="N30" s="21">
        <v>0</v>
      </c>
      <c r="O30" s="21"/>
      <c r="P30" s="20">
        <v>0</v>
      </c>
      <c r="Q30" s="20">
        <v>0</v>
      </c>
      <c r="R30" s="20">
        <v>0</v>
      </c>
      <c r="S30" s="20">
        <v>10</v>
      </c>
      <c r="T30" s="20">
        <v>20</v>
      </c>
      <c r="U30" s="20">
        <v>10</v>
      </c>
      <c r="V30" s="22">
        <v>10</v>
      </c>
      <c r="W30" s="22">
        <v>15</v>
      </c>
      <c r="X30" s="22">
        <v>25</v>
      </c>
      <c r="Y30" s="22">
        <v>0</v>
      </c>
      <c r="Z30" s="22">
        <v>0</v>
      </c>
      <c r="AA30" s="22"/>
      <c r="AB30" s="23">
        <v>0</v>
      </c>
      <c r="AC30" s="23">
        <v>0</v>
      </c>
      <c r="AD30" s="23">
        <v>0</v>
      </c>
      <c r="AE30" s="23">
        <v>23</v>
      </c>
      <c r="AF30" s="23">
        <v>13</v>
      </c>
      <c r="AG30" s="23">
        <v>8</v>
      </c>
      <c r="AH30" s="9" t="s">
        <v>36</v>
      </c>
      <c r="AI30" s="9">
        <f t="shared" si="4"/>
        <v>56</v>
      </c>
      <c r="AJ30" s="24" t="e">
        <f t="shared" ref="AJ30:AO30" si="22">100*(D30+J30+P30+V30+AB30)/#REF!</f>
        <v>#REF!</v>
      </c>
      <c r="AK30" s="24" t="e">
        <f t="shared" si="22"/>
        <v>#REF!</v>
      </c>
      <c r="AL30" s="24" t="e">
        <f t="shared" si="22"/>
        <v>#REF!</v>
      </c>
      <c r="AM30" s="24" t="e">
        <f t="shared" si="22"/>
        <v>#REF!</v>
      </c>
      <c r="AN30" s="24" t="e">
        <f t="shared" si="22"/>
        <v>#REF!</v>
      </c>
      <c r="AO30" s="24" t="e">
        <f t="shared" si="22"/>
        <v>#REF!</v>
      </c>
    </row>
    <row r="31" spans="1:41" ht="15.75" customHeight="1" x14ac:dyDescent="0.3">
      <c r="A31" s="17">
        <v>19</v>
      </c>
      <c r="B31" s="18">
        <v>921313104203</v>
      </c>
      <c r="C31" s="19" t="s">
        <v>235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/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/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/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9" t="s">
        <v>236</v>
      </c>
      <c r="AI31" s="9">
        <f t="shared" si="4"/>
        <v>0</v>
      </c>
      <c r="AJ31" s="24" t="e">
        <f t="shared" ref="AJ31:AO31" si="23">100*(D31+J31+P31+V31+AB31)/#REF!</f>
        <v>#REF!</v>
      </c>
      <c r="AK31" s="24" t="e">
        <f t="shared" si="23"/>
        <v>#REF!</v>
      </c>
      <c r="AL31" s="24" t="e">
        <f t="shared" si="23"/>
        <v>#REF!</v>
      </c>
      <c r="AM31" s="24" t="e">
        <f t="shared" si="23"/>
        <v>#REF!</v>
      </c>
      <c r="AN31" s="24" t="e">
        <f t="shared" si="23"/>
        <v>#REF!</v>
      </c>
      <c r="AO31" s="24" t="e">
        <f t="shared" si="23"/>
        <v>#REF!</v>
      </c>
    </row>
    <row r="32" spans="1:41" ht="15.75" customHeight="1" x14ac:dyDescent="0.3">
      <c r="A32" s="17">
        <v>20</v>
      </c>
      <c r="B32" s="18">
        <v>921313104204</v>
      </c>
      <c r="C32" s="19" t="s">
        <v>237</v>
      </c>
      <c r="D32" s="20">
        <v>25.9</v>
      </c>
      <c r="E32" s="20">
        <v>11.1</v>
      </c>
      <c r="F32" s="20">
        <v>0</v>
      </c>
      <c r="G32" s="20">
        <v>0</v>
      </c>
      <c r="H32" s="20">
        <v>0</v>
      </c>
      <c r="I32" s="20"/>
      <c r="J32" s="21">
        <v>0</v>
      </c>
      <c r="K32" s="21">
        <v>17.5</v>
      </c>
      <c r="L32" s="21">
        <v>17.5</v>
      </c>
      <c r="M32" s="21">
        <v>0</v>
      </c>
      <c r="N32" s="21">
        <v>0</v>
      </c>
      <c r="O32" s="21"/>
      <c r="P32" s="20">
        <v>0</v>
      </c>
      <c r="Q32" s="20">
        <v>0</v>
      </c>
      <c r="R32" s="20">
        <v>0</v>
      </c>
      <c r="S32" s="20">
        <v>6</v>
      </c>
      <c r="T32" s="20">
        <v>12</v>
      </c>
      <c r="U32" s="20">
        <v>6</v>
      </c>
      <c r="V32" s="22">
        <v>7</v>
      </c>
      <c r="W32" s="22">
        <v>11</v>
      </c>
      <c r="X32" s="22">
        <v>18</v>
      </c>
      <c r="Y32" s="22">
        <v>0</v>
      </c>
      <c r="Z32" s="22">
        <v>0</v>
      </c>
      <c r="AA32" s="22"/>
      <c r="AB32" s="23">
        <v>0</v>
      </c>
      <c r="AC32" s="23">
        <v>0</v>
      </c>
      <c r="AD32" s="23">
        <v>0</v>
      </c>
      <c r="AE32" s="23">
        <v>23</v>
      </c>
      <c r="AF32" s="23">
        <v>11</v>
      </c>
      <c r="AG32" s="23">
        <v>7</v>
      </c>
      <c r="AH32" s="9" t="s">
        <v>36</v>
      </c>
      <c r="AI32" s="9">
        <f t="shared" si="4"/>
        <v>56</v>
      </c>
      <c r="AJ32" s="24" t="e">
        <f t="shared" ref="AJ32:AO32" si="24">100*(D32+J32+P32+V32+AB32)/#REF!</f>
        <v>#REF!</v>
      </c>
      <c r="AK32" s="24" t="e">
        <f t="shared" si="24"/>
        <v>#REF!</v>
      </c>
      <c r="AL32" s="24" t="e">
        <f t="shared" si="24"/>
        <v>#REF!</v>
      </c>
      <c r="AM32" s="24" t="e">
        <f t="shared" si="24"/>
        <v>#REF!</v>
      </c>
      <c r="AN32" s="24" t="e">
        <f t="shared" si="24"/>
        <v>#REF!</v>
      </c>
      <c r="AO32" s="24" t="e">
        <f t="shared" si="24"/>
        <v>#REF!</v>
      </c>
    </row>
    <row r="33" spans="1:41" ht="15.75" customHeight="1" x14ac:dyDescent="0.3">
      <c r="A33" s="17">
        <v>21</v>
      </c>
      <c r="B33" s="18">
        <v>921313104205</v>
      </c>
      <c r="C33" s="19" t="s">
        <v>238</v>
      </c>
      <c r="D33" s="20">
        <v>24.5</v>
      </c>
      <c r="E33" s="20">
        <v>10.5</v>
      </c>
      <c r="F33" s="20">
        <v>0</v>
      </c>
      <c r="G33" s="20">
        <v>0</v>
      </c>
      <c r="H33" s="20">
        <v>0</v>
      </c>
      <c r="I33" s="20"/>
      <c r="J33" s="21">
        <v>0</v>
      </c>
      <c r="K33" s="21">
        <v>25</v>
      </c>
      <c r="L33" s="21">
        <v>25</v>
      </c>
      <c r="M33" s="21">
        <v>0</v>
      </c>
      <c r="N33" s="21">
        <v>0</v>
      </c>
      <c r="O33" s="21"/>
      <c r="P33" s="20">
        <v>0</v>
      </c>
      <c r="Q33" s="20">
        <v>0</v>
      </c>
      <c r="R33" s="20">
        <v>0</v>
      </c>
      <c r="S33" s="20">
        <v>10</v>
      </c>
      <c r="T33" s="20">
        <v>20</v>
      </c>
      <c r="U33" s="20">
        <v>10</v>
      </c>
      <c r="V33" s="22">
        <v>8</v>
      </c>
      <c r="W33" s="22">
        <v>12</v>
      </c>
      <c r="X33" s="22">
        <v>20</v>
      </c>
      <c r="Y33" s="22">
        <v>0</v>
      </c>
      <c r="Z33" s="22">
        <v>0</v>
      </c>
      <c r="AA33" s="22"/>
      <c r="AB33" s="23">
        <v>0</v>
      </c>
      <c r="AC33" s="23">
        <v>0</v>
      </c>
      <c r="AD33" s="23">
        <v>0</v>
      </c>
      <c r="AE33" s="23">
        <v>22</v>
      </c>
      <c r="AF33" s="23">
        <v>15</v>
      </c>
      <c r="AG33" s="23">
        <v>7</v>
      </c>
      <c r="AH33" s="9" t="s">
        <v>39</v>
      </c>
      <c r="AI33" s="9">
        <f t="shared" si="4"/>
        <v>80</v>
      </c>
      <c r="AJ33" s="24" t="e">
        <f t="shared" ref="AJ33:AO33" si="25">100*(D33+J33+P33+V33+AB33)/#REF!</f>
        <v>#REF!</v>
      </c>
      <c r="AK33" s="24" t="e">
        <f t="shared" si="25"/>
        <v>#REF!</v>
      </c>
      <c r="AL33" s="24" t="e">
        <f t="shared" si="25"/>
        <v>#REF!</v>
      </c>
      <c r="AM33" s="24" t="e">
        <f t="shared" si="25"/>
        <v>#REF!</v>
      </c>
      <c r="AN33" s="24" t="e">
        <f t="shared" si="25"/>
        <v>#REF!</v>
      </c>
      <c r="AO33" s="24" t="e">
        <f t="shared" si="25"/>
        <v>#REF!</v>
      </c>
    </row>
    <row r="34" spans="1:41" ht="15.75" customHeight="1" x14ac:dyDescent="0.3">
      <c r="A34" s="17">
        <v>22</v>
      </c>
      <c r="B34" s="18">
        <v>921313104206</v>
      </c>
      <c r="C34" s="19" t="s">
        <v>239</v>
      </c>
      <c r="D34" s="20">
        <v>30.099999999999998</v>
      </c>
      <c r="E34" s="20">
        <v>12.9</v>
      </c>
      <c r="F34" s="20">
        <v>0</v>
      </c>
      <c r="G34" s="20">
        <v>0</v>
      </c>
      <c r="H34" s="20">
        <v>0</v>
      </c>
      <c r="I34" s="20"/>
      <c r="J34" s="21">
        <v>0</v>
      </c>
      <c r="K34" s="21">
        <v>23</v>
      </c>
      <c r="L34" s="21">
        <v>23</v>
      </c>
      <c r="M34" s="21">
        <v>0</v>
      </c>
      <c r="N34" s="21">
        <v>0</v>
      </c>
      <c r="O34" s="21"/>
      <c r="P34" s="20">
        <v>0</v>
      </c>
      <c r="Q34" s="20">
        <v>0</v>
      </c>
      <c r="R34" s="20">
        <v>0</v>
      </c>
      <c r="S34" s="20">
        <v>10</v>
      </c>
      <c r="T34" s="20">
        <v>20</v>
      </c>
      <c r="U34" s="20">
        <v>10</v>
      </c>
      <c r="V34" s="22">
        <v>10</v>
      </c>
      <c r="W34" s="22">
        <v>14</v>
      </c>
      <c r="X34" s="22">
        <v>24</v>
      </c>
      <c r="Y34" s="22">
        <v>0</v>
      </c>
      <c r="Z34" s="22">
        <v>0</v>
      </c>
      <c r="AA34" s="22"/>
      <c r="AB34" s="23">
        <v>0</v>
      </c>
      <c r="AC34" s="23">
        <v>0</v>
      </c>
      <c r="AD34" s="23">
        <v>0</v>
      </c>
      <c r="AE34" s="23">
        <v>22</v>
      </c>
      <c r="AF34" s="23">
        <v>15</v>
      </c>
      <c r="AG34" s="23">
        <v>7</v>
      </c>
      <c r="AH34" s="9" t="s">
        <v>44</v>
      </c>
      <c r="AI34" s="9">
        <f t="shared" si="4"/>
        <v>70</v>
      </c>
      <c r="AJ34" s="24" t="e">
        <f t="shared" ref="AJ34:AO34" si="26">100*(D34+J34+P34+V34+AB34)/#REF!</f>
        <v>#REF!</v>
      </c>
      <c r="AK34" s="24" t="e">
        <f t="shared" si="26"/>
        <v>#REF!</v>
      </c>
      <c r="AL34" s="24" t="e">
        <f t="shared" si="26"/>
        <v>#REF!</v>
      </c>
      <c r="AM34" s="24" t="e">
        <f t="shared" si="26"/>
        <v>#REF!</v>
      </c>
      <c r="AN34" s="24" t="e">
        <f t="shared" si="26"/>
        <v>#REF!</v>
      </c>
      <c r="AO34" s="24" t="e">
        <f t="shared" si="26"/>
        <v>#REF!</v>
      </c>
    </row>
    <row r="35" spans="1:41" ht="15.75" customHeight="1" x14ac:dyDescent="0.3">
      <c r="A35" s="17">
        <v>23</v>
      </c>
      <c r="B35" s="18">
        <v>921313104208</v>
      </c>
      <c r="C35" s="19" t="s">
        <v>240</v>
      </c>
      <c r="D35" s="20">
        <v>30.099999999999998</v>
      </c>
      <c r="E35" s="20">
        <v>12.9</v>
      </c>
      <c r="F35" s="20">
        <v>0</v>
      </c>
      <c r="G35" s="20">
        <v>0</v>
      </c>
      <c r="H35" s="20">
        <v>0</v>
      </c>
      <c r="I35" s="20"/>
      <c r="J35" s="21">
        <v>0</v>
      </c>
      <c r="K35" s="21">
        <v>24.5</v>
      </c>
      <c r="L35" s="21">
        <v>24.5</v>
      </c>
      <c r="M35" s="21">
        <v>0</v>
      </c>
      <c r="N35" s="21">
        <v>0</v>
      </c>
      <c r="O35" s="21"/>
      <c r="P35" s="20">
        <v>0</v>
      </c>
      <c r="Q35" s="20">
        <v>0</v>
      </c>
      <c r="R35" s="20">
        <v>0</v>
      </c>
      <c r="S35" s="20">
        <v>9.6</v>
      </c>
      <c r="T35" s="20">
        <v>19.2</v>
      </c>
      <c r="U35" s="20">
        <v>9.6</v>
      </c>
      <c r="V35" s="22">
        <v>8</v>
      </c>
      <c r="W35" s="22">
        <v>12</v>
      </c>
      <c r="X35" s="22">
        <v>20</v>
      </c>
      <c r="Y35" s="22">
        <v>0</v>
      </c>
      <c r="Z35" s="22">
        <v>0</v>
      </c>
      <c r="AA35" s="22"/>
      <c r="AB35" s="23">
        <v>0</v>
      </c>
      <c r="AC35" s="23">
        <v>0</v>
      </c>
      <c r="AD35" s="23">
        <v>0</v>
      </c>
      <c r="AE35" s="23">
        <v>23</v>
      </c>
      <c r="AF35" s="23">
        <v>14</v>
      </c>
      <c r="AG35" s="23">
        <v>7</v>
      </c>
      <c r="AH35" s="9" t="s">
        <v>36</v>
      </c>
      <c r="AI35" s="9">
        <f t="shared" si="4"/>
        <v>56</v>
      </c>
      <c r="AJ35" s="24" t="e">
        <f t="shared" ref="AJ35:AO35" si="27">100*(D35+J35+P35+V35+AB35)/#REF!</f>
        <v>#REF!</v>
      </c>
      <c r="AK35" s="24" t="e">
        <f t="shared" si="27"/>
        <v>#REF!</v>
      </c>
      <c r="AL35" s="24" t="e">
        <f t="shared" si="27"/>
        <v>#REF!</v>
      </c>
      <c r="AM35" s="24" t="e">
        <f t="shared" si="27"/>
        <v>#REF!</v>
      </c>
      <c r="AN35" s="24" t="e">
        <f t="shared" si="27"/>
        <v>#REF!</v>
      </c>
      <c r="AO35" s="24" t="e">
        <f t="shared" si="27"/>
        <v>#REF!</v>
      </c>
    </row>
    <row r="36" spans="1:41" ht="15.75" customHeight="1" x14ac:dyDescent="0.3">
      <c r="A36" s="17">
        <v>24</v>
      </c>
      <c r="B36" s="18">
        <v>921313104301</v>
      </c>
      <c r="C36" s="19" t="s">
        <v>241</v>
      </c>
      <c r="D36" s="20">
        <v>24.5</v>
      </c>
      <c r="E36" s="20">
        <v>10.5</v>
      </c>
      <c r="F36" s="20">
        <v>0</v>
      </c>
      <c r="G36" s="20">
        <v>0</v>
      </c>
      <c r="H36" s="20">
        <v>0</v>
      </c>
      <c r="I36" s="20"/>
      <c r="J36" s="21">
        <v>0</v>
      </c>
      <c r="K36" s="21">
        <v>18</v>
      </c>
      <c r="L36" s="21">
        <v>18</v>
      </c>
      <c r="M36" s="21">
        <v>0</v>
      </c>
      <c r="N36" s="21">
        <v>0</v>
      </c>
      <c r="O36" s="21"/>
      <c r="P36" s="20">
        <v>0</v>
      </c>
      <c r="Q36" s="20">
        <v>0</v>
      </c>
      <c r="R36" s="20">
        <v>0</v>
      </c>
      <c r="S36" s="20">
        <v>7</v>
      </c>
      <c r="T36" s="20">
        <v>14</v>
      </c>
      <c r="U36" s="20">
        <v>7</v>
      </c>
      <c r="V36" s="22">
        <v>10</v>
      </c>
      <c r="W36" s="22">
        <v>15</v>
      </c>
      <c r="X36" s="22">
        <v>25</v>
      </c>
      <c r="Y36" s="22">
        <v>0</v>
      </c>
      <c r="Z36" s="22">
        <v>0</v>
      </c>
      <c r="AA36" s="22"/>
      <c r="AB36" s="23">
        <v>0</v>
      </c>
      <c r="AC36" s="23">
        <v>0</v>
      </c>
      <c r="AD36" s="23">
        <v>0</v>
      </c>
      <c r="AE36" s="23">
        <v>25</v>
      </c>
      <c r="AF36" s="23">
        <v>15</v>
      </c>
      <c r="AG36" s="23">
        <v>10</v>
      </c>
      <c r="AH36" s="9" t="s">
        <v>167</v>
      </c>
      <c r="AI36" s="9">
        <f t="shared" si="4"/>
        <v>0</v>
      </c>
      <c r="AJ36" s="24" t="e">
        <f t="shared" ref="AJ36:AO36" si="28">100*(D36+J36+P36+V36+AB36)/#REF!</f>
        <v>#REF!</v>
      </c>
      <c r="AK36" s="24" t="e">
        <f t="shared" si="28"/>
        <v>#REF!</v>
      </c>
      <c r="AL36" s="24" t="e">
        <f t="shared" si="28"/>
        <v>#REF!</v>
      </c>
      <c r="AM36" s="24" t="e">
        <f t="shared" si="28"/>
        <v>#REF!</v>
      </c>
      <c r="AN36" s="24" t="e">
        <f t="shared" si="28"/>
        <v>#REF!</v>
      </c>
      <c r="AO36" s="24" t="e">
        <f t="shared" si="28"/>
        <v>#REF!</v>
      </c>
    </row>
    <row r="37" spans="1:41" ht="15.75" customHeight="1" x14ac:dyDescent="0.3">
      <c r="A37" s="17">
        <v>25</v>
      </c>
      <c r="B37" s="18">
        <v>921313104302</v>
      </c>
      <c r="C37" s="19" t="s">
        <v>242</v>
      </c>
      <c r="D37" s="20">
        <v>21.7</v>
      </c>
      <c r="E37" s="20">
        <v>9.3000000000000007</v>
      </c>
      <c r="F37" s="20">
        <v>0</v>
      </c>
      <c r="G37" s="20">
        <v>0</v>
      </c>
      <c r="H37" s="20">
        <v>0</v>
      </c>
      <c r="I37" s="20"/>
      <c r="J37" s="21">
        <v>0</v>
      </c>
      <c r="K37" s="21">
        <v>20</v>
      </c>
      <c r="L37" s="21">
        <v>20</v>
      </c>
      <c r="M37" s="21">
        <v>0</v>
      </c>
      <c r="N37" s="21">
        <v>0</v>
      </c>
      <c r="O37" s="21"/>
      <c r="P37" s="20">
        <v>0</v>
      </c>
      <c r="Q37" s="20">
        <v>0</v>
      </c>
      <c r="R37" s="20">
        <v>0</v>
      </c>
      <c r="S37" s="20">
        <v>7.6</v>
      </c>
      <c r="T37" s="20">
        <v>15.2</v>
      </c>
      <c r="U37" s="20">
        <v>7.6</v>
      </c>
      <c r="V37" s="22">
        <v>9</v>
      </c>
      <c r="W37" s="22">
        <v>14</v>
      </c>
      <c r="X37" s="22">
        <v>23</v>
      </c>
      <c r="Y37" s="22">
        <v>0</v>
      </c>
      <c r="Z37" s="22">
        <v>0</v>
      </c>
      <c r="AA37" s="22"/>
      <c r="AB37" s="23">
        <v>0</v>
      </c>
      <c r="AC37" s="23">
        <v>0</v>
      </c>
      <c r="AD37" s="23">
        <v>0</v>
      </c>
      <c r="AE37" s="23">
        <v>24</v>
      </c>
      <c r="AF37" s="23">
        <v>14</v>
      </c>
      <c r="AG37" s="23">
        <v>9</v>
      </c>
      <c r="AH37" s="9" t="s">
        <v>44</v>
      </c>
      <c r="AI37" s="9">
        <f t="shared" si="4"/>
        <v>70</v>
      </c>
      <c r="AJ37" s="24" t="e">
        <f t="shared" ref="AJ37:AO37" si="29">100*(D37+J37+P37+V37+AB37)/#REF!</f>
        <v>#REF!</v>
      </c>
      <c r="AK37" s="24" t="e">
        <f t="shared" si="29"/>
        <v>#REF!</v>
      </c>
      <c r="AL37" s="24" t="e">
        <f t="shared" si="29"/>
        <v>#REF!</v>
      </c>
      <c r="AM37" s="24" t="e">
        <f t="shared" si="29"/>
        <v>#REF!</v>
      </c>
      <c r="AN37" s="24" t="e">
        <f t="shared" si="29"/>
        <v>#REF!</v>
      </c>
      <c r="AO37" s="24" t="e">
        <f t="shared" si="29"/>
        <v>#REF!</v>
      </c>
    </row>
    <row r="38" spans="1:41" ht="15.75" customHeight="1" x14ac:dyDescent="0.3">
      <c r="A38" s="17">
        <v>26</v>
      </c>
      <c r="B38" s="18">
        <v>921313104303</v>
      </c>
      <c r="C38" s="19" t="s">
        <v>243</v>
      </c>
      <c r="D38" s="20">
        <v>24.5</v>
      </c>
      <c r="E38" s="20">
        <v>10.5</v>
      </c>
      <c r="F38" s="20">
        <v>0</v>
      </c>
      <c r="G38" s="20">
        <v>0</v>
      </c>
      <c r="H38" s="20">
        <v>0</v>
      </c>
      <c r="I38" s="20"/>
      <c r="J38" s="21">
        <v>0</v>
      </c>
      <c r="K38" s="21">
        <v>20</v>
      </c>
      <c r="L38" s="21">
        <v>20</v>
      </c>
      <c r="M38" s="21">
        <v>0</v>
      </c>
      <c r="N38" s="21">
        <v>0</v>
      </c>
      <c r="O38" s="21"/>
      <c r="P38" s="20">
        <v>0</v>
      </c>
      <c r="Q38" s="20">
        <v>0</v>
      </c>
      <c r="R38" s="20">
        <v>0</v>
      </c>
      <c r="S38" s="20">
        <v>6</v>
      </c>
      <c r="T38" s="20">
        <v>12</v>
      </c>
      <c r="U38" s="20">
        <v>6</v>
      </c>
      <c r="V38" s="22">
        <v>8</v>
      </c>
      <c r="W38" s="22">
        <v>12</v>
      </c>
      <c r="X38" s="22">
        <v>20</v>
      </c>
      <c r="Y38" s="22">
        <v>0</v>
      </c>
      <c r="Z38" s="22">
        <v>0</v>
      </c>
      <c r="AA38" s="22"/>
      <c r="AB38" s="23">
        <v>0</v>
      </c>
      <c r="AC38" s="23">
        <v>0</v>
      </c>
      <c r="AD38" s="23">
        <v>0</v>
      </c>
      <c r="AE38" s="23">
        <v>25</v>
      </c>
      <c r="AF38" s="23">
        <v>15</v>
      </c>
      <c r="AG38" s="23">
        <v>9</v>
      </c>
      <c r="AH38" s="9" t="s">
        <v>167</v>
      </c>
      <c r="AI38" s="9">
        <f t="shared" si="4"/>
        <v>0</v>
      </c>
      <c r="AJ38" s="24" t="e">
        <f t="shared" ref="AJ38:AO38" si="30">100*(D38+J38+P38+V38+AB38)/#REF!</f>
        <v>#REF!</v>
      </c>
      <c r="AK38" s="24" t="e">
        <f t="shared" si="30"/>
        <v>#REF!</v>
      </c>
      <c r="AL38" s="24" t="e">
        <f t="shared" si="30"/>
        <v>#REF!</v>
      </c>
      <c r="AM38" s="24" t="e">
        <f t="shared" si="30"/>
        <v>#REF!</v>
      </c>
      <c r="AN38" s="24" t="e">
        <f t="shared" si="30"/>
        <v>#REF!</v>
      </c>
      <c r="AO38" s="24" t="e">
        <f t="shared" si="30"/>
        <v>#REF!</v>
      </c>
    </row>
    <row r="39" spans="1:41" ht="15.75" customHeight="1" x14ac:dyDescent="0.3">
      <c r="A39" s="17">
        <v>27</v>
      </c>
      <c r="B39" s="18">
        <v>921313104304</v>
      </c>
      <c r="C39" s="19" t="s">
        <v>244</v>
      </c>
      <c r="D39" s="20">
        <v>21</v>
      </c>
      <c r="E39" s="20">
        <v>9</v>
      </c>
      <c r="F39" s="20">
        <v>0</v>
      </c>
      <c r="G39" s="20">
        <v>0</v>
      </c>
      <c r="H39" s="20">
        <v>0</v>
      </c>
      <c r="I39" s="20"/>
      <c r="J39" s="21">
        <v>0</v>
      </c>
      <c r="K39" s="21">
        <v>17.5</v>
      </c>
      <c r="L39" s="21">
        <v>17.5</v>
      </c>
      <c r="M39" s="21">
        <v>0</v>
      </c>
      <c r="N39" s="21">
        <v>0</v>
      </c>
      <c r="O39" s="21"/>
      <c r="P39" s="20">
        <v>0</v>
      </c>
      <c r="Q39" s="20">
        <v>0</v>
      </c>
      <c r="R39" s="20">
        <v>0</v>
      </c>
      <c r="S39" s="20">
        <v>8</v>
      </c>
      <c r="T39" s="20">
        <v>16</v>
      </c>
      <c r="U39" s="20">
        <v>8</v>
      </c>
      <c r="V39" s="22">
        <v>10</v>
      </c>
      <c r="W39" s="22">
        <v>14</v>
      </c>
      <c r="X39" s="22">
        <v>24</v>
      </c>
      <c r="Y39" s="22">
        <v>0</v>
      </c>
      <c r="Z39" s="22">
        <v>0</v>
      </c>
      <c r="AA39" s="22"/>
      <c r="AB39" s="23">
        <v>0</v>
      </c>
      <c r="AC39" s="23">
        <v>0</v>
      </c>
      <c r="AD39" s="23">
        <v>0</v>
      </c>
      <c r="AE39" s="23">
        <v>24</v>
      </c>
      <c r="AF39" s="23">
        <v>14</v>
      </c>
      <c r="AG39" s="23">
        <v>9</v>
      </c>
      <c r="AH39" s="9" t="s">
        <v>167</v>
      </c>
      <c r="AI39" s="9">
        <f t="shared" si="4"/>
        <v>0</v>
      </c>
      <c r="AJ39" s="24" t="e">
        <f t="shared" ref="AJ39:AO39" si="31">100*(D39+J39+P39+V39+AB39)/#REF!</f>
        <v>#REF!</v>
      </c>
      <c r="AK39" s="24" t="e">
        <f t="shared" si="31"/>
        <v>#REF!</v>
      </c>
      <c r="AL39" s="24" t="e">
        <f t="shared" si="31"/>
        <v>#REF!</v>
      </c>
      <c r="AM39" s="24" t="e">
        <f t="shared" si="31"/>
        <v>#REF!</v>
      </c>
      <c r="AN39" s="24" t="e">
        <f t="shared" si="31"/>
        <v>#REF!</v>
      </c>
      <c r="AO39" s="24" t="e">
        <f t="shared" si="31"/>
        <v>#REF!</v>
      </c>
    </row>
    <row r="40" spans="1:41" ht="15.75" customHeight="1" x14ac:dyDescent="0.3">
      <c r="A40" s="17">
        <v>28</v>
      </c>
      <c r="B40" s="18">
        <v>921313104305</v>
      </c>
      <c r="C40" s="19" t="s">
        <v>245</v>
      </c>
      <c r="D40" s="20">
        <v>24.5</v>
      </c>
      <c r="E40" s="20">
        <v>10.5</v>
      </c>
      <c r="F40" s="20">
        <v>0</v>
      </c>
      <c r="G40" s="20">
        <v>0</v>
      </c>
      <c r="H40" s="20">
        <v>0</v>
      </c>
      <c r="I40" s="20"/>
      <c r="J40" s="21">
        <v>0</v>
      </c>
      <c r="K40" s="21">
        <v>18</v>
      </c>
      <c r="L40" s="21">
        <v>18</v>
      </c>
      <c r="M40" s="21">
        <v>0</v>
      </c>
      <c r="N40" s="21">
        <v>0</v>
      </c>
      <c r="O40" s="21"/>
      <c r="P40" s="20">
        <v>0</v>
      </c>
      <c r="Q40" s="20">
        <v>0</v>
      </c>
      <c r="R40" s="20">
        <v>0</v>
      </c>
      <c r="S40" s="20">
        <v>7</v>
      </c>
      <c r="T40" s="20">
        <v>14</v>
      </c>
      <c r="U40" s="20">
        <v>7</v>
      </c>
      <c r="V40" s="22">
        <v>9</v>
      </c>
      <c r="W40" s="22">
        <v>13</v>
      </c>
      <c r="X40" s="22">
        <v>22</v>
      </c>
      <c r="Y40" s="22">
        <v>0</v>
      </c>
      <c r="Z40" s="22">
        <v>0</v>
      </c>
      <c r="AA40" s="22"/>
      <c r="AB40" s="23">
        <v>0</v>
      </c>
      <c r="AC40" s="23">
        <v>0</v>
      </c>
      <c r="AD40" s="23">
        <v>0</v>
      </c>
      <c r="AE40" s="23">
        <v>23</v>
      </c>
      <c r="AF40" s="23">
        <v>14</v>
      </c>
      <c r="AG40" s="23">
        <v>9</v>
      </c>
      <c r="AH40" s="9" t="s">
        <v>167</v>
      </c>
      <c r="AI40" s="9">
        <f t="shared" si="4"/>
        <v>0</v>
      </c>
      <c r="AJ40" s="24" t="e">
        <f t="shared" ref="AJ40:AO40" si="32">100*(D40+J40+P40+V40+AB40)/#REF!</f>
        <v>#REF!</v>
      </c>
      <c r="AK40" s="24" t="e">
        <f t="shared" si="32"/>
        <v>#REF!</v>
      </c>
      <c r="AL40" s="24" t="e">
        <f t="shared" si="32"/>
        <v>#REF!</v>
      </c>
      <c r="AM40" s="24" t="e">
        <f t="shared" si="32"/>
        <v>#REF!</v>
      </c>
      <c r="AN40" s="24" t="e">
        <f t="shared" si="32"/>
        <v>#REF!</v>
      </c>
      <c r="AO40" s="24" t="e">
        <f t="shared" si="32"/>
        <v>#REF!</v>
      </c>
    </row>
    <row r="41" spans="1:41" ht="15.75" customHeight="1" x14ac:dyDescent="0.3">
      <c r="A41" s="17">
        <v>29</v>
      </c>
      <c r="B41" s="18">
        <v>921313104306</v>
      </c>
      <c r="C41" s="19" t="s">
        <v>246</v>
      </c>
      <c r="D41" s="20">
        <v>23.1</v>
      </c>
      <c r="E41" s="20">
        <v>9.9</v>
      </c>
      <c r="F41" s="20">
        <v>0</v>
      </c>
      <c r="G41" s="20">
        <v>0</v>
      </c>
      <c r="H41" s="20">
        <v>0</v>
      </c>
      <c r="I41" s="20"/>
      <c r="J41" s="21">
        <v>0</v>
      </c>
      <c r="K41" s="21">
        <v>19</v>
      </c>
      <c r="L41" s="21">
        <v>19</v>
      </c>
      <c r="M41" s="21">
        <v>0</v>
      </c>
      <c r="N41" s="21">
        <v>0</v>
      </c>
      <c r="O41" s="21"/>
      <c r="P41" s="20">
        <v>0</v>
      </c>
      <c r="Q41" s="20">
        <v>0</v>
      </c>
      <c r="R41" s="20">
        <v>0</v>
      </c>
      <c r="S41" s="20">
        <v>7.6</v>
      </c>
      <c r="T41" s="20">
        <v>15.2</v>
      </c>
      <c r="U41" s="20">
        <v>7.6</v>
      </c>
      <c r="V41" s="22">
        <v>8</v>
      </c>
      <c r="W41" s="22">
        <v>12</v>
      </c>
      <c r="X41" s="22">
        <v>20</v>
      </c>
      <c r="Y41" s="22">
        <v>0</v>
      </c>
      <c r="Z41" s="22">
        <v>0</v>
      </c>
      <c r="AA41" s="22"/>
      <c r="AB41" s="23">
        <v>0</v>
      </c>
      <c r="AC41" s="23">
        <v>0</v>
      </c>
      <c r="AD41" s="23">
        <v>0</v>
      </c>
      <c r="AE41" s="23">
        <v>24</v>
      </c>
      <c r="AF41" s="23">
        <v>15</v>
      </c>
      <c r="AG41" s="23">
        <v>8</v>
      </c>
      <c r="AH41" s="9" t="s">
        <v>167</v>
      </c>
      <c r="AI41" s="9">
        <f t="shared" si="4"/>
        <v>0</v>
      </c>
      <c r="AJ41" s="24" t="e">
        <f t="shared" ref="AJ41:AO41" si="33">100*(D41+J41+P41+V41+AB41)/#REF!</f>
        <v>#REF!</v>
      </c>
      <c r="AK41" s="24" t="e">
        <f t="shared" si="33"/>
        <v>#REF!</v>
      </c>
      <c r="AL41" s="24" t="e">
        <f t="shared" si="33"/>
        <v>#REF!</v>
      </c>
      <c r="AM41" s="24" t="e">
        <f t="shared" si="33"/>
        <v>#REF!</v>
      </c>
      <c r="AN41" s="24" t="e">
        <f t="shared" si="33"/>
        <v>#REF!</v>
      </c>
      <c r="AO41" s="24" t="e">
        <f t="shared" si="33"/>
        <v>#REF!</v>
      </c>
    </row>
    <row r="42" spans="1:41" ht="15.75" customHeight="1" x14ac:dyDescent="0.3">
      <c r="A42" s="17">
        <v>30</v>
      </c>
      <c r="B42" s="18">
        <v>921313104307</v>
      </c>
      <c r="C42" s="19" t="s">
        <v>247</v>
      </c>
      <c r="D42" s="20">
        <v>30.099999999999998</v>
      </c>
      <c r="E42" s="20">
        <v>12.9</v>
      </c>
      <c r="F42" s="20">
        <v>0</v>
      </c>
      <c r="G42" s="20">
        <v>0</v>
      </c>
      <c r="H42" s="20">
        <v>0</v>
      </c>
      <c r="I42" s="20"/>
      <c r="J42" s="21">
        <v>0</v>
      </c>
      <c r="K42" s="21">
        <v>18</v>
      </c>
      <c r="L42" s="21">
        <v>18</v>
      </c>
      <c r="M42" s="21">
        <v>0</v>
      </c>
      <c r="N42" s="21">
        <v>0</v>
      </c>
      <c r="O42" s="21"/>
      <c r="P42" s="20">
        <v>0</v>
      </c>
      <c r="Q42" s="20">
        <v>0</v>
      </c>
      <c r="R42" s="20">
        <v>0</v>
      </c>
      <c r="S42" s="20">
        <v>8.4</v>
      </c>
      <c r="T42" s="20">
        <v>16.8</v>
      </c>
      <c r="U42" s="20">
        <v>8.4</v>
      </c>
      <c r="V42" s="22">
        <v>10</v>
      </c>
      <c r="W42" s="22">
        <v>15</v>
      </c>
      <c r="X42" s="22">
        <v>25</v>
      </c>
      <c r="Y42" s="22">
        <v>0</v>
      </c>
      <c r="Z42" s="22">
        <v>0</v>
      </c>
      <c r="AA42" s="22"/>
      <c r="AB42" s="23">
        <v>0</v>
      </c>
      <c r="AC42" s="23">
        <v>0</v>
      </c>
      <c r="AD42" s="23">
        <v>0</v>
      </c>
      <c r="AE42" s="23">
        <v>24</v>
      </c>
      <c r="AF42" s="23">
        <v>14</v>
      </c>
      <c r="AG42" s="23">
        <v>6</v>
      </c>
      <c r="AH42" s="9" t="s">
        <v>36</v>
      </c>
      <c r="AI42" s="9">
        <f t="shared" si="4"/>
        <v>56</v>
      </c>
      <c r="AJ42" s="24" t="e">
        <f t="shared" ref="AJ42:AO42" si="34">100*(D42+J42+P42+V42+AB42)/#REF!</f>
        <v>#REF!</v>
      </c>
      <c r="AK42" s="24" t="e">
        <f t="shared" si="34"/>
        <v>#REF!</v>
      </c>
      <c r="AL42" s="24" t="e">
        <f t="shared" si="34"/>
        <v>#REF!</v>
      </c>
      <c r="AM42" s="24" t="e">
        <f t="shared" si="34"/>
        <v>#REF!</v>
      </c>
      <c r="AN42" s="24" t="e">
        <f t="shared" si="34"/>
        <v>#REF!</v>
      </c>
      <c r="AO42" s="24" t="e">
        <f t="shared" si="34"/>
        <v>#REF!</v>
      </c>
    </row>
    <row r="43" spans="1:41" ht="15.75" customHeight="1" x14ac:dyDescent="0.3">
      <c r="A43" s="17">
        <v>31</v>
      </c>
      <c r="B43" s="18">
        <v>921313104308</v>
      </c>
      <c r="C43" s="19" t="s">
        <v>248</v>
      </c>
      <c r="D43" s="20">
        <v>24.5</v>
      </c>
      <c r="E43" s="20">
        <v>10.5</v>
      </c>
      <c r="F43" s="20">
        <v>0</v>
      </c>
      <c r="G43" s="20">
        <v>0</v>
      </c>
      <c r="H43" s="20">
        <v>0</v>
      </c>
      <c r="I43" s="20"/>
      <c r="J43" s="21">
        <v>0</v>
      </c>
      <c r="K43" s="21">
        <v>20.5</v>
      </c>
      <c r="L43" s="21">
        <v>20.5</v>
      </c>
      <c r="M43" s="21">
        <v>0</v>
      </c>
      <c r="N43" s="21">
        <v>0</v>
      </c>
      <c r="O43" s="21"/>
      <c r="P43" s="20">
        <v>0</v>
      </c>
      <c r="Q43" s="20">
        <v>0</v>
      </c>
      <c r="R43" s="20">
        <v>0</v>
      </c>
      <c r="S43" s="20">
        <v>9.6</v>
      </c>
      <c r="T43" s="20">
        <v>19.2</v>
      </c>
      <c r="U43" s="20">
        <v>9.6</v>
      </c>
      <c r="V43" s="22">
        <v>10</v>
      </c>
      <c r="W43" s="22">
        <v>14</v>
      </c>
      <c r="X43" s="22">
        <v>24</v>
      </c>
      <c r="Y43" s="22">
        <v>0</v>
      </c>
      <c r="Z43" s="22">
        <v>0</v>
      </c>
      <c r="AA43" s="22"/>
      <c r="AB43" s="23">
        <v>0</v>
      </c>
      <c r="AC43" s="23">
        <v>0</v>
      </c>
      <c r="AD43" s="23">
        <v>0</v>
      </c>
      <c r="AE43" s="23">
        <v>24</v>
      </c>
      <c r="AF43" s="23">
        <v>15</v>
      </c>
      <c r="AG43" s="23">
        <v>8</v>
      </c>
      <c r="AH43" s="9" t="s">
        <v>44</v>
      </c>
      <c r="AI43" s="9">
        <f t="shared" si="4"/>
        <v>70</v>
      </c>
      <c r="AJ43" s="24" t="e">
        <f t="shared" ref="AJ43:AO43" si="35">100*(D43+J43+P43+V43+AB43)/#REF!</f>
        <v>#REF!</v>
      </c>
      <c r="AK43" s="24" t="e">
        <f t="shared" si="35"/>
        <v>#REF!</v>
      </c>
      <c r="AL43" s="24" t="e">
        <f t="shared" si="35"/>
        <v>#REF!</v>
      </c>
      <c r="AM43" s="24" t="e">
        <f t="shared" si="35"/>
        <v>#REF!</v>
      </c>
      <c r="AN43" s="24" t="e">
        <f t="shared" si="35"/>
        <v>#REF!</v>
      </c>
      <c r="AO43" s="24" t="e">
        <f t="shared" si="35"/>
        <v>#REF!</v>
      </c>
    </row>
    <row r="44" spans="1:41" ht="15.75" customHeight="1" x14ac:dyDescent="0.3">
      <c r="A44" s="17">
        <v>32</v>
      </c>
      <c r="B44" s="18">
        <v>921313104310</v>
      </c>
      <c r="C44" s="19" t="s">
        <v>249</v>
      </c>
      <c r="D44" s="20">
        <v>30.099999999999998</v>
      </c>
      <c r="E44" s="20">
        <v>12.9</v>
      </c>
      <c r="F44" s="20">
        <v>0</v>
      </c>
      <c r="G44" s="20">
        <v>0</v>
      </c>
      <c r="H44" s="20">
        <v>0</v>
      </c>
      <c r="I44" s="20"/>
      <c r="J44" s="21">
        <v>0</v>
      </c>
      <c r="K44" s="21">
        <v>24.5</v>
      </c>
      <c r="L44" s="21">
        <v>24.5</v>
      </c>
      <c r="M44" s="21">
        <v>0</v>
      </c>
      <c r="N44" s="21">
        <v>0</v>
      </c>
      <c r="O44" s="21"/>
      <c r="P44" s="20">
        <v>0</v>
      </c>
      <c r="Q44" s="20">
        <v>0</v>
      </c>
      <c r="R44" s="20">
        <v>0</v>
      </c>
      <c r="S44" s="20">
        <v>9.2000000000000011</v>
      </c>
      <c r="T44" s="20">
        <v>18.400000000000002</v>
      </c>
      <c r="U44" s="20">
        <v>9.2000000000000011</v>
      </c>
      <c r="V44" s="22">
        <v>9</v>
      </c>
      <c r="W44" s="22">
        <v>14</v>
      </c>
      <c r="X44" s="22">
        <v>24</v>
      </c>
      <c r="Y44" s="22">
        <v>0</v>
      </c>
      <c r="Z44" s="22">
        <v>0</v>
      </c>
      <c r="AA44" s="22"/>
      <c r="AB44" s="23">
        <v>0</v>
      </c>
      <c r="AC44" s="23">
        <v>0</v>
      </c>
      <c r="AD44" s="23">
        <v>0</v>
      </c>
      <c r="AE44" s="23">
        <v>24</v>
      </c>
      <c r="AF44" s="23">
        <v>14</v>
      </c>
      <c r="AG44" s="23">
        <v>8</v>
      </c>
      <c r="AH44" s="9" t="s">
        <v>44</v>
      </c>
      <c r="AI44" s="9">
        <f t="shared" si="4"/>
        <v>70</v>
      </c>
      <c r="AJ44" s="24" t="e">
        <f t="shared" ref="AJ44:AO44" si="36">100*(D44+J44+P44+V44+AB44)/#REF!</f>
        <v>#REF!</v>
      </c>
      <c r="AK44" s="24" t="e">
        <f t="shared" si="36"/>
        <v>#REF!</v>
      </c>
      <c r="AL44" s="24" t="e">
        <f t="shared" si="36"/>
        <v>#REF!</v>
      </c>
      <c r="AM44" s="24" t="e">
        <f t="shared" si="36"/>
        <v>#REF!</v>
      </c>
      <c r="AN44" s="24" t="e">
        <f t="shared" si="36"/>
        <v>#REF!</v>
      </c>
      <c r="AO44" s="24" t="e">
        <f t="shared" si="36"/>
        <v>#REF!</v>
      </c>
    </row>
    <row r="45" spans="1:41" ht="15.75" customHeight="1" x14ac:dyDescent="0.3">
      <c r="A45" s="17">
        <v>33</v>
      </c>
      <c r="B45" s="18">
        <v>921313104311</v>
      </c>
      <c r="C45" s="19" t="s">
        <v>250</v>
      </c>
      <c r="D45" s="20">
        <v>24.5</v>
      </c>
      <c r="E45" s="20">
        <v>10.5</v>
      </c>
      <c r="F45" s="20">
        <v>0</v>
      </c>
      <c r="G45" s="20">
        <v>0</v>
      </c>
      <c r="H45" s="20">
        <v>0</v>
      </c>
      <c r="I45" s="20"/>
      <c r="J45" s="21">
        <v>0</v>
      </c>
      <c r="K45" s="21">
        <v>17.5</v>
      </c>
      <c r="L45" s="21">
        <v>17.5</v>
      </c>
      <c r="M45" s="21">
        <v>0</v>
      </c>
      <c r="N45" s="21">
        <v>0</v>
      </c>
      <c r="O45" s="21"/>
      <c r="P45" s="20">
        <v>0</v>
      </c>
      <c r="Q45" s="20">
        <v>0</v>
      </c>
      <c r="R45" s="20">
        <v>0</v>
      </c>
      <c r="S45" s="20">
        <v>9.8000000000000007</v>
      </c>
      <c r="T45" s="20">
        <v>19.600000000000001</v>
      </c>
      <c r="U45" s="20">
        <v>9.8000000000000007</v>
      </c>
      <c r="V45" s="22">
        <v>9</v>
      </c>
      <c r="W45" s="22">
        <v>14</v>
      </c>
      <c r="X45" s="22">
        <v>24</v>
      </c>
      <c r="Y45" s="22">
        <v>0</v>
      </c>
      <c r="Z45" s="22">
        <v>0</v>
      </c>
      <c r="AA45" s="22"/>
      <c r="AB45" s="23">
        <v>0</v>
      </c>
      <c r="AC45" s="23">
        <v>0</v>
      </c>
      <c r="AD45" s="23">
        <v>0</v>
      </c>
      <c r="AE45" s="23">
        <v>24</v>
      </c>
      <c r="AF45" s="23">
        <v>14</v>
      </c>
      <c r="AG45" s="23">
        <v>9</v>
      </c>
      <c r="AH45" s="9" t="s">
        <v>44</v>
      </c>
      <c r="AI45" s="9">
        <f t="shared" si="4"/>
        <v>70</v>
      </c>
      <c r="AJ45" s="24" t="e">
        <f t="shared" ref="AJ45:AO45" si="37">100*(D45+J45+P45+V45+AB45)/#REF!</f>
        <v>#REF!</v>
      </c>
      <c r="AK45" s="24" t="e">
        <f t="shared" si="37"/>
        <v>#REF!</v>
      </c>
      <c r="AL45" s="24" t="e">
        <f t="shared" si="37"/>
        <v>#REF!</v>
      </c>
      <c r="AM45" s="24" t="e">
        <f t="shared" si="37"/>
        <v>#REF!</v>
      </c>
      <c r="AN45" s="24" t="e">
        <f t="shared" si="37"/>
        <v>#REF!</v>
      </c>
      <c r="AO45" s="24" t="e">
        <f t="shared" si="37"/>
        <v>#REF!</v>
      </c>
    </row>
    <row r="46" spans="1:41" ht="15.75" customHeight="1" x14ac:dyDescent="0.3">
      <c r="A46" s="17">
        <v>34</v>
      </c>
      <c r="B46" s="18">
        <v>921313104312</v>
      </c>
      <c r="C46" s="19" t="s">
        <v>251</v>
      </c>
      <c r="D46" s="20">
        <v>25.9</v>
      </c>
      <c r="E46" s="20">
        <v>11.1</v>
      </c>
      <c r="F46" s="20">
        <v>0</v>
      </c>
      <c r="G46" s="20">
        <v>0</v>
      </c>
      <c r="H46" s="20">
        <v>0</v>
      </c>
      <c r="I46" s="20"/>
      <c r="J46" s="21">
        <v>0</v>
      </c>
      <c r="K46" s="21">
        <v>25</v>
      </c>
      <c r="L46" s="21">
        <v>25</v>
      </c>
      <c r="M46" s="21">
        <v>0</v>
      </c>
      <c r="N46" s="21">
        <v>0</v>
      </c>
      <c r="O46" s="21"/>
      <c r="P46" s="20">
        <v>0</v>
      </c>
      <c r="Q46" s="20">
        <v>0</v>
      </c>
      <c r="R46" s="20">
        <v>0</v>
      </c>
      <c r="S46" s="20">
        <v>10</v>
      </c>
      <c r="T46" s="20">
        <v>20</v>
      </c>
      <c r="U46" s="20">
        <v>10</v>
      </c>
      <c r="V46" s="22">
        <v>8</v>
      </c>
      <c r="W46" s="22">
        <v>12</v>
      </c>
      <c r="X46" s="22">
        <v>20</v>
      </c>
      <c r="Y46" s="22">
        <v>0</v>
      </c>
      <c r="Z46" s="22">
        <v>0</v>
      </c>
      <c r="AA46" s="22"/>
      <c r="AB46" s="23">
        <v>0</v>
      </c>
      <c r="AC46" s="23">
        <v>0</v>
      </c>
      <c r="AD46" s="23">
        <v>0</v>
      </c>
      <c r="AE46" s="23">
        <v>23</v>
      </c>
      <c r="AF46" s="23">
        <v>15</v>
      </c>
      <c r="AG46" s="23">
        <v>8</v>
      </c>
      <c r="AH46" s="9" t="s">
        <v>36</v>
      </c>
      <c r="AI46" s="9">
        <f t="shared" si="4"/>
        <v>56</v>
      </c>
      <c r="AJ46" s="24" t="e">
        <f t="shared" ref="AJ46:AO46" si="38">100*(D46+J46+P46+V46+AB46)/#REF!</f>
        <v>#REF!</v>
      </c>
      <c r="AK46" s="24" t="e">
        <f t="shared" si="38"/>
        <v>#REF!</v>
      </c>
      <c r="AL46" s="24" t="e">
        <f t="shared" si="38"/>
        <v>#REF!</v>
      </c>
      <c r="AM46" s="24" t="e">
        <f t="shared" si="38"/>
        <v>#REF!</v>
      </c>
      <c r="AN46" s="24" t="e">
        <f t="shared" si="38"/>
        <v>#REF!</v>
      </c>
      <c r="AO46" s="24" t="e">
        <f t="shared" si="38"/>
        <v>#REF!</v>
      </c>
    </row>
    <row r="47" spans="1:41" ht="15.75" customHeight="1" x14ac:dyDescent="0.3">
      <c r="A47" s="17">
        <v>35</v>
      </c>
      <c r="B47" s="18">
        <v>921313104313</v>
      </c>
      <c r="C47" s="19" t="s">
        <v>252</v>
      </c>
      <c r="D47" s="20">
        <v>26.6</v>
      </c>
      <c r="E47" s="20">
        <v>11.4</v>
      </c>
      <c r="F47" s="20">
        <v>0</v>
      </c>
      <c r="G47" s="20">
        <v>0</v>
      </c>
      <c r="H47" s="20">
        <v>0</v>
      </c>
      <c r="I47" s="20"/>
      <c r="J47" s="21">
        <v>0</v>
      </c>
      <c r="K47" s="21">
        <v>24.5</v>
      </c>
      <c r="L47" s="21">
        <v>24.5</v>
      </c>
      <c r="M47" s="21">
        <v>0</v>
      </c>
      <c r="N47" s="21">
        <v>0</v>
      </c>
      <c r="O47" s="21"/>
      <c r="P47" s="20">
        <v>0</v>
      </c>
      <c r="Q47" s="20">
        <v>0</v>
      </c>
      <c r="R47" s="20">
        <v>0</v>
      </c>
      <c r="S47" s="20">
        <v>10</v>
      </c>
      <c r="T47" s="20">
        <v>20</v>
      </c>
      <c r="U47" s="20">
        <v>10</v>
      </c>
      <c r="V47" s="22">
        <v>7</v>
      </c>
      <c r="W47" s="22">
        <v>11</v>
      </c>
      <c r="X47" s="22">
        <v>18</v>
      </c>
      <c r="Y47" s="22">
        <v>0</v>
      </c>
      <c r="Z47" s="22">
        <v>0</v>
      </c>
      <c r="AA47" s="22"/>
      <c r="AB47" s="23">
        <v>0</v>
      </c>
      <c r="AC47" s="23">
        <v>0</v>
      </c>
      <c r="AD47" s="23">
        <v>0</v>
      </c>
      <c r="AE47" s="23">
        <v>24</v>
      </c>
      <c r="AF47" s="23">
        <v>15</v>
      </c>
      <c r="AG47" s="23">
        <v>8</v>
      </c>
      <c r="AH47" s="9" t="s">
        <v>49</v>
      </c>
      <c r="AI47" s="9">
        <f t="shared" si="4"/>
        <v>60</v>
      </c>
      <c r="AJ47" s="24" t="e">
        <f t="shared" ref="AJ47:AO47" si="39">100*(D47+J47+P47+V47+AB47)/#REF!</f>
        <v>#REF!</v>
      </c>
      <c r="AK47" s="24" t="e">
        <f t="shared" si="39"/>
        <v>#REF!</v>
      </c>
      <c r="AL47" s="24" t="e">
        <f t="shared" si="39"/>
        <v>#REF!</v>
      </c>
      <c r="AM47" s="24" t="e">
        <f t="shared" si="39"/>
        <v>#REF!</v>
      </c>
      <c r="AN47" s="24" t="e">
        <f t="shared" si="39"/>
        <v>#REF!</v>
      </c>
      <c r="AO47" s="24" t="e">
        <f t="shared" si="39"/>
        <v>#REF!</v>
      </c>
    </row>
    <row r="48" spans="1:41" ht="15.75" customHeight="1" x14ac:dyDescent="0.3">
      <c r="A48" s="17">
        <v>36</v>
      </c>
      <c r="B48" s="18">
        <v>921313104314</v>
      </c>
      <c r="C48" s="19" t="s">
        <v>253</v>
      </c>
      <c r="D48" s="20">
        <v>25.9</v>
      </c>
      <c r="E48" s="20">
        <v>11.1</v>
      </c>
      <c r="F48" s="20">
        <v>0</v>
      </c>
      <c r="G48" s="20">
        <v>0</v>
      </c>
      <c r="H48" s="20">
        <v>0</v>
      </c>
      <c r="I48" s="20"/>
      <c r="J48" s="21">
        <v>0</v>
      </c>
      <c r="K48" s="21">
        <v>22</v>
      </c>
      <c r="L48" s="21">
        <v>22</v>
      </c>
      <c r="M48" s="21">
        <v>0</v>
      </c>
      <c r="N48" s="21">
        <v>0</v>
      </c>
      <c r="O48" s="21"/>
      <c r="P48" s="20">
        <v>0</v>
      </c>
      <c r="Q48" s="20">
        <v>0</v>
      </c>
      <c r="R48" s="20">
        <v>0</v>
      </c>
      <c r="S48" s="20">
        <v>9.8000000000000007</v>
      </c>
      <c r="T48" s="20">
        <v>19.600000000000001</v>
      </c>
      <c r="U48" s="20">
        <v>9.8000000000000007</v>
      </c>
      <c r="V48" s="22">
        <v>9</v>
      </c>
      <c r="W48" s="22">
        <v>14</v>
      </c>
      <c r="X48" s="22">
        <v>23</v>
      </c>
      <c r="Y48" s="22">
        <v>0</v>
      </c>
      <c r="Z48" s="22">
        <v>0</v>
      </c>
      <c r="AA48" s="22"/>
      <c r="AB48" s="23">
        <v>0</v>
      </c>
      <c r="AC48" s="23">
        <v>0</v>
      </c>
      <c r="AD48" s="23">
        <v>0</v>
      </c>
      <c r="AE48" s="23">
        <v>25</v>
      </c>
      <c r="AF48" s="23">
        <v>15</v>
      </c>
      <c r="AG48" s="23">
        <v>10</v>
      </c>
      <c r="AH48" s="9" t="s">
        <v>36</v>
      </c>
      <c r="AI48" s="9">
        <f t="shared" si="4"/>
        <v>56</v>
      </c>
      <c r="AJ48" s="24" t="e">
        <f t="shared" ref="AJ48:AO48" si="40">100*(D48+J48+P48+V48+AB48)/#REF!</f>
        <v>#REF!</v>
      </c>
      <c r="AK48" s="24" t="e">
        <f t="shared" si="40"/>
        <v>#REF!</v>
      </c>
      <c r="AL48" s="24" t="e">
        <f t="shared" si="40"/>
        <v>#REF!</v>
      </c>
      <c r="AM48" s="24" t="e">
        <f t="shared" si="40"/>
        <v>#REF!</v>
      </c>
      <c r="AN48" s="24" t="e">
        <f t="shared" si="40"/>
        <v>#REF!</v>
      </c>
      <c r="AO48" s="24" t="e">
        <f t="shared" si="40"/>
        <v>#REF!</v>
      </c>
    </row>
    <row r="49" spans="1:41" ht="15.75" customHeight="1" x14ac:dyDescent="0.3">
      <c r="A49" s="17">
        <v>37</v>
      </c>
      <c r="B49" s="18">
        <v>921313104315</v>
      </c>
      <c r="C49" s="19" t="s">
        <v>254</v>
      </c>
      <c r="D49" s="20">
        <v>23.1</v>
      </c>
      <c r="E49" s="20">
        <v>9.9</v>
      </c>
      <c r="F49" s="20">
        <v>0</v>
      </c>
      <c r="G49" s="20">
        <v>0</v>
      </c>
      <c r="H49" s="20">
        <v>0</v>
      </c>
      <c r="I49" s="20"/>
      <c r="J49" s="21">
        <v>0</v>
      </c>
      <c r="K49" s="21">
        <v>18</v>
      </c>
      <c r="L49" s="21">
        <v>18</v>
      </c>
      <c r="M49" s="21">
        <v>0</v>
      </c>
      <c r="N49" s="21">
        <v>0</v>
      </c>
      <c r="O49" s="21"/>
      <c r="P49" s="20">
        <v>0</v>
      </c>
      <c r="Q49" s="20">
        <v>0</v>
      </c>
      <c r="R49" s="20">
        <v>0</v>
      </c>
      <c r="S49" s="20">
        <v>7</v>
      </c>
      <c r="T49" s="20">
        <v>14</v>
      </c>
      <c r="U49" s="20">
        <v>7</v>
      </c>
      <c r="V49" s="22">
        <v>10</v>
      </c>
      <c r="W49" s="22">
        <v>15</v>
      </c>
      <c r="X49" s="22">
        <v>25</v>
      </c>
      <c r="Y49" s="22">
        <v>0</v>
      </c>
      <c r="Z49" s="22">
        <v>0</v>
      </c>
      <c r="AA49" s="22"/>
      <c r="AB49" s="23">
        <v>0</v>
      </c>
      <c r="AC49" s="23">
        <v>0</v>
      </c>
      <c r="AD49" s="23">
        <v>0</v>
      </c>
      <c r="AE49" s="23">
        <v>25</v>
      </c>
      <c r="AF49" s="23">
        <v>15</v>
      </c>
      <c r="AG49" s="23">
        <v>10</v>
      </c>
      <c r="AH49" s="9" t="s">
        <v>44</v>
      </c>
      <c r="AI49" s="9">
        <f t="shared" si="4"/>
        <v>70</v>
      </c>
      <c r="AJ49" s="24" t="e">
        <f t="shared" ref="AJ49:AO49" si="41">100*(D49+J49+P49+V49+AB49)/#REF!</f>
        <v>#REF!</v>
      </c>
      <c r="AK49" s="24" t="e">
        <f t="shared" si="41"/>
        <v>#REF!</v>
      </c>
      <c r="AL49" s="24" t="e">
        <f t="shared" si="41"/>
        <v>#REF!</v>
      </c>
      <c r="AM49" s="24" t="e">
        <f t="shared" si="41"/>
        <v>#REF!</v>
      </c>
      <c r="AN49" s="24" t="e">
        <f t="shared" si="41"/>
        <v>#REF!</v>
      </c>
      <c r="AO49" s="24" t="e">
        <f t="shared" si="41"/>
        <v>#REF!</v>
      </c>
    </row>
    <row r="50" spans="1:41" ht="15.75" customHeight="1" x14ac:dyDescent="0.3">
      <c r="A50" s="17">
        <v>38</v>
      </c>
      <c r="B50" s="18">
        <v>921313104316</v>
      </c>
      <c r="C50" s="19" t="s">
        <v>255</v>
      </c>
      <c r="D50" s="20">
        <v>24.5</v>
      </c>
      <c r="E50" s="20">
        <v>10.5</v>
      </c>
      <c r="F50" s="20">
        <v>0</v>
      </c>
      <c r="G50" s="20">
        <v>0</v>
      </c>
      <c r="H50" s="20">
        <v>0</v>
      </c>
      <c r="I50" s="20"/>
      <c r="J50" s="21">
        <v>0</v>
      </c>
      <c r="K50" s="21">
        <v>19.5</v>
      </c>
      <c r="L50" s="21">
        <v>19.5</v>
      </c>
      <c r="M50" s="21">
        <v>0</v>
      </c>
      <c r="N50" s="21">
        <v>0</v>
      </c>
      <c r="O50" s="21"/>
      <c r="P50" s="20">
        <v>0</v>
      </c>
      <c r="Q50" s="20">
        <v>0</v>
      </c>
      <c r="R50" s="20">
        <v>0</v>
      </c>
      <c r="S50" s="20">
        <v>9.6</v>
      </c>
      <c r="T50" s="20">
        <v>19.2</v>
      </c>
      <c r="U50" s="20">
        <v>9.6</v>
      </c>
      <c r="V50" s="22">
        <v>9</v>
      </c>
      <c r="W50" s="22">
        <v>14</v>
      </c>
      <c r="X50" s="22">
        <v>23</v>
      </c>
      <c r="Y50" s="22">
        <v>0</v>
      </c>
      <c r="Z50" s="22">
        <v>0</v>
      </c>
      <c r="AA50" s="22"/>
      <c r="AB50" s="23">
        <v>0</v>
      </c>
      <c r="AC50" s="23">
        <v>0</v>
      </c>
      <c r="AD50" s="23">
        <v>0</v>
      </c>
      <c r="AE50" s="23">
        <v>25</v>
      </c>
      <c r="AF50" s="23">
        <v>15</v>
      </c>
      <c r="AG50" s="23">
        <v>10</v>
      </c>
      <c r="AH50" s="9" t="s">
        <v>36</v>
      </c>
      <c r="AI50" s="9">
        <f t="shared" si="4"/>
        <v>56</v>
      </c>
      <c r="AJ50" s="24" t="e">
        <f t="shared" ref="AJ50:AO50" si="42">100*(D50+J50+P50+V50+AB50)/#REF!</f>
        <v>#REF!</v>
      </c>
      <c r="AK50" s="24" t="e">
        <f t="shared" si="42"/>
        <v>#REF!</v>
      </c>
      <c r="AL50" s="24" t="e">
        <f t="shared" si="42"/>
        <v>#REF!</v>
      </c>
      <c r="AM50" s="24" t="e">
        <f t="shared" si="42"/>
        <v>#REF!</v>
      </c>
      <c r="AN50" s="24" t="e">
        <f t="shared" si="42"/>
        <v>#REF!</v>
      </c>
      <c r="AO50" s="24" t="e">
        <f t="shared" si="42"/>
        <v>#REF!</v>
      </c>
    </row>
    <row r="51" spans="1:41" ht="15.75" customHeight="1" x14ac:dyDescent="0.3">
      <c r="A51" s="17">
        <v>39</v>
      </c>
      <c r="B51" s="18">
        <v>921313104317</v>
      </c>
      <c r="C51" s="19" t="s">
        <v>256</v>
      </c>
      <c r="D51" s="20">
        <v>21.7</v>
      </c>
      <c r="E51" s="20">
        <v>9.3000000000000007</v>
      </c>
      <c r="F51" s="20">
        <v>0</v>
      </c>
      <c r="G51" s="20">
        <v>0</v>
      </c>
      <c r="H51" s="20">
        <v>0</v>
      </c>
      <c r="I51" s="20"/>
      <c r="J51" s="21">
        <v>0</v>
      </c>
      <c r="K51" s="21">
        <v>19.5</v>
      </c>
      <c r="L51" s="21">
        <v>19.5</v>
      </c>
      <c r="M51" s="21">
        <v>0</v>
      </c>
      <c r="N51" s="21">
        <v>0</v>
      </c>
      <c r="O51" s="21"/>
      <c r="P51" s="20">
        <v>0</v>
      </c>
      <c r="Q51" s="20">
        <v>0</v>
      </c>
      <c r="R51" s="20">
        <v>0</v>
      </c>
      <c r="S51" s="20">
        <v>8</v>
      </c>
      <c r="T51" s="20">
        <v>16</v>
      </c>
      <c r="U51" s="20">
        <v>8</v>
      </c>
      <c r="V51" s="22">
        <v>8</v>
      </c>
      <c r="W51" s="22">
        <v>12</v>
      </c>
      <c r="X51" s="22">
        <v>20</v>
      </c>
      <c r="Y51" s="22">
        <v>0</v>
      </c>
      <c r="Z51" s="22">
        <v>0</v>
      </c>
      <c r="AA51" s="22"/>
      <c r="AB51" s="23">
        <v>0</v>
      </c>
      <c r="AC51" s="23">
        <v>0</v>
      </c>
      <c r="AD51" s="23">
        <v>0</v>
      </c>
      <c r="AE51" s="23">
        <v>25</v>
      </c>
      <c r="AF51" s="23">
        <v>15</v>
      </c>
      <c r="AG51" s="23">
        <v>10</v>
      </c>
      <c r="AH51" s="9" t="s">
        <v>39</v>
      </c>
      <c r="AI51" s="9">
        <f t="shared" si="4"/>
        <v>80</v>
      </c>
      <c r="AJ51" s="24" t="e">
        <f t="shared" ref="AJ51:AO51" si="43">100*(D51+J51+P51+V51+AB51)/#REF!</f>
        <v>#REF!</v>
      </c>
      <c r="AK51" s="24" t="e">
        <f t="shared" si="43"/>
        <v>#REF!</v>
      </c>
      <c r="AL51" s="24" t="e">
        <f t="shared" si="43"/>
        <v>#REF!</v>
      </c>
      <c r="AM51" s="24" t="e">
        <f t="shared" si="43"/>
        <v>#REF!</v>
      </c>
      <c r="AN51" s="24" t="e">
        <f t="shared" si="43"/>
        <v>#REF!</v>
      </c>
      <c r="AO51" s="24" t="e">
        <f t="shared" si="43"/>
        <v>#REF!</v>
      </c>
    </row>
    <row r="52" spans="1:41" ht="15.75" customHeight="1" x14ac:dyDescent="0.3">
      <c r="A52" s="17">
        <v>40</v>
      </c>
      <c r="B52" s="18">
        <v>921313104318</v>
      </c>
      <c r="C52" s="19" t="s">
        <v>257</v>
      </c>
      <c r="D52" s="20">
        <v>34.299999999999997</v>
      </c>
      <c r="E52" s="20">
        <v>14.7</v>
      </c>
      <c r="F52" s="20">
        <v>0</v>
      </c>
      <c r="G52" s="20">
        <v>0</v>
      </c>
      <c r="H52" s="20">
        <v>0</v>
      </c>
      <c r="I52" s="20"/>
      <c r="J52" s="21">
        <v>0</v>
      </c>
      <c r="K52" s="21">
        <v>25</v>
      </c>
      <c r="L52" s="21">
        <v>25</v>
      </c>
      <c r="M52" s="21">
        <v>0</v>
      </c>
      <c r="N52" s="21">
        <v>0</v>
      </c>
      <c r="O52" s="21"/>
      <c r="P52" s="20">
        <v>0</v>
      </c>
      <c r="Q52" s="20">
        <v>0</v>
      </c>
      <c r="R52" s="20">
        <v>0</v>
      </c>
      <c r="S52" s="20">
        <v>10</v>
      </c>
      <c r="T52" s="20">
        <v>20</v>
      </c>
      <c r="U52" s="20">
        <v>10</v>
      </c>
      <c r="V52" s="22">
        <v>9</v>
      </c>
      <c r="W52" s="22">
        <v>14</v>
      </c>
      <c r="X52" s="22">
        <v>23</v>
      </c>
      <c r="Y52" s="22">
        <v>0</v>
      </c>
      <c r="Z52" s="22">
        <v>0</v>
      </c>
      <c r="AA52" s="22"/>
      <c r="AB52" s="23">
        <v>0</v>
      </c>
      <c r="AC52" s="23">
        <v>0</v>
      </c>
      <c r="AD52" s="23">
        <v>0</v>
      </c>
      <c r="AE52" s="23">
        <v>25</v>
      </c>
      <c r="AF52" s="23">
        <v>15</v>
      </c>
      <c r="AG52" s="23">
        <v>10</v>
      </c>
      <c r="AH52" s="9" t="s">
        <v>44</v>
      </c>
      <c r="AI52" s="9">
        <f t="shared" si="4"/>
        <v>70</v>
      </c>
      <c r="AJ52" s="24" t="e">
        <f t="shared" ref="AJ52:AO52" si="44">100*(D52+J52+P52+V52+AB52)/#REF!</f>
        <v>#REF!</v>
      </c>
      <c r="AK52" s="24" t="e">
        <f t="shared" si="44"/>
        <v>#REF!</v>
      </c>
      <c r="AL52" s="24" t="e">
        <f t="shared" si="44"/>
        <v>#REF!</v>
      </c>
      <c r="AM52" s="24" t="e">
        <f t="shared" si="44"/>
        <v>#REF!</v>
      </c>
      <c r="AN52" s="24" t="e">
        <f t="shared" si="44"/>
        <v>#REF!</v>
      </c>
      <c r="AO52" s="24" t="e">
        <f t="shared" si="44"/>
        <v>#REF!</v>
      </c>
    </row>
    <row r="53" spans="1:41" ht="15.75" customHeight="1" x14ac:dyDescent="0.3">
      <c r="A53" s="17">
        <v>41</v>
      </c>
      <c r="B53" s="18">
        <v>921313104319</v>
      </c>
      <c r="C53" s="19" t="s">
        <v>258</v>
      </c>
      <c r="D53" s="20">
        <v>27.3</v>
      </c>
      <c r="E53" s="20">
        <v>11.700000000000001</v>
      </c>
      <c r="F53" s="20">
        <v>0</v>
      </c>
      <c r="G53" s="20">
        <v>0</v>
      </c>
      <c r="H53" s="20">
        <v>0</v>
      </c>
      <c r="I53" s="20"/>
      <c r="J53" s="21">
        <v>0</v>
      </c>
      <c r="K53" s="21">
        <v>20</v>
      </c>
      <c r="L53" s="21">
        <v>20</v>
      </c>
      <c r="M53" s="21">
        <v>0</v>
      </c>
      <c r="N53" s="21">
        <v>0</v>
      </c>
      <c r="O53" s="21"/>
      <c r="P53" s="20">
        <v>0</v>
      </c>
      <c r="Q53" s="20">
        <v>0</v>
      </c>
      <c r="R53" s="20">
        <v>0</v>
      </c>
      <c r="S53" s="20">
        <v>6</v>
      </c>
      <c r="T53" s="20">
        <v>12</v>
      </c>
      <c r="U53" s="20">
        <v>6</v>
      </c>
      <c r="V53" s="22">
        <v>9</v>
      </c>
      <c r="W53" s="22">
        <v>14</v>
      </c>
      <c r="X53" s="22">
        <v>23</v>
      </c>
      <c r="Y53" s="22">
        <v>0</v>
      </c>
      <c r="Z53" s="22">
        <v>0</v>
      </c>
      <c r="AA53" s="22"/>
      <c r="AB53" s="23">
        <v>0</v>
      </c>
      <c r="AC53" s="23">
        <v>0</v>
      </c>
      <c r="AD53" s="23">
        <v>0</v>
      </c>
      <c r="AE53" s="23">
        <v>22</v>
      </c>
      <c r="AF53" s="23">
        <v>15</v>
      </c>
      <c r="AG53" s="23">
        <v>6</v>
      </c>
      <c r="AH53" s="9" t="s">
        <v>44</v>
      </c>
      <c r="AI53" s="9">
        <f t="shared" si="4"/>
        <v>70</v>
      </c>
      <c r="AJ53" s="24" t="e">
        <f t="shared" ref="AJ53:AO53" si="45">100*(D53+J53+P53+V53+AB53)/#REF!</f>
        <v>#REF!</v>
      </c>
      <c r="AK53" s="24" t="e">
        <f t="shared" si="45"/>
        <v>#REF!</v>
      </c>
      <c r="AL53" s="24" t="e">
        <f t="shared" si="45"/>
        <v>#REF!</v>
      </c>
      <c r="AM53" s="24" t="e">
        <f t="shared" si="45"/>
        <v>#REF!</v>
      </c>
      <c r="AN53" s="24" t="e">
        <f t="shared" si="45"/>
        <v>#REF!</v>
      </c>
      <c r="AO53" s="24" t="e">
        <f t="shared" si="45"/>
        <v>#REF!</v>
      </c>
    </row>
    <row r="54" spans="1:41" ht="15.75" customHeight="1" x14ac:dyDescent="0.3">
      <c r="A54" s="17">
        <v>42</v>
      </c>
      <c r="B54" s="18">
        <v>921313104320</v>
      </c>
      <c r="C54" s="19" t="s">
        <v>259</v>
      </c>
      <c r="D54" s="20">
        <v>25.2</v>
      </c>
      <c r="E54" s="20">
        <v>10.799999999999999</v>
      </c>
      <c r="F54" s="20">
        <v>0</v>
      </c>
      <c r="G54" s="20">
        <v>0</v>
      </c>
      <c r="H54" s="20">
        <v>0</v>
      </c>
      <c r="I54" s="20"/>
      <c r="J54" s="21">
        <v>0</v>
      </c>
      <c r="K54" s="21">
        <v>17.5</v>
      </c>
      <c r="L54" s="21">
        <v>17.5</v>
      </c>
      <c r="M54" s="21">
        <v>0</v>
      </c>
      <c r="N54" s="21">
        <v>0</v>
      </c>
      <c r="O54" s="21"/>
      <c r="P54" s="20">
        <v>0</v>
      </c>
      <c r="Q54" s="20">
        <v>0</v>
      </c>
      <c r="R54" s="20">
        <v>0</v>
      </c>
      <c r="S54" s="20">
        <v>7.1999999999999993</v>
      </c>
      <c r="T54" s="20">
        <v>14.399999999999999</v>
      </c>
      <c r="U54" s="20">
        <v>7.1999999999999993</v>
      </c>
      <c r="V54" s="22">
        <v>10</v>
      </c>
      <c r="W54" s="22">
        <v>15</v>
      </c>
      <c r="X54" s="22">
        <v>25</v>
      </c>
      <c r="Y54" s="22">
        <v>0</v>
      </c>
      <c r="Z54" s="22">
        <v>0</v>
      </c>
      <c r="AA54" s="22"/>
      <c r="AB54" s="23">
        <v>0</v>
      </c>
      <c r="AC54" s="23">
        <v>0</v>
      </c>
      <c r="AD54" s="23">
        <v>0</v>
      </c>
      <c r="AE54" s="23">
        <v>25</v>
      </c>
      <c r="AF54" s="23">
        <v>15</v>
      </c>
      <c r="AG54" s="23">
        <v>10</v>
      </c>
      <c r="AH54" s="9" t="s">
        <v>44</v>
      </c>
      <c r="AI54" s="9">
        <f t="shared" si="4"/>
        <v>70</v>
      </c>
      <c r="AJ54" s="24" t="e">
        <f t="shared" ref="AJ54:AO54" si="46">100*(D54+J54+P54+V54+AB54)/#REF!</f>
        <v>#REF!</v>
      </c>
      <c r="AK54" s="24" t="e">
        <f t="shared" si="46"/>
        <v>#REF!</v>
      </c>
      <c r="AL54" s="24" t="e">
        <f t="shared" si="46"/>
        <v>#REF!</v>
      </c>
      <c r="AM54" s="24" t="e">
        <f t="shared" si="46"/>
        <v>#REF!</v>
      </c>
      <c r="AN54" s="24" t="e">
        <f t="shared" si="46"/>
        <v>#REF!</v>
      </c>
      <c r="AO54" s="24" t="e">
        <f t="shared" si="46"/>
        <v>#REF!</v>
      </c>
    </row>
    <row r="55" spans="1:41" ht="15.75" customHeight="1" x14ac:dyDescent="0.3">
      <c r="A55" s="17">
        <v>43</v>
      </c>
      <c r="B55" s="18">
        <v>921313104321</v>
      </c>
      <c r="C55" s="19" t="s">
        <v>260</v>
      </c>
      <c r="D55" s="20">
        <v>23.1</v>
      </c>
      <c r="E55" s="20">
        <v>9.9</v>
      </c>
      <c r="F55" s="20">
        <v>0</v>
      </c>
      <c r="G55" s="20">
        <v>0</v>
      </c>
      <c r="H55" s="20">
        <v>0</v>
      </c>
      <c r="I55" s="20"/>
      <c r="J55" s="21">
        <v>0</v>
      </c>
      <c r="K55" s="21">
        <v>22.5</v>
      </c>
      <c r="L55" s="21">
        <v>22.5</v>
      </c>
      <c r="M55" s="21">
        <v>0</v>
      </c>
      <c r="N55" s="21">
        <v>0</v>
      </c>
      <c r="O55" s="21"/>
      <c r="P55" s="20">
        <v>0</v>
      </c>
      <c r="Q55" s="20">
        <v>0</v>
      </c>
      <c r="R55" s="20">
        <v>0</v>
      </c>
      <c r="S55" s="20">
        <v>8.8000000000000007</v>
      </c>
      <c r="T55" s="20">
        <v>17.600000000000001</v>
      </c>
      <c r="U55" s="20">
        <v>8.8000000000000007</v>
      </c>
      <c r="V55" s="22">
        <v>7</v>
      </c>
      <c r="W55" s="22">
        <v>11</v>
      </c>
      <c r="X55" s="22">
        <v>18</v>
      </c>
      <c r="Y55" s="22">
        <v>0</v>
      </c>
      <c r="Z55" s="22">
        <v>0</v>
      </c>
      <c r="AA55" s="22"/>
      <c r="AB55" s="23">
        <v>0</v>
      </c>
      <c r="AC55" s="23">
        <v>0</v>
      </c>
      <c r="AD55" s="23">
        <v>0</v>
      </c>
      <c r="AE55" s="23">
        <v>23</v>
      </c>
      <c r="AF55" s="23">
        <v>11</v>
      </c>
      <c r="AG55" s="23">
        <v>7</v>
      </c>
      <c r="AH55" s="9" t="s">
        <v>44</v>
      </c>
      <c r="AI55" s="9">
        <f t="shared" si="4"/>
        <v>70</v>
      </c>
      <c r="AJ55" s="24" t="e">
        <f t="shared" ref="AJ55:AO55" si="47">100*(D55+J55+P55+V55+AB55)/#REF!</f>
        <v>#REF!</v>
      </c>
      <c r="AK55" s="24" t="e">
        <f t="shared" si="47"/>
        <v>#REF!</v>
      </c>
      <c r="AL55" s="24" t="e">
        <f t="shared" si="47"/>
        <v>#REF!</v>
      </c>
      <c r="AM55" s="24" t="e">
        <f t="shared" si="47"/>
        <v>#REF!</v>
      </c>
      <c r="AN55" s="24" t="e">
        <f t="shared" si="47"/>
        <v>#REF!</v>
      </c>
      <c r="AO55" s="24" t="e">
        <f t="shared" si="47"/>
        <v>#REF!</v>
      </c>
    </row>
    <row r="56" spans="1:41" ht="15.75" customHeight="1" x14ac:dyDescent="0.3">
      <c r="A56" s="17">
        <v>44</v>
      </c>
      <c r="B56" s="18">
        <v>921313104322</v>
      </c>
      <c r="C56" s="19" t="s">
        <v>261</v>
      </c>
      <c r="D56" s="20">
        <v>24.5</v>
      </c>
      <c r="E56" s="20">
        <v>10.5</v>
      </c>
      <c r="F56" s="20">
        <v>0</v>
      </c>
      <c r="G56" s="20">
        <v>0</v>
      </c>
      <c r="H56" s="20">
        <v>0</v>
      </c>
      <c r="I56" s="20"/>
      <c r="J56" s="21">
        <v>0</v>
      </c>
      <c r="K56" s="21">
        <v>25</v>
      </c>
      <c r="L56" s="21">
        <v>25</v>
      </c>
      <c r="M56" s="21">
        <v>0</v>
      </c>
      <c r="N56" s="21">
        <v>0</v>
      </c>
      <c r="O56" s="21"/>
      <c r="P56" s="20">
        <v>0</v>
      </c>
      <c r="Q56" s="20">
        <v>0</v>
      </c>
      <c r="R56" s="20">
        <v>0</v>
      </c>
      <c r="S56" s="20">
        <v>9.6</v>
      </c>
      <c r="T56" s="20">
        <v>19.2</v>
      </c>
      <c r="U56" s="20">
        <v>9.6</v>
      </c>
      <c r="V56" s="22">
        <v>8</v>
      </c>
      <c r="W56" s="22">
        <v>12</v>
      </c>
      <c r="X56" s="22">
        <v>20</v>
      </c>
      <c r="Y56" s="22">
        <v>0</v>
      </c>
      <c r="Z56" s="22">
        <v>0</v>
      </c>
      <c r="AA56" s="22"/>
      <c r="AB56" s="23">
        <v>0</v>
      </c>
      <c r="AC56" s="23">
        <v>0</v>
      </c>
      <c r="AD56" s="23">
        <v>0</v>
      </c>
      <c r="AE56" s="23">
        <v>22</v>
      </c>
      <c r="AF56" s="23">
        <v>14</v>
      </c>
      <c r="AG56" s="23">
        <v>7</v>
      </c>
      <c r="AH56" s="9" t="s">
        <v>36</v>
      </c>
      <c r="AI56" s="9">
        <f t="shared" si="4"/>
        <v>56</v>
      </c>
      <c r="AJ56" s="24" t="e">
        <f t="shared" ref="AJ56:AO56" si="48">100*(D56+J56+P56+V56+AB56)/#REF!</f>
        <v>#REF!</v>
      </c>
      <c r="AK56" s="24" t="e">
        <f t="shared" si="48"/>
        <v>#REF!</v>
      </c>
      <c r="AL56" s="24" t="e">
        <f t="shared" si="48"/>
        <v>#REF!</v>
      </c>
      <c r="AM56" s="24" t="e">
        <f t="shared" si="48"/>
        <v>#REF!</v>
      </c>
      <c r="AN56" s="24" t="e">
        <f t="shared" si="48"/>
        <v>#REF!</v>
      </c>
      <c r="AO56" s="24" t="e">
        <f t="shared" si="48"/>
        <v>#REF!</v>
      </c>
    </row>
    <row r="57" spans="1:41" ht="15.75" customHeight="1" x14ac:dyDescent="0.3">
      <c r="A57" s="17">
        <v>45</v>
      </c>
      <c r="B57" s="18">
        <v>921313104325</v>
      </c>
      <c r="C57" s="19" t="s">
        <v>262</v>
      </c>
      <c r="D57" s="20">
        <v>21</v>
      </c>
      <c r="E57" s="20">
        <v>9</v>
      </c>
      <c r="F57" s="20">
        <v>0</v>
      </c>
      <c r="G57" s="20">
        <v>0</v>
      </c>
      <c r="H57" s="20">
        <v>0</v>
      </c>
      <c r="I57" s="20"/>
      <c r="J57" s="21">
        <v>0</v>
      </c>
      <c r="K57" s="21">
        <v>15</v>
      </c>
      <c r="L57" s="21">
        <v>15</v>
      </c>
      <c r="M57" s="21">
        <v>0</v>
      </c>
      <c r="N57" s="21">
        <v>0</v>
      </c>
      <c r="O57" s="21"/>
      <c r="P57" s="20">
        <v>0</v>
      </c>
      <c r="Q57" s="20">
        <v>0</v>
      </c>
      <c r="R57" s="20">
        <v>0</v>
      </c>
      <c r="S57" s="20">
        <v>6</v>
      </c>
      <c r="T57" s="20">
        <v>12</v>
      </c>
      <c r="U57" s="20">
        <v>6</v>
      </c>
      <c r="V57" s="22">
        <v>8</v>
      </c>
      <c r="W57" s="22">
        <v>12</v>
      </c>
      <c r="X57" s="22">
        <v>20</v>
      </c>
      <c r="Y57" s="22">
        <v>0</v>
      </c>
      <c r="Z57" s="22">
        <v>0</v>
      </c>
      <c r="AA57" s="22"/>
      <c r="AB57" s="23">
        <v>0</v>
      </c>
      <c r="AC57" s="23">
        <v>0</v>
      </c>
      <c r="AD57" s="23">
        <v>0</v>
      </c>
      <c r="AE57" s="23">
        <v>23</v>
      </c>
      <c r="AF57" s="23">
        <v>14</v>
      </c>
      <c r="AG57" s="23">
        <v>7</v>
      </c>
      <c r="AH57" s="9" t="s">
        <v>44</v>
      </c>
      <c r="AI57" s="9">
        <f t="shared" si="4"/>
        <v>70</v>
      </c>
      <c r="AJ57" s="24" t="e">
        <f t="shared" ref="AJ57:AO57" si="49">100*(D57+J57+P57+V57+AB57)/#REF!</f>
        <v>#REF!</v>
      </c>
      <c r="AK57" s="24" t="e">
        <f t="shared" si="49"/>
        <v>#REF!</v>
      </c>
      <c r="AL57" s="24" t="e">
        <f t="shared" si="49"/>
        <v>#REF!</v>
      </c>
      <c r="AM57" s="24" t="e">
        <f t="shared" si="49"/>
        <v>#REF!</v>
      </c>
      <c r="AN57" s="24" t="e">
        <f t="shared" si="49"/>
        <v>#REF!</v>
      </c>
      <c r="AO57" s="24" t="e">
        <f t="shared" si="49"/>
        <v>#REF!</v>
      </c>
    </row>
    <row r="58" spans="1:41" ht="15.75" customHeight="1" x14ac:dyDescent="0.3">
      <c r="A58" s="17">
        <v>46</v>
      </c>
      <c r="B58" s="18">
        <v>921313104501</v>
      </c>
      <c r="C58" s="19" t="s">
        <v>263</v>
      </c>
      <c r="D58" s="20">
        <v>21</v>
      </c>
      <c r="E58" s="20">
        <v>9</v>
      </c>
      <c r="F58" s="20">
        <v>0</v>
      </c>
      <c r="G58" s="20">
        <v>0</v>
      </c>
      <c r="H58" s="20">
        <v>0</v>
      </c>
      <c r="I58" s="20"/>
      <c r="J58" s="21">
        <v>0</v>
      </c>
      <c r="K58" s="21">
        <v>18.5</v>
      </c>
      <c r="L58" s="21">
        <v>18.5</v>
      </c>
      <c r="M58" s="21">
        <v>0</v>
      </c>
      <c r="N58" s="21">
        <v>0</v>
      </c>
      <c r="O58" s="21"/>
      <c r="P58" s="20">
        <v>0</v>
      </c>
      <c r="Q58" s="20">
        <v>0</v>
      </c>
      <c r="R58" s="20">
        <v>0</v>
      </c>
      <c r="S58" s="20">
        <v>7</v>
      </c>
      <c r="T58" s="20">
        <v>14</v>
      </c>
      <c r="U58" s="20">
        <v>7</v>
      </c>
      <c r="V58" s="22">
        <v>9</v>
      </c>
      <c r="W58" s="22">
        <v>14</v>
      </c>
      <c r="X58" s="22">
        <v>23</v>
      </c>
      <c r="Y58" s="22">
        <v>0</v>
      </c>
      <c r="Z58" s="22">
        <v>0</v>
      </c>
      <c r="AA58" s="22"/>
      <c r="AB58" s="23">
        <v>0</v>
      </c>
      <c r="AC58" s="23">
        <v>0</v>
      </c>
      <c r="AD58" s="23">
        <v>0</v>
      </c>
      <c r="AE58" s="23">
        <v>22</v>
      </c>
      <c r="AF58" s="23">
        <v>14</v>
      </c>
      <c r="AG58" s="23">
        <v>7</v>
      </c>
      <c r="AH58" s="9" t="s">
        <v>44</v>
      </c>
      <c r="AI58" s="9">
        <f t="shared" si="4"/>
        <v>70</v>
      </c>
      <c r="AJ58" s="24" t="e">
        <f t="shared" ref="AJ58:AO58" si="50">100*(D58+J58+P58+V58+AB58)/#REF!</f>
        <v>#REF!</v>
      </c>
      <c r="AK58" s="24" t="e">
        <f t="shared" si="50"/>
        <v>#REF!</v>
      </c>
      <c r="AL58" s="24" t="e">
        <f t="shared" si="50"/>
        <v>#REF!</v>
      </c>
      <c r="AM58" s="24" t="e">
        <f t="shared" si="50"/>
        <v>#REF!</v>
      </c>
      <c r="AN58" s="24" t="e">
        <f t="shared" si="50"/>
        <v>#REF!</v>
      </c>
      <c r="AO58" s="24" t="e">
        <f t="shared" si="50"/>
        <v>#REF!</v>
      </c>
    </row>
    <row r="59" spans="1:41" ht="15.75" customHeight="1" x14ac:dyDescent="0.3">
      <c r="A59" s="17">
        <v>47</v>
      </c>
      <c r="B59" s="18">
        <v>921313104502</v>
      </c>
      <c r="C59" s="19" t="s">
        <v>264</v>
      </c>
      <c r="D59" s="20">
        <v>30.099999999999998</v>
      </c>
      <c r="E59" s="20">
        <v>12.9</v>
      </c>
      <c r="F59" s="20">
        <v>0</v>
      </c>
      <c r="G59" s="20">
        <v>0</v>
      </c>
      <c r="H59" s="20">
        <v>0</v>
      </c>
      <c r="I59" s="20"/>
      <c r="J59" s="21">
        <v>0</v>
      </c>
      <c r="K59" s="21">
        <v>23</v>
      </c>
      <c r="L59" s="21">
        <v>23</v>
      </c>
      <c r="M59" s="21">
        <v>0</v>
      </c>
      <c r="N59" s="21">
        <v>0</v>
      </c>
      <c r="O59" s="21"/>
      <c r="P59" s="20">
        <v>0</v>
      </c>
      <c r="Q59" s="20">
        <v>0</v>
      </c>
      <c r="R59" s="20">
        <v>0</v>
      </c>
      <c r="S59" s="20">
        <v>10</v>
      </c>
      <c r="T59" s="20">
        <v>20</v>
      </c>
      <c r="U59" s="20">
        <v>10</v>
      </c>
      <c r="V59" s="22">
        <v>9</v>
      </c>
      <c r="W59" s="22">
        <v>14</v>
      </c>
      <c r="X59" s="22">
        <v>23</v>
      </c>
      <c r="Y59" s="22">
        <v>0</v>
      </c>
      <c r="Z59" s="22">
        <v>0</v>
      </c>
      <c r="AA59" s="22"/>
      <c r="AB59" s="23">
        <v>0</v>
      </c>
      <c r="AC59" s="23">
        <v>0</v>
      </c>
      <c r="AD59" s="23">
        <v>0</v>
      </c>
      <c r="AE59" s="23">
        <v>25</v>
      </c>
      <c r="AF59" s="23">
        <v>15</v>
      </c>
      <c r="AG59" s="23">
        <v>10</v>
      </c>
      <c r="AH59" s="9" t="s">
        <v>36</v>
      </c>
      <c r="AI59" s="9">
        <f t="shared" si="4"/>
        <v>56</v>
      </c>
      <c r="AJ59" s="24" t="e">
        <f t="shared" ref="AJ59:AO59" si="51">100*(D59+J59+P59+V59+AB59)/#REF!</f>
        <v>#REF!</v>
      </c>
      <c r="AK59" s="24" t="e">
        <f t="shared" si="51"/>
        <v>#REF!</v>
      </c>
      <c r="AL59" s="24" t="e">
        <f t="shared" si="51"/>
        <v>#REF!</v>
      </c>
      <c r="AM59" s="24" t="e">
        <f t="shared" si="51"/>
        <v>#REF!</v>
      </c>
      <c r="AN59" s="24" t="e">
        <f t="shared" si="51"/>
        <v>#REF!</v>
      </c>
      <c r="AO59" s="24" t="e">
        <f t="shared" si="51"/>
        <v>#REF!</v>
      </c>
    </row>
    <row r="60" spans="1:41" ht="15.75" customHeight="1" x14ac:dyDescent="0.3">
      <c r="A60" s="17">
        <v>48</v>
      </c>
      <c r="B60" s="18">
        <v>921313104503</v>
      </c>
      <c r="C60" s="19" t="s">
        <v>265</v>
      </c>
      <c r="D60" s="20">
        <v>27.3</v>
      </c>
      <c r="E60" s="20">
        <v>11.700000000000001</v>
      </c>
      <c r="F60" s="20">
        <v>0</v>
      </c>
      <c r="G60" s="20">
        <v>0</v>
      </c>
      <c r="H60" s="20">
        <v>0</v>
      </c>
      <c r="I60" s="20"/>
      <c r="J60" s="21">
        <v>0</v>
      </c>
      <c r="K60" s="21">
        <v>19.5</v>
      </c>
      <c r="L60" s="21">
        <v>19.5</v>
      </c>
      <c r="M60" s="21">
        <v>0</v>
      </c>
      <c r="N60" s="21">
        <v>0</v>
      </c>
      <c r="O60" s="21"/>
      <c r="P60" s="20">
        <v>0</v>
      </c>
      <c r="Q60" s="20">
        <v>0</v>
      </c>
      <c r="R60" s="20">
        <v>0</v>
      </c>
      <c r="S60" s="20">
        <v>7.4</v>
      </c>
      <c r="T60" s="20">
        <v>14.8</v>
      </c>
      <c r="U60" s="20">
        <v>7.4</v>
      </c>
      <c r="V60" s="22">
        <v>10</v>
      </c>
      <c r="W60" s="22">
        <v>15</v>
      </c>
      <c r="X60" s="22">
        <v>25</v>
      </c>
      <c r="Y60" s="22">
        <v>0</v>
      </c>
      <c r="Z60" s="22">
        <v>0</v>
      </c>
      <c r="AA60" s="22"/>
      <c r="AB60" s="23">
        <v>0</v>
      </c>
      <c r="AC60" s="23">
        <v>0</v>
      </c>
      <c r="AD60" s="23">
        <v>0</v>
      </c>
      <c r="AE60" s="23">
        <v>24</v>
      </c>
      <c r="AF60" s="23">
        <v>14</v>
      </c>
      <c r="AG60" s="23">
        <v>8</v>
      </c>
      <c r="AH60" s="9" t="s">
        <v>49</v>
      </c>
      <c r="AI60" s="9">
        <f t="shared" si="4"/>
        <v>60</v>
      </c>
      <c r="AJ60" s="24" t="e">
        <f t="shared" ref="AJ60:AO60" si="52">100*(D60+J60+P60+V60+AB60)/#REF!</f>
        <v>#REF!</v>
      </c>
      <c r="AK60" s="24" t="e">
        <f t="shared" si="52"/>
        <v>#REF!</v>
      </c>
      <c r="AL60" s="24" t="e">
        <f t="shared" si="52"/>
        <v>#REF!</v>
      </c>
      <c r="AM60" s="24" t="e">
        <f t="shared" si="52"/>
        <v>#REF!</v>
      </c>
      <c r="AN60" s="24" t="e">
        <f t="shared" si="52"/>
        <v>#REF!</v>
      </c>
      <c r="AO60" s="24" t="e">
        <f t="shared" si="52"/>
        <v>#REF!</v>
      </c>
    </row>
    <row r="61" spans="1:41" ht="15.75" customHeight="1" x14ac:dyDescent="0.3">
      <c r="A61" s="17">
        <v>49</v>
      </c>
      <c r="B61" s="18">
        <v>921313104505</v>
      </c>
      <c r="C61" s="19" t="s">
        <v>266</v>
      </c>
      <c r="D61" s="20">
        <v>32.200000000000003</v>
      </c>
      <c r="E61" s="20">
        <v>13.8</v>
      </c>
      <c r="F61" s="20">
        <v>0</v>
      </c>
      <c r="G61" s="20">
        <v>0</v>
      </c>
      <c r="H61" s="20">
        <v>0</v>
      </c>
      <c r="I61" s="20"/>
      <c r="J61" s="21">
        <v>0</v>
      </c>
      <c r="K61" s="21">
        <v>22.5</v>
      </c>
      <c r="L61" s="21">
        <v>22.5</v>
      </c>
      <c r="M61" s="21">
        <v>0</v>
      </c>
      <c r="N61" s="21">
        <v>0</v>
      </c>
      <c r="O61" s="21"/>
      <c r="P61" s="20">
        <v>0</v>
      </c>
      <c r="Q61" s="20">
        <v>0</v>
      </c>
      <c r="R61" s="20">
        <v>0</v>
      </c>
      <c r="S61" s="20">
        <v>9.8000000000000007</v>
      </c>
      <c r="T61" s="20">
        <v>19.600000000000001</v>
      </c>
      <c r="U61" s="20">
        <v>9.8000000000000007</v>
      </c>
      <c r="V61" s="22">
        <v>8</v>
      </c>
      <c r="W61" s="22">
        <v>13</v>
      </c>
      <c r="X61" s="22">
        <v>21</v>
      </c>
      <c r="Y61" s="22">
        <v>0</v>
      </c>
      <c r="Z61" s="22">
        <v>0</v>
      </c>
      <c r="AA61" s="22"/>
      <c r="AB61" s="23">
        <v>0</v>
      </c>
      <c r="AC61" s="23">
        <v>0</v>
      </c>
      <c r="AD61" s="23">
        <v>0</v>
      </c>
      <c r="AE61" s="23">
        <v>25</v>
      </c>
      <c r="AF61" s="23">
        <v>15</v>
      </c>
      <c r="AG61" s="23">
        <v>10</v>
      </c>
      <c r="AH61" s="9" t="s">
        <v>39</v>
      </c>
      <c r="AI61" s="9">
        <f t="shared" si="4"/>
        <v>80</v>
      </c>
      <c r="AJ61" s="24" t="e">
        <f t="shared" ref="AJ61:AO61" si="53">100*(D61+J61+P61+V61+AB61)/#REF!</f>
        <v>#REF!</v>
      </c>
      <c r="AK61" s="24" t="e">
        <f t="shared" si="53"/>
        <v>#REF!</v>
      </c>
      <c r="AL61" s="24" t="e">
        <f t="shared" si="53"/>
        <v>#REF!</v>
      </c>
      <c r="AM61" s="24" t="e">
        <f t="shared" si="53"/>
        <v>#REF!</v>
      </c>
      <c r="AN61" s="24" t="e">
        <f t="shared" si="53"/>
        <v>#REF!</v>
      </c>
      <c r="AO61" s="24" t="e">
        <f t="shared" si="53"/>
        <v>#REF!</v>
      </c>
    </row>
    <row r="62" spans="1:41" ht="15.75" customHeight="1" x14ac:dyDescent="0.3">
      <c r="A62" s="17">
        <v>50</v>
      </c>
      <c r="B62" s="18">
        <v>921313104506</v>
      </c>
      <c r="C62" s="19" t="s">
        <v>267</v>
      </c>
      <c r="D62" s="20">
        <v>32.9</v>
      </c>
      <c r="E62" s="20">
        <v>14.1</v>
      </c>
      <c r="F62" s="20">
        <v>0</v>
      </c>
      <c r="G62" s="20">
        <v>0</v>
      </c>
      <c r="H62" s="20">
        <v>0</v>
      </c>
      <c r="I62" s="20"/>
      <c r="J62" s="21">
        <v>0</v>
      </c>
      <c r="K62" s="21">
        <v>21</v>
      </c>
      <c r="L62" s="21">
        <v>21</v>
      </c>
      <c r="M62" s="21">
        <v>0</v>
      </c>
      <c r="N62" s="21">
        <v>0</v>
      </c>
      <c r="O62" s="21"/>
      <c r="P62" s="20">
        <v>0</v>
      </c>
      <c r="Q62" s="20">
        <v>0</v>
      </c>
      <c r="R62" s="20">
        <v>0</v>
      </c>
      <c r="S62" s="20">
        <v>9.8000000000000007</v>
      </c>
      <c r="T62" s="20">
        <v>19.600000000000001</v>
      </c>
      <c r="U62" s="20">
        <v>9.8000000000000007</v>
      </c>
      <c r="V62" s="22">
        <v>9</v>
      </c>
      <c r="W62" s="22">
        <v>14</v>
      </c>
      <c r="X62" s="22">
        <v>23</v>
      </c>
      <c r="Y62" s="22">
        <v>0</v>
      </c>
      <c r="Z62" s="22">
        <v>0</v>
      </c>
      <c r="AA62" s="22"/>
      <c r="AB62" s="23">
        <v>0</v>
      </c>
      <c r="AC62" s="23">
        <v>0</v>
      </c>
      <c r="AD62" s="23">
        <v>0</v>
      </c>
      <c r="AE62" s="23">
        <v>22</v>
      </c>
      <c r="AF62" s="23">
        <v>15</v>
      </c>
      <c r="AG62" s="23">
        <v>9</v>
      </c>
      <c r="AH62" s="9" t="s">
        <v>167</v>
      </c>
      <c r="AI62" s="9">
        <f t="shared" si="4"/>
        <v>0</v>
      </c>
      <c r="AJ62" s="24" t="e">
        <f t="shared" ref="AJ62:AO62" si="54">100*(D62+J62+P62+V62+AB62)/#REF!</f>
        <v>#REF!</v>
      </c>
      <c r="AK62" s="24" t="e">
        <f t="shared" si="54"/>
        <v>#REF!</v>
      </c>
      <c r="AL62" s="24" t="e">
        <f t="shared" si="54"/>
        <v>#REF!</v>
      </c>
      <c r="AM62" s="24" t="e">
        <f t="shared" si="54"/>
        <v>#REF!</v>
      </c>
      <c r="AN62" s="24" t="e">
        <f t="shared" si="54"/>
        <v>#REF!</v>
      </c>
      <c r="AO62" s="24" t="e">
        <f t="shared" si="54"/>
        <v>#REF!</v>
      </c>
    </row>
    <row r="63" spans="1:41" ht="15.75" customHeight="1" x14ac:dyDescent="0.3">
      <c r="A63" s="17">
        <v>51</v>
      </c>
      <c r="B63" s="18">
        <v>921313104701</v>
      </c>
      <c r="C63" s="19" t="s">
        <v>268</v>
      </c>
      <c r="D63" s="20">
        <v>30.099999999999998</v>
      </c>
      <c r="E63" s="20">
        <v>12.9</v>
      </c>
      <c r="F63" s="20">
        <v>0</v>
      </c>
      <c r="G63" s="20">
        <v>0</v>
      </c>
      <c r="H63" s="20">
        <v>0</v>
      </c>
      <c r="I63" s="20"/>
      <c r="J63" s="21">
        <v>0</v>
      </c>
      <c r="K63" s="21">
        <v>25</v>
      </c>
      <c r="L63" s="21">
        <v>25</v>
      </c>
      <c r="M63" s="21">
        <v>0</v>
      </c>
      <c r="N63" s="21">
        <v>0</v>
      </c>
      <c r="O63" s="21"/>
      <c r="P63" s="20">
        <v>0</v>
      </c>
      <c r="Q63" s="20">
        <v>0</v>
      </c>
      <c r="R63" s="20">
        <v>0</v>
      </c>
      <c r="S63" s="20">
        <v>10</v>
      </c>
      <c r="T63" s="20">
        <v>20</v>
      </c>
      <c r="U63" s="20">
        <v>10</v>
      </c>
      <c r="V63" s="22">
        <v>9</v>
      </c>
      <c r="W63" s="22">
        <v>13</v>
      </c>
      <c r="X63" s="22">
        <v>22</v>
      </c>
      <c r="Y63" s="22">
        <v>0</v>
      </c>
      <c r="Z63" s="22">
        <v>0</v>
      </c>
      <c r="AA63" s="22"/>
      <c r="AB63" s="23">
        <v>0</v>
      </c>
      <c r="AC63" s="23">
        <v>0</v>
      </c>
      <c r="AD63" s="23">
        <v>0</v>
      </c>
      <c r="AE63" s="23">
        <v>23</v>
      </c>
      <c r="AF63" s="23">
        <v>15</v>
      </c>
      <c r="AG63" s="23">
        <v>8</v>
      </c>
      <c r="AH63" s="9" t="s">
        <v>44</v>
      </c>
      <c r="AI63" s="9">
        <f t="shared" si="4"/>
        <v>70</v>
      </c>
      <c r="AJ63" s="24" t="e">
        <f t="shared" ref="AJ63:AO63" si="55">100*(D63+J63+P63+V63+AB63)/#REF!</f>
        <v>#REF!</v>
      </c>
      <c r="AK63" s="24" t="e">
        <f t="shared" si="55"/>
        <v>#REF!</v>
      </c>
      <c r="AL63" s="24" t="e">
        <f t="shared" si="55"/>
        <v>#REF!</v>
      </c>
      <c r="AM63" s="24" t="e">
        <f t="shared" si="55"/>
        <v>#REF!</v>
      </c>
      <c r="AN63" s="24" t="e">
        <f t="shared" si="55"/>
        <v>#REF!</v>
      </c>
      <c r="AO63" s="24" t="e">
        <f t="shared" si="55"/>
        <v>#REF!</v>
      </c>
    </row>
    <row r="64" spans="1:41" ht="15.75" customHeight="1" x14ac:dyDescent="0.3">
      <c r="A64" s="17">
        <v>52</v>
      </c>
      <c r="B64" s="18">
        <v>921313104702</v>
      </c>
      <c r="C64" s="19" t="s">
        <v>269</v>
      </c>
      <c r="D64" s="20">
        <v>24.5</v>
      </c>
      <c r="E64" s="20">
        <v>10.5</v>
      </c>
      <c r="F64" s="20">
        <v>0</v>
      </c>
      <c r="G64" s="20">
        <v>0</v>
      </c>
      <c r="H64" s="20">
        <v>0</v>
      </c>
      <c r="I64" s="20"/>
      <c r="J64" s="21">
        <v>0</v>
      </c>
      <c r="K64" s="21">
        <v>21.5</v>
      </c>
      <c r="L64" s="21">
        <v>21.5</v>
      </c>
      <c r="M64" s="21">
        <v>0</v>
      </c>
      <c r="N64" s="21">
        <v>0</v>
      </c>
      <c r="O64" s="21"/>
      <c r="P64" s="20">
        <v>0</v>
      </c>
      <c r="Q64" s="20">
        <v>0</v>
      </c>
      <c r="R64" s="20">
        <v>0</v>
      </c>
      <c r="S64" s="20">
        <v>8</v>
      </c>
      <c r="T64" s="20">
        <v>16</v>
      </c>
      <c r="U64" s="20">
        <v>8</v>
      </c>
      <c r="V64" s="22">
        <v>8</v>
      </c>
      <c r="W64" s="22">
        <v>12</v>
      </c>
      <c r="X64" s="22">
        <v>20</v>
      </c>
      <c r="Y64" s="22">
        <v>0</v>
      </c>
      <c r="Z64" s="22">
        <v>0</v>
      </c>
      <c r="AA64" s="22"/>
      <c r="AB64" s="23">
        <v>0</v>
      </c>
      <c r="AC64" s="23">
        <v>0</v>
      </c>
      <c r="AD64" s="23">
        <v>0</v>
      </c>
      <c r="AE64" s="23">
        <v>24</v>
      </c>
      <c r="AF64" s="23">
        <v>15</v>
      </c>
      <c r="AG64" s="23">
        <v>8</v>
      </c>
      <c r="AH64" s="9" t="s">
        <v>36</v>
      </c>
      <c r="AI64" s="9">
        <f t="shared" si="4"/>
        <v>56</v>
      </c>
      <c r="AJ64" s="24" t="e">
        <f t="shared" ref="AJ64:AO64" si="56">100*(D64+J64+P64+V64+AB64)/#REF!</f>
        <v>#REF!</v>
      </c>
      <c r="AK64" s="24" t="e">
        <f t="shared" si="56"/>
        <v>#REF!</v>
      </c>
      <c r="AL64" s="24" t="e">
        <f t="shared" si="56"/>
        <v>#REF!</v>
      </c>
      <c r="AM64" s="24" t="e">
        <f t="shared" si="56"/>
        <v>#REF!</v>
      </c>
      <c r="AN64" s="24" t="e">
        <f t="shared" si="56"/>
        <v>#REF!</v>
      </c>
      <c r="AO64" s="24" t="e">
        <f t="shared" si="56"/>
        <v>#REF!</v>
      </c>
    </row>
    <row r="65" spans="1:41" ht="15.75" customHeight="1" x14ac:dyDescent="0.3">
      <c r="A65" s="17"/>
      <c r="B65" s="18"/>
      <c r="C65" s="19"/>
      <c r="D65" s="20"/>
      <c r="E65" s="20"/>
      <c r="F65" s="20"/>
      <c r="G65" s="20"/>
      <c r="H65" s="20"/>
      <c r="I65" s="20"/>
      <c r="J65" s="21"/>
      <c r="K65" s="21"/>
      <c r="L65" s="21"/>
      <c r="M65" s="21"/>
      <c r="N65" s="21"/>
      <c r="O65" s="21"/>
      <c r="P65" s="20"/>
      <c r="Q65" s="20"/>
      <c r="R65" s="20"/>
      <c r="S65" s="20"/>
      <c r="T65" s="20"/>
      <c r="U65" s="20"/>
      <c r="V65" s="22"/>
      <c r="W65" s="22"/>
      <c r="X65" s="22"/>
      <c r="Y65" s="22"/>
      <c r="Z65" s="22"/>
      <c r="AA65" s="22"/>
      <c r="AB65" s="23"/>
      <c r="AC65" s="23"/>
      <c r="AD65" s="23"/>
      <c r="AE65" s="23"/>
      <c r="AF65" s="23"/>
      <c r="AG65" s="23"/>
      <c r="AH65" s="9"/>
      <c r="AI65" s="9"/>
      <c r="AJ65" s="24"/>
      <c r="AK65" s="24"/>
      <c r="AL65" s="24"/>
      <c r="AM65" s="24"/>
      <c r="AN65" s="24"/>
      <c r="AO65" s="24"/>
    </row>
    <row r="66" spans="1:41" ht="15.75" customHeight="1" x14ac:dyDescent="0.3">
      <c r="A66" s="17"/>
      <c r="B66" s="18"/>
      <c r="C66" s="19"/>
      <c r="D66" s="20"/>
      <c r="E66" s="20"/>
      <c r="F66" s="20"/>
      <c r="G66" s="20"/>
      <c r="H66" s="20"/>
      <c r="I66" s="20"/>
      <c r="J66" s="21"/>
      <c r="K66" s="21"/>
      <c r="L66" s="21"/>
      <c r="M66" s="21"/>
      <c r="N66" s="21"/>
      <c r="O66" s="21"/>
      <c r="P66" s="20"/>
      <c r="Q66" s="20"/>
      <c r="R66" s="20"/>
      <c r="S66" s="20"/>
      <c r="T66" s="20"/>
      <c r="U66" s="20"/>
      <c r="V66" s="22"/>
      <c r="W66" s="22"/>
      <c r="X66" s="22"/>
      <c r="Y66" s="22"/>
      <c r="Z66" s="22"/>
      <c r="AA66" s="22"/>
      <c r="AB66" s="23"/>
      <c r="AC66" s="23"/>
      <c r="AD66" s="23"/>
      <c r="AE66" s="23"/>
      <c r="AF66" s="23"/>
      <c r="AG66" s="23"/>
      <c r="AH66" s="9"/>
      <c r="AI66" s="9"/>
      <c r="AJ66" s="24"/>
      <c r="AK66" s="24"/>
      <c r="AL66" s="24"/>
      <c r="AM66" s="24"/>
      <c r="AN66" s="24"/>
      <c r="AO66" s="24"/>
    </row>
    <row r="67" spans="1:41" ht="15.75" customHeight="1" x14ac:dyDescent="0.3">
      <c r="A67" s="17"/>
      <c r="B67" s="18"/>
      <c r="C67" s="19"/>
      <c r="D67" s="20"/>
      <c r="E67" s="20"/>
      <c r="F67" s="20"/>
      <c r="G67" s="20"/>
      <c r="H67" s="20"/>
      <c r="I67" s="20"/>
      <c r="J67" s="21"/>
      <c r="K67" s="21"/>
      <c r="L67" s="21"/>
      <c r="M67" s="21"/>
      <c r="N67" s="21"/>
      <c r="O67" s="21"/>
      <c r="P67" s="20"/>
      <c r="Q67" s="20"/>
      <c r="R67" s="20"/>
      <c r="S67" s="20"/>
      <c r="T67" s="20"/>
      <c r="U67" s="20"/>
      <c r="V67" s="22"/>
      <c r="W67" s="22"/>
      <c r="X67" s="22"/>
      <c r="Y67" s="22"/>
      <c r="Z67" s="22"/>
      <c r="AA67" s="22"/>
      <c r="AB67" s="23"/>
      <c r="AC67" s="23"/>
      <c r="AD67" s="23"/>
      <c r="AE67" s="23"/>
      <c r="AF67" s="23"/>
      <c r="AG67" s="23"/>
      <c r="AH67" s="9"/>
      <c r="AI67" s="9"/>
      <c r="AJ67" s="24"/>
      <c r="AK67" s="24"/>
      <c r="AL67" s="24"/>
      <c r="AM67" s="24"/>
      <c r="AN67" s="24"/>
      <c r="AO67" s="24"/>
    </row>
    <row r="68" spans="1:41" ht="15.75" customHeight="1" x14ac:dyDescent="0.3">
      <c r="A68" s="17"/>
      <c r="B68" s="18"/>
      <c r="C68" s="19"/>
      <c r="D68" s="20"/>
      <c r="E68" s="20"/>
      <c r="F68" s="20"/>
      <c r="G68" s="20"/>
      <c r="H68" s="20"/>
      <c r="I68" s="20"/>
      <c r="J68" s="21"/>
      <c r="K68" s="21"/>
      <c r="L68" s="21"/>
      <c r="M68" s="21"/>
      <c r="N68" s="21"/>
      <c r="O68" s="21"/>
      <c r="P68" s="20"/>
      <c r="Q68" s="20"/>
      <c r="R68" s="20"/>
      <c r="S68" s="20"/>
      <c r="T68" s="20"/>
      <c r="U68" s="20"/>
      <c r="V68" s="22"/>
      <c r="W68" s="22"/>
      <c r="X68" s="22"/>
      <c r="Y68" s="22"/>
      <c r="Z68" s="22"/>
      <c r="AA68" s="22"/>
      <c r="AB68" s="23"/>
      <c r="AC68" s="23"/>
      <c r="AD68" s="23"/>
      <c r="AE68" s="23"/>
      <c r="AF68" s="23"/>
      <c r="AG68" s="23"/>
      <c r="AH68" s="9"/>
      <c r="AI68" s="9"/>
      <c r="AJ68" s="24"/>
      <c r="AK68" s="24"/>
      <c r="AL68" s="24"/>
      <c r="AM68" s="24"/>
      <c r="AN68" s="24"/>
      <c r="AO68" s="24"/>
    </row>
    <row r="69" spans="1:41" ht="15.75" customHeight="1" x14ac:dyDescent="0.3">
      <c r="A69" s="17"/>
      <c r="B69" s="18"/>
      <c r="C69" s="19"/>
      <c r="D69" s="20"/>
      <c r="E69" s="20"/>
      <c r="F69" s="20"/>
      <c r="G69" s="20"/>
      <c r="H69" s="20"/>
      <c r="I69" s="20"/>
      <c r="J69" s="21"/>
      <c r="K69" s="21"/>
      <c r="L69" s="21"/>
      <c r="M69" s="21"/>
      <c r="N69" s="21"/>
      <c r="O69" s="21"/>
      <c r="P69" s="20"/>
      <c r="Q69" s="20"/>
      <c r="R69" s="20"/>
      <c r="S69" s="20"/>
      <c r="T69" s="20"/>
      <c r="U69" s="20"/>
      <c r="V69" s="22"/>
      <c r="W69" s="22"/>
      <c r="X69" s="22"/>
      <c r="Y69" s="22"/>
      <c r="Z69" s="22"/>
      <c r="AA69" s="22"/>
      <c r="AB69" s="23"/>
      <c r="AC69" s="23"/>
      <c r="AD69" s="23"/>
      <c r="AE69" s="23"/>
      <c r="AF69" s="23"/>
      <c r="AG69" s="23"/>
      <c r="AH69" s="9"/>
      <c r="AI69" s="9"/>
      <c r="AJ69" s="24"/>
      <c r="AK69" s="24"/>
      <c r="AL69" s="24"/>
      <c r="AM69" s="24"/>
      <c r="AN69" s="24"/>
      <c r="AO69" s="24"/>
    </row>
    <row r="70" spans="1:41" ht="15.75" customHeight="1" x14ac:dyDescent="0.3">
      <c r="A70" s="17"/>
      <c r="B70" s="18"/>
      <c r="C70" s="19"/>
      <c r="D70" s="20"/>
      <c r="E70" s="20"/>
      <c r="F70" s="20"/>
      <c r="G70" s="20"/>
      <c r="H70" s="20"/>
      <c r="I70" s="20"/>
      <c r="J70" s="21"/>
      <c r="K70" s="21"/>
      <c r="L70" s="21"/>
      <c r="M70" s="21"/>
      <c r="N70" s="21"/>
      <c r="O70" s="21"/>
      <c r="P70" s="20"/>
      <c r="Q70" s="20"/>
      <c r="R70" s="20"/>
      <c r="S70" s="20"/>
      <c r="T70" s="20"/>
      <c r="U70" s="20"/>
      <c r="V70" s="22"/>
      <c r="W70" s="22"/>
      <c r="X70" s="22"/>
      <c r="Y70" s="22"/>
      <c r="Z70" s="22"/>
      <c r="AA70" s="22"/>
      <c r="AB70" s="23"/>
      <c r="AC70" s="23"/>
      <c r="AD70" s="23"/>
      <c r="AE70" s="23"/>
      <c r="AF70" s="23"/>
      <c r="AG70" s="23"/>
      <c r="AH70" s="9"/>
      <c r="AI70" s="9"/>
      <c r="AJ70" s="24"/>
      <c r="AK70" s="24"/>
      <c r="AL70" s="24"/>
      <c r="AM70" s="24"/>
      <c r="AN70" s="24"/>
      <c r="AO70" s="24"/>
    </row>
    <row r="71" spans="1:41" ht="15.75" customHeight="1" x14ac:dyDescent="0.3">
      <c r="A71" s="17"/>
      <c r="B71" s="18"/>
      <c r="C71" s="19"/>
      <c r="D71" s="20"/>
      <c r="E71" s="20"/>
      <c r="F71" s="20"/>
      <c r="G71" s="20"/>
      <c r="H71" s="20"/>
      <c r="I71" s="20"/>
      <c r="J71" s="21"/>
      <c r="K71" s="21"/>
      <c r="L71" s="21"/>
      <c r="M71" s="21"/>
      <c r="N71" s="21"/>
      <c r="O71" s="21"/>
      <c r="P71" s="20"/>
      <c r="Q71" s="20"/>
      <c r="R71" s="20"/>
      <c r="S71" s="20"/>
      <c r="T71" s="20"/>
      <c r="U71" s="20"/>
      <c r="V71" s="22"/>
      <c r="W71" s="22"/>
      <c r="X71" s="22"/>
      <c r="Y71" s="22"/>
      <c r="Z71" s="22"/>
      <c r="AA71" s="22"/>
      <c r="AB71" s="23"/>
      <c r="AC71" s="23"/>
      <c r="AD71" s="23"/>
      <c r="AE71" s="23"/>
      <c r="AF71" s="23"/>
      <c r="AG71" s="23"/>
      <c r="AH71" s="9"/>
      <c r="AI71" s="9"/>
      <c r="AJ71" s="24"/>
      <c r="AK71" s="24"/>
      <c r="AL71" s="24"/>
      <c r="AM71" s="24"/>
      <c r="AN71" s="24"/>
      <c r="AO71" s="24"/>
    </row>
    <row r="72" spans="1:41" ht="15.75" customHeight="1" x14ac:dyDescent="0.3">
      <c r="A72" s="17"/>
      <c r="B72" s="18"/>
      <c r="C72" s="19"/>
      <c r="D72" s="20"/>
      <c r="E72" s="20"/>
      <c r="F72" s="20"/>
      <c r="G72" s="20"/>
      <c r="H72" s="20"/>
      <c r="I72" s="20"/>
      <c r="J72" s="21"/>
      <c r="K72" s="21"/>
      <c r="L72" s="21"/>
      <c r="M72" s="21"/>
      <c r="N72" s="21"/>
      <c r="O72" s="21"/>
      <c r="P72" s="20"/>
      <c r="Q72" s="20"/>
      <c r="R72" s="20"/>
      <c r="S72" s="20"/>
      <c r="T72" s="20"/>
      <c r="U72" s="20"/>
      <c r="V72" s="22"/>
      <c r="W72" s="22"/>
      <c r="X72" s="22"/>
      <c r="Y72" s="22"/>
      <c r="Z72" s="22"/>
      <c r="AA72" s="22"/>
      <c r="AB72" s="23"/>
      <c r="AC72" s="23"/>
      <c r="AD72" s="23"/>
      <c r="AE72" s="23"/>
      <c r="AF72" s="23"/>
      <c r="AG72" s="23"/>
      <c r="AH72" s="9"/>
      <c r="AI72" s="9"/>
      <c r="AJ72" s="24"/>
      <c r="AK72" s="24"/>
      <c r="AL72" s="24"/>
      <c r="AM72" s="24"/>
      <c r="AN72" s="24"/>
      <c r="AO72" s="24"/>
    </row>
    <row r="73" spans="1:41" ht="15.75" customHeight="1" x14ac:dyDescent="0.3">
      <c r="A73" s="17"/>
      <c r="B73" s="18"/>
      <c r="C73" s="19"/>
      <c r="D73" s="20"/>
      <c r="E73" s="20"/>
      <c r="F73" s="20"/>
      <c r="G73" s="20"/>
      <c r="H73" s="20"/>
      <c r="I73" s="20"/>
      <c r="J73" s="21"/>
      <c r="K73" s="21"/>
      <c r="L73" s="21"/>
      <c r="M73" s="21"/>
      <c r="N73" s="21"/>
      <c r="O73" s="21"/>
      <c r="P73" s="20"/>
      <c r="Q73" s="20"/>
      <c r="R73" s="20"/>
      <c r="S73" s="20"/>
      <c r="T73" s="20"/>
      <c r="U73" s="20"/>
      <c r="V73" s="22"/>
      <c r="W73" s="22"/>
      <c r="X73" s="22"/>
      <c r="Y73" s="22"/>
      <c r="Z73" s="22"/>
      <c r="AA73" s="22"/>
      <c r="AB73" s="23"/>
      <c r="AC73" s="23"/>
      <c r="AD73" s="23"/>
      <c r="AE73" s="23"/>
      <c r="AF73" s="23"/>
      <c r="AG73" s="23"/>
      <c r="AH73" s="9"/>
      <c r="AI73" s="9"/>
      <c r="AJ73" s="9"/>
      <c r="AK73" s="9"/>
      <c r="AL73" s="9"/>
      <c r="AM73" s="9"/>
      <c r="AN73" s="9"/>
      <c r="AO73" s="9"/>
    </row>
    <row r="74" spans="1:41" ht="15.75" customHeight="1" x14ac:dyDescent="0.3">
      <c r="A74" s="17"/>
      <c r="B74" s="18"/>
      <c r="C74" s="19"/>
      <c r="D74" s="20"/>
      <c r="E74" s="20"/>
      <c r="F74" s="20"/>
      <c r="G74" s="20"/>
      <c r="H74" s="20"/>
      <c r="I74" s="20"/>
      <c r="J74" s="21"/>
      <c r="K74" s="21"/>
      <c r="L74" s="21"/>
      <c r="M74" s="21"/>
      <c r="N74" s="21"/>
      <c r="O74" s="21"/>
      <c r="P74" s="20"/>
      <c r="Q74" s="20"/>
      <c r="R74" s="20"/>
      <c r="S74" s="20"/>
      <c r="T74" s="20"/>
      <c r="U74" s="20"/>
      <c r="V74" s="22"/>
      <c r="W74" s="22"/>
      <c r="X74" s="22"/>
      <c r="Y74" s="22"/>
      <c r="Z74" s="22"/>
      <c r="AA74" s="22"/>
      <c r="AB74" s="23"/>
      <c r="AC74" s="23"/>
      <c r="AD74" s="23"/>
      <c r="AE74" s="23"/>
      <c r="AF74" s="23"/>
      <c r="AG74" s="23"/>
      <c r="AH74" s="9"/>
      <c r="AI74" s="9"/>
      <c r="AJ74" s="15"/>
      <c r="AK74" s="15"/>
      <c r="AL74" s="15"/>
      <c r="AM74" s="15"/>
      <c r="AN74" s="15"/>
      <c r="AO74" s="15"/>
    </row>
    <row r="75" spans="1:41" ht="15.75" customHeight="1" x14ac:dyDescent="0.3">
      <c r="A75" s="17"/>
      <c r="B75" s="18"/>
      <c r="C75" s="19"/>
      <c r="D75" s="20"/>
      <c r="E75" s="20"/>
      <c r="F75" s="20"/>
      <c r="G75" s="20"/>
      <c r="H75" s="20"/>
      <c r="I75" s="20"/>
      <c r="J75" s="21"/>
      <c r="K75" s="21"/>
      <c r="L75" s="21"/>
      <c r="M75" s="21"/>
      <c r="N75" s="21"/>
      <c r="O75" s="21"/>
      <c r="P75" s="20"/>
      <c r="Q75" s="20"/>
      <c r="R75" s="20"/>
      <c r="S75" s="20"/>
      <c r="T75" s="20"/>
      <c r="U75" s="20"/>
      <c r="V75" s="22"/>
      <c r="W75" s="22"/>
      <c r="X75" s="22"/>
      <c r="Y75" s="22"/>
      <c r="Z75" s="22"/>
      <c r="AA75" s="22"/>
      <c r="AB75" s="25"/>
      <c r="AC75" s="217" t="s">
        <v>157</v>
      </c>
      <c r="AD75" s="212"/>
      <c r="AE75" s="212"/>
      <c r="AF75" s="212"/>
      <c r="AG75" s="212"/>
      <c r="AH75" s="213"/>
      <c r="AI75" s="9" t="e">
        <f ca="1">SUM(INDIRECT("AI13:AI"&amp;#REF!+12))/#REF!</f>
        <v>#REF!</v>
      </c>
      <c r="AJ75" s="9" t="e">
        <f ca="1">SUM(INDIRECT("AJ13:AJ"&amp;#REF!+12))/#REF!</f>
        <v>#REF!</v>
      </c>
      <c r="AK75" s="9" t="e">
        <f ca="1">SUM(INDIRECT("AK13:AK"&amp;#REF!+12))/#REF!</f>
        <v>#REF!</v>
      </c>
      <c r="AL75" s="9" t="e">
        <f ca="1">SUM(INDIRECT("AL13:AL"&amp;#REF!+12))/#REF!</f>
        <v>#REF!</v>
      </c>
      <c r="AM75" s="9" t="e">
        <f ca="1">SUM(INDIRECT("AM13:AM"&amp;#REF!+12))/#REF!</f>
        <v>#REF!</v>
      </c>
      <c r="AN75" s="9" t="e">
        <f ca="1">SUM(INDIRECT("AN13:AN"&amp;#REF!+12))/#REF!</f>
        <v>#REF!</v>
      </c>
      <c r="AO75" s="9" t="e">
        <f ca="1">SUM(INDIRECT("AO13:AO"&amp;#REF!+12))/#REF!</f>
        <v>#REF!</v>
      </c>
    </row>
    <row r="76" spans="1:41" ht="15.75" customHeight="1" x14ac:dyDescent="0.3">
      <c r="A76" s="17"/>
      <c r="B76" s="18"/>
      <c r="C76" s="19"/>
      <c r="D76" s="20"/>
      <c r="E76" s="20"/>
      <c r="F76" s="20"/>
      <c r="G76" s="20"/>
      <c r="H76" s="20"/>
      <c r="I76" s="20"/>
      <c r="J76" s="21"/>
      <c r="K76" s="21"/>
      <c r="L76" s="21"/>
      <c r="M76" s="21"/>
      <c r="N76" s="21"/>
      <c r="O76" s="21"/>
      <c r="P76" s="20"/>
      <c r="Q76" s="20"/>
      <c r="R76" s="20"/>
      <c r="S76" s="20"/>
      <c r="T76" s="20"/>
      <c r="U76" s="20"/>
      <c r="V76" s="22"/>
      <c r="W76" s="22"/>
      <c r="X76" s="22"/>
      <c r="Y76" s="22"/>
      <c r="Z76" s="22"/>
      <c r="AA76" s="22"/>
      <c r="AB76" s="23"/>
      <c r="AC76" s="23"/>
      <c r="AD76" s="23"/>
      <c r="AE76" s="23"/>
      <c r="AF76" s="23"/>
      <c r="AG76" s="23"/>
      <c r="AH76" s="9"/>
      <c r="AI76" s="9" t="e">
        <f ca="1">COUNTIF(INDIRECT("AI13:AI"&amp;#REF!+12),"&gt;="&amp;#REF!)*100/#REF!</f>
        <v>#REF!</v>
      </c>
      <c r="AJ76" s="9" t="e">
        <f ca="1">COUNTIF(INDIRECT("AJ13:AJ"&amp;#REF!+12),"&gt;="&amp;#REF!)*100/#REF!</f>
        <v>#REF!</v>
      </c>
      <c r="AK76" s="9" t="e">
        <f ca="1">COUNTIF(INDIRECT("AK13:AK"&amp;#REF!+12),"&gt;="&amp;#REF!)*100/#REF!</f>
        <v>#REF!</v>
      </c>
      <c r="AL76" s="9" t="e">
        <f ca="1">COUNTIF(INDIRECT("AL13:AL"&amp;#REF!+12),"&gt;="&amp;#REF!)*100/#REF!</f>
        <v>#REF!</v>
      </c>
      <c r="AM76" s="9" t="e">
        <f ca="1">COUNTIF(INDIRECT("AM13:AM"&amp;#REF!+12),"&gt;="&amp;#REF!)*100/#REF!</f>
        <v>#REF!</v>
      </c>
      <c r="AN76" s="9" t="e">
        <f ca="1">COUNTIF(INDIRECT("AN13:AN"&amp;#REF!+12),"&gt;="&amp;#REF!)*100/#REF!</f>
        <v>#REF!</v>
      </c>
      <c r="AO76" s="9" t="e">
        <f ca="1">COUNTIF(INDIRECT("AO13:AO"&amp;#REF!+12),"&gt;="&amp;#REF!)*100/#REF!</f>
        <v>#REF!</v>
      </c>
    </row>
    <row r="77" spans="1:41" ht="15.75" customHeight="1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5.75" customHeight="1" x14ac:dyDescent="0.3">
      <c r="A78" s="2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.75" customHeight="1" x14ac:dyDescent="0.3">
      <c r="A79" s="2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5.75" customHeight="1" x14ac:dyDescent="0.3">
      <c r="A80" s="2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/>
    </row>
    <row r="81" spans="1:41" ht="15.75" customHeight="1" x14ac:dyDescent="0.3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2"/>
    </row>
    <row r="82" spans="1:41" ht="15.75" customHeight="1" x14ac:dyDescent="0.3">
      <c r="A82" s="2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/>
    </row>
    <row r="83" spans="1:41" ht="15.75" customHeight="1" x14ac:dyDescent="0.3">
      <c r="A83" s="2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4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/>
    </row>
    <row r="84" spans="1:41" ht="15.75" customHeight="1" x14ac:dyDescent="0.3">
      <c r="A84" s="2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6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2"/>
    </row>
    <row r="85" spans="1:41" ht="15.75" customHeight="1" x14ac:dyDescent="0.3">
      <c r="A85" s="2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2"/>
    </row>
    <row r="86" spans="1:41" ht="15" customHeight="1" x14ac:dyDescent="0.3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3"/>
      <c r="X86" s="2"/>
      <c r="Y86" s="2"/>
      <c r="Z86" s="3"/>
      <c r="AA86" s="3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.75" customHeight="1" x14ac:dyDescent="0.3">
      <c r="A87" s="2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  <c r="W87" s="3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5.75" customHeight="1" x14ac:dyDescent="0.3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"/>
      <c r="Q88" s="2"/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/>
    </row>
    <row r="89" spans="1:41" ht="15.75" customHeight="1" x14ac:dyDescent="0.3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/>
    </row>
    <row r="90" spans="1:41" ht="15.75" customHeight="1" x14ac:dyDescent="0.3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/>
    </row>
    <row r="91" spans="1:41" ht="15.75" customHeight="1" x14ac:dyDescent="0.3">
      <c r="A91" s="2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  <c r="Q91" s="2"/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/>
    </row>
    <row r="92" spans="1:41" ht="15.75" customHeight="1" x14ac:dyDescent="0.3">
      <c r="A92" s="2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/>
    </row>
    <row r="93" spans="1:41" ht="15.75" customHeight="1" x14ac:dyDescent="0.3">
      <c r="A93" s="2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/>
    </row>
    <row r="94" spans="1:41" ht="15.75" customHeight="1" x14ac:dyDescent="0.3">
      <c r="A94" s="2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"/>
      <c r="Q94" s="2"/>
      <c r="R94" s="2"/>
      <c r="S94" s="2"/>
      <c r="T94" s="2"/>
      <c r="U94" s="2"/>
      <c r="V94" s="2"/>
      <c r="W94" s="2"/>
      <c r="X94" s="2"/>
      <c r="Y94" s="2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2"/>
    </row>
    <row r="95" spans="1:41" ht="15.75" customHeight="1" x14ac:dyDescent="0.3">
      <c r="A95" s="2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/>
    </row>
    <row r="96" spans="1:41" ht="15.75" customHeight="1" x14ac:dyDescent="0.3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2"/>
    </row>
    <row r="97" spans="1:41" ht="15.75" customHeight="1" x14ac:dyDescent="0.3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"/>
      <c r="Q97" s="2"/>
      <c r="R97" s="2"/>
      <c r="S97" s="2"/>
      <c r="T97" s="2"/>
      <c r="U97" s="2"/>
      <c r="V97" s="2"/>
      <c r="W97" s="2"/>
      <c r="X97" s="2"/>
      <c r="Y97" s="2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2"/>
    </row>
    <row r="98" spans="1:41" ht="15.75" customHeight="1" x14ac:dyDescent="0.3">
      <c r="A98" s="2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2"/>
    </row>
    <row r="99" spans="1:41" ht="15.75" customHeight="1" x14ac:dyDescent="0.3">
      <c r="A99" s="2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/>
    </row>
    <row r="100" spans="1:41" ht="15.75" customHeight="1" x14ac:dyDescent="0.3">
      <c r="A100" s="2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/>
    </row>
    <row r="101" spans="1:41" ht="15.75" customHeight="1" x14ac:dyDescent="0.3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2"/>
    </row>
    <row r="102" spans="1:41" ht="15.75" customHeight="1" x14ac:dyDescent="0.3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/>
    </row>
    <row r="103" spans="1:41" ht="15.75" customHeight="1" x14ac:dyDescent="0.3">
      <c r="A103" s="2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"/>
      <c r="Q103" s="2"/>
      <c r="R103" s="2"/>
      <c r="S103" s="2"/>
      <c r="T103" s="2"/>
      <c r="U103" s="2"/>
      <c r="V103" s="2"/>
      <c r="W103" s="2"/>
      <c r="X103" s="2"/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2"/>
    </row>
    <row r="104" spans="1:41" ht="15.75" customHeight="1" x14ac:dyDescent="0.3">
      <c r="A104" s="2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2"/>
    </row>
    <row r="105" spans="1:41" ht="15.75" customHeight="1" x14ac:dyDescent="0.3">
      <c r="A105" s="2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2"/>
    </row>
    <row r="106" spans="1:41" ht="15.75" customHeight="1" x14ac:dyDescent="0.3">
      <c r="A106" s="2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5.75" customHeight="1" x14ac:dyDescent="0.3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.75" customHeight="1" x14ac:dyDescent="0.3">
      <c r="B108" s="1"/>
    </row>
    <row r="109" spans="1:41" ht="15.75" customHeight="1" x14ac:dyDescent="0.3">
      <c r="B109" s="1"/>
    </row>
    <row r="110" spans="1:41" ht="15.75" customHeight="1" x14ac:dyDescent="0.3"/>
    <row r="111" spans="1:41" ht="15.75" customHeight="1" x14ac:dyDescent="0.3">
      <c r="B111" s="1"/>
    </row>
    <row r="112" spans="1:41" ht="15.75" customHeight="1" x14ac:dyDescent="0.3">
      <c r="B112" s="1"/>
    </row>
    <row r="113" spans="2:2" ht="15.75" customHeight="1" x14ac:dyDescent="0.3">
      <c r="B113" s="1"/>
    </row>
    <row r="114" spans="2:2" ht="15.75" customHeight="1" x14ac:dyDescent="0.3">
      <c r="B114" s="1"/>
    </row>
    <row r="115" spans="2:2" ht="15.75" customHeight="1" x14ac:dyDescent="0.3">
      <c r="B115" s="1"/>
    </row>
    <row r="116" spans="2:2" ht="15.75" customHeight="1" x14ac:dyDescent="0.3">
      <c r="B116" s="1"/>
    </row>
    <row r="117" spans="2:2" ht="15.75" customHeight="1" x14ac:dyDescent="0.3">
      <c r="B117" s="1"/>
    </row>
    <row r="118" spans="2:2" ht="15.75" customHeight="1" x14ac:dyDescent="0.3">
      <c r="B118" s="1"/>
    </row>
    <row r="119" spans="2:2" ht="15.75" customHeight="1" x14ac:dyDescent="0.3">
      <c r="B119" s="1"/>
    </row>
    <row r="120" spans="2:2" ht="15.75" customHeight="1" x14ac:dyDescent="0.3">
      <c r="B120" s="1"/>
    </row>
    <row r="121" spans="2:2" ht="15.75" customHeight="1" x14ac:dyDescent="0.3">
      <c r="B121" s="1"/>
    </row>
    <row r="122" spans="2:2" ht="15.75" customHeight="1" x14ac:dyDescent="0.3">
      <c r="B122" s="1"/>
    </row>
    <row r="123" spans="2:2" ht="15.75" customHeight="1" x14ac:dyDescent="0.3">
      <c r="B123" s="1"/>
    </row>
    <row r="124" spans="2:2" ht="15.75" customHeight="1" x14ac:dyDescent="0.3">
      <c r="B124" s="1"/>
    </row>
    <row r="125" spans="2:2" ht="15.75" customHeight="1" x14ac:dyDescent="0.3">
      <c r="B125" s="1"/>
    </row>
    <row r="126" spans="2:2" ht="15.75" customHeight="1" x14ac:dyDescent="0.3">
      <c r="B126" s="1"/>
    </row>
    <row r="127" spans="2:2" ht="15.75" customHeight="1" x14ac:dyDescent="0.3">
      <c r="B127" s="1"/>
    </row>
    <row r="128" spans="2:2" ht="15.75" customHeight="1" x14ac:dyDescent="0.3">
      <c r="B128" s="1"/>
    </row>
    <row r="129" spans="2:2" ht="15.75" customHeight="1" x14ac:dyDescent="0.3">
      <c r="B129" s="1"/>
    </row>
    <row r="130" spans="2:2" ht="15.75" customHeight="1" x14ac:dyDescent="0.3">
      <c r="B130" s="1"/>
    </row>
    <row r="131" spans="2:2" ht="15.75" customHeight="1" x14ac:dyDescent="0.3">
      <c r="B131" s="1"/>
    </row>
    <row r="132" spans="2:2" ht="15.75" customHeight="1" x14ac:dyDescent="0.3">
      <c r="B132" s="1"/>
    </row>
    <row r="133" spans="2:2" ht="15.75" customHeight="1" x14ac:dyDescent="0.3">
      <c r="B133" s="1"/>
    </row>
    <row r="134" spans="2:2" ht="15.75" customHeight="1" x14ac:dyDescent="0.3">
      <c r="B134" s="1"/>
    </row>
    <row r="135" spans="2:2" ht="15.75" customHeight="1" x14ac:dyDescent="0.3">
      <c r="B135" s="1"/>
    </row>
    <row r="136" spans="2:2" ht="15.75" customHeight="1" x14ac:dyDescent="0.3">
      <c r="B136" s="1"/>
    </row>
    <row r="137" spans="2:2" ht="15.75" customHeight="1" x14ac:dyDescent="0.3">
      <c r="B137" s="1"/>
    </row>
    <row r="138" spans="2:2" ht="15.75" customHeight="1" x14ac:dyDescent="0.3">
      <c r="B138" s="1"/>
    </row>
    <row r="139" spans="2:2" ht="15.75" customHeight="1" x14ac:dyDescent="0.3">
      <c r="B139" s="1"/>
    </row>
    <row r="140" spans="2:2" ht="15.75" customHeight="1" x14ac:dyDescent="0.3">
      <c r="B140" s="1"/>
    </row>
    <row r="141" spans="2:2" ht="15.75" customHeight="1" x14ac:dyDescent="0.3">
      <c r="B141" s="1"/>
    </row>
    <row r="142" spans="2:2" ht="15.75" customHeight="1" x14ac:dyDescent="0.3">
      <c r="B142" s="1"/>
    </row>
    <row r="143" spans="2:2" ht="15.75" customHeight="1" x14ac:dyDescent="0.3">
      <c r="B143" s="1"/>
    </row>
    <row r="144" spans="2:2" ht="15.75" customHeight="1" x14ac:dyDescent="0.3">
      <c r="B144" s="1"/>
    </row>
    <row r="145" spans="2:2" ht="15.75" customHeight="1" x14ac:dyDescent="0.3">
      <c r="B145" s="1"/>
    </row>
    <row r="146" spans="2:2" ht="15.75" customHeight="1" x14ac:dyDescent="0.3">
      <c r="B146" s="1"/>
    </row>
    <row r="147" spans="2:2" ht="15.75" customHeight="1" x14ac:dyDescent="0.3">
      <c r="B147" s="1"/>
    </row>
    <row r="148" spans="2:2" ht="15.75" customHeight="1" x14ac:dyDescent="0.3">
      <c r="B148" s="1"/>
    </row>
    <row r="149" spans="2:2" ht="15.75" customHeight="1" x14ac:dyDescent="0.3">
      <c r="B149" s="1"/>
    </row>
    <row r="150" spans="2:2" ht="15.75" customHeight="1" x14ac:dyDescent="0.3">
      <c r="B150" s="1"/>
    </row>
    <row r="151" spans="2:2" ht="15.75" customHeight="1" x14ac:dyDescent="0.3">
      <c r="B151" s="1"/>
    </row>
    <row r="152" spans="2:2" ht="15.75" customHeight="1" x14ac:dyDescent="0.3">
      <c r="B152" s="1"/>
    </row>
    <row r="153" spans="2:2" ht="15.75" customHeight="1" x14ac:dyDescent="0.3">
      <c r="B153" s="1"/>
    </row>
    <row r="154" spans="2:2" ht="15.75" customHeight="1" x14ac:dyDescent="0.3">
      <c r="B154" s="1"/>
    </row>
    <row r="155" spans="2:2" ht="15.75" customHeight="1" x14ac:dyDescent="0.3">
      <c r="B155" s="1"/>
    </row>
    <row r="156" spans="2:2" ht="15.75" customHeight="1" x14ac:dyDescent="0.3">
      <c r="B156" s="1"/>
    </row>
    <row r="157" spans="2:2" ht="15.75" customHeight="1" x14ac:dyDescent="0.3">
      <c r="B157" s="1"/>
    </row>
    <row r="158" spans="2:2" ht="15.75" customHeight="1" x14ac:dyDescent="0.3">
      <c r="B158" s="1"/>
    </row>
    <row r="159" spans="2:2" ht="15.75" customHeight="1" x14ac:dyDescent="0.3">
      <c r="B159" s="1"/>
    </row>
    <row r="160" spans="2:2" ht="15.75" customHeight="1" x14ac:dyDescent="0.3">
      <c r="B160" s="1"/>
    </row>
    <row r="161" spans="2:2" ht="15.75" customHeight="1" x14ac:dyDescent="0.3">
      <c r="B161" s="1"/>
    </row>
    <row r="162" spans="2:2" ht="15.75" customHeight="1" x14ac:dyDescent="0.3">
      <c r="B162" s="1"/>
    </row>
    <row r="163" spans="2:2" ht="15.75" customHeight="1" x14ac:dyDescent="0.3">
      <c r="B163" s="1"/>
    </row>
    <row r="164" spans="2:2" ht="15.75" customHeight="1" x14ac:dyDescent="0.3">
      <c r="B164" s="1"/>
    </row>
    <row r="165" spans="2:2" ht="15.75" customHeight="1" x14ac:dyDescent="0.3">
      <c r="B165" s="1"/>
    </row>
    <row r="166" spans="2:2" ht="15.75" customHeight="1" x14ac:dyDescent="0.3">
      <c r="B166" s="1"/>
    </row>
    <row r="167" spans="2:2" ht="15.75" customHeight="1" x14ac:dyDescent="0.3">
      <c r="B167" s="1"/>
    </row>
    <row r="168" spans="2:2" ht="15.75" customHeight="1" x14ac:dyDescent="0.3">
      <c r="B168" s="1"/>
    </row>
    <row r="169" spans="2:2" ht="15.75" customHeight="1" x14ac:dyDescent="0.3">
      <c r="B169" s="1"/>
    </row>
    <row r="170" spans="2:2" ht="15.75" customHeight="1" x14ac:dyDescent="0.3">
      <c r="B170" s="1"/>
    </row>
    <row r="171" spans="2:2" ht="15.75" customHeight="1" x14ac:dyDescent="0.3">
      <c r="B171" s="1"/>
    </row>
    <row r="172" spans="2:2" ht="15.75" customHeight="1" x14ac:dyDescent="0.3">
      <c r="B172" s="1"/>
    </row>
    <row r="173" spans="2:2" ht="15.75" customHeight="1" x14ac:dyDescent="0.3">
      <c r="B173" s="1"/>
    </row>
    <row r="174" spans="2:2" ht="15.75" customHeight="1" x14ac:dyDescent="0.3">
      <c r="B174" s="1"/>
    </row>
    <row r="175" spans="2:2" ht="15.75" customHeight="1" x14ac:dyDescent="0.3">
      <c r="B175" s="1"/>
    </row>
    <row r="176" spans="2:2" ht="15.75" customHeight="1" x14ac:dyDescent="0.3">
      <c r="B176" s="1"/>
    </row>
    <row r="177" spans="2:2" ht="15.75" customHeight="1" x14ac:dyDescent="0.3">
      <c r="B177" s="1"/>
    </row>
    <row r="178" spans="2:2" ht="15.75" customHeight="1" x14ac:dyDescent="0.3">
      <c r="B178" s="1"/>
    </row>
    <row r="179" spans="2:2" ht="15.75" customHeight="1" x14ac:dyDescent="0.3">
      <c r="B179" s="1"/>
    </row>
    <row r="180" spans="2:2" ht="15.75" customHeight="1" x14ac:dyDescent="0.3">
      <c r="B180" s="1"/>
    </row>
    <row r="181" spans="2:2" ht="15.75" customHeight="1" x14ac:dyDescent="0.3">
      <c r="B181" s="1"/>
    </row>
    <row r="182" spans="2:2" ht="15.75" customHeight="1" x14ac:dyDescent="0.3">
      <c r="B182" s="1"/>
    </row>
    <row r="183" spans="2:2" ht="15.75" customHeight="1" x14ac:dyDescent="0.3">
      <c r="B183" s="1"/>
    </row>
    <row r="184" spans="2:2" ht="15.75" customHeight="1" x14ac:dyDescent="0.3">
      <c r="B184" s="1"/>
    </row>
    <row r="185" spans="2:2" ht="15.75" customHeight="1" x14ac:dyDescent="0.3">
      <c r="B185" s="1"/>
    </row>
    <row r="186" spans="2:2" ht="15.75" customHeight="1" x14ac:dyDescent="0.3">
      <c r="B186" s="1"/>
    </row>
    <row r="187" spans="2:2" ht="15.75" customHeight="1" x14ac:dyDescent="0.3">
      <c r="B187" s="1"/>
    </row>
    <row r="188" spans="2:2" ht="15.75" customHeight="1" x14ac:dyDescent="0.3">
      <c r="B188" s="1"/>
    </row>
    <row r="189" spans="2:2" ht="15.75" customHeight="1" x14ac:dyDescent="0.3">
      <c r="B189" s="1"/>
    </row>
    <row r="190" spans="2:2" ht="15.75" customHeight="1" x14ac:dyDescent="0.3">
      <c r="B190" s="1"/>
    </row>
    <row r="191" spans="2:2" ht="15.75" customHeight="1" x14ac:dyDescent="0.3">
      <c r="B191" s="1"/>
    </row>
    <row r="192" spans="2:2" ht="15.75" customHeight="1" x14ac:dyDescent="0.3">
      <c r="B192" s="1"/>
    </row>
    <row r="193" spans="2:2" ht="15.75" customHeight="1" x14ac:dyDescent="0.3">
      <c r="B193" s="1"/>
    </row>
    <row r="194" spans="2:2" ht="15.75" customHeight="1" x14ac:dyDescent="0.3">
      <c r="B194" s="1"/>
    </row>
    <row r="195" spans="2:2" ht="15.75" customHeight="1" x14ac:dyDescent="0.3">
      <c r="B195" s="1"/>
    </row>
    <row r="196" spans="2:2" ht="15.75" customHeight="1" x14ac:dyDescent="0.3">
      <c r="B196" s="1"/>
    </row>
    <row r="197" spans="2:2" ht="15.75" customHeight="1" x14ac:dyDescent="0.3">
      <c r="B197" s="1"/>
    </row>
    <row r="198" spans="2:2" ht="15.75" customHeight="1" x14ac:dyDescent="0.3">
      <c r="B198" s="1"/>
    </row>
    <row r="199" spans="2:2" ht="15.75" customHeight="1" x14ac:dyDescent="0.3">
      <c r="B199" s="1"/>
    </row>
    <row r="200" spans="2:2" ht="15.75" customHeight="1" x14ac:dyDescent="0.3">
      <c r="B200" s="1"/>
    </row>
    <row r="201" spans="2:2" ht="15.75" customHeight="1" x14ac:dyDescent="0.3">
      <c r="B201" s="1"/>
    </row>
    <row r="202" spans="2:2" ht="15.75" customHeight="1" x14ac:dyDescent="0.3">
      <c r="B202" s="1"/>
    </row>
    <row r="203" spans="2:2" ht="15.75" customHeight="1" x14ac:dyDescent="0.3">
      <c r="B203" s="1"/>
    </row>
    <row r="204" spans="2:2" ht="15.75" customHeight="1" x14ac:dyDescent="0.3">
      <c r="B204" s="1"/>
    </row>
    <row r="205" spans="2:2" ht="15.75" customHeight="1" x14ac:dyDescent="0.3">
      <c r="B205" s="1"/>
    </row>
    <row r="206" spans="2:2" ht="15.75" customHeight="1" x14ac:dyDescent="0.3">
      <c r="B206" s="1"/>
    </row>
    <row r="207" spans="2:2" ht="15.75" customHeight="1" x14ac:dyDescent="0.3">
      <c r="B207" s="1"/>
    </row>
    <row r="208" spans="2:2" ht="15.75" customHeight="1" x14ac:dyDescent="0.3">
      <c r="B208" s="1"/>
    </row>
    <row r="209" spans="2:2" ht="15.75" customHeight="1" x14ac:dyDescent="0.3">
      <c r="B209" s="1"/>
    </row>
    <row r="210" spans="2:2" ht="15.75" customHeight="1" x14ac:dyDescent="0.3">
      <c r="B210" s="1"/>
    </row>
    <row r="211" spans="2:2" ht="15.75" customHeight="1" x14ac:dyDescent="0.3">
      <c r="B211" s="1"/>
    </row>
    <row r="212" spans="2:2" ht="15.75" customHeight="1" x14ac:dyDescent="0.3">
      <c r="B212" s="1"/>
    </row>
    <row r="213" spans="2:2" ht="15.75" customHeight="1" x14ac:dyDescent="0.3">
      <c r="B213" s="1"/>
    </row>
    <row r="214" spans="2:2" ht="15.75" customHeight="1" x14ac:dyDescent="0.3">
      <c r="B214" s="1"/>
    </row>
    <row r="215" spans="2:2" ht="15.75" customHeight="1" x14ac:dyDescent="0.3">
      <c r="B215" s="1"/>
    </row>
    <row r="216" spans="2:2" ht="15.75" customHeight="1" x14ac:dyDescent="0.3">
      <c r="B216" s="1"/>
    </row>
    <row r="217" spans="2:2" ht="15.75" customHeight="1" x14ac:dyDescent="0.3">
      <c r="B217" s="1"/>
    </row>
    <row r="218" spans="2:2" ht="15.75" customHeight="1" x14ac:dyDescent="0.3">
      <c r="B218" s="1"/>
    </row>
    <row r="219" spans="2:2" ht="15.75" customHeight="1" x14ac:dyDescent="0.3">
      <c r="B219" s="1"/>
    </row>
    <row r="220" spans="2:2" ht="15.75" customHeight="1" x14ac:dyDescent="0.3">
      <c r="B220" s="1"/>
    </row>
    <row r="221" spans="2:2" ht="15.75" customHeight="1" x14ac:dyDescent="0.3">
      <c r="B221" s="1"/>
    </row>
    <row r="222" spans="2:2" ht="15.75" customHeight="1" x14ac:dyDescent="0.3">
      <c r="B222" s="1"/>
    </row>
    <row r="223" spans="2:2" ht="15.75" customHeight="1" x14ac:dyDescent="0.3">
      <c r="B223" s="1"/>
    </row>
    <row r="224" spans="2:2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/>
    <row r="278" spans="2:2" ht="15.75" customHeight="1" x14ac:dyDescent="0.3"/>
    <row r="279" spans="2:2" ht="15.75" customHeight="1" x14ac:dyDescent="0.3"/>
    <row r="280" spans="2:2" ht="15.75" customHeight="1" x14ac:dyDescent="0.3"/>
    <row r="281" spans="2:2" ht="15.75" customHeight="1" x14ac:dyDescent="0.3"/>
    <row r="282" spans="2:2" ht="15.75" customHeight="1" x14ac:dyDescent="0.3"/>
    <row r="283" spans="2:2" ht="15.75" customHeight="1" x14ac:dyDescent="0.3"/>
    <row r="284" spans="2:2" ht="15.75" customHeight="1" x14ac:dyDescent="0.3"/>
    <row r="285" spans="2:2" ht="15.75" customHeight="1" x14ac:dyDescent="0.3"/>
    <row r="286" spans="2:2" ht="15.75" customHeight="1" x14ac:dyDescent="0.3"/>
    <row r="287" spans="2:2" ht="15.75" customHeight="1" x14ac:dyDescent="0.3"/>
    <row r="288" spans="2:2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">
    <mergeCell ref="D10:I10"/>
    <mergeCell ref="J10:O10"/>
    <mergeCell ref="P10:U10"/>
    <mergeCell ref="V10:AA10"/>
    <mergeCell ref="AL8:AM8"/>
    <mergeCell ref="AN8:AO8"/>
    <mergeCell ref="AC75:AH75"/>
    <mergeCell ref="C6:AK6"/>
    <mergeCell ref="AL6:AM6"/>
    <mergeCell ref="AN6:AO6"/>
    <mergeCell ref="C7:AK7"/>
    <mergeCell ref="AL7:AM7"/>
    <mergeCell ref="AN7:AO7"/>
    <mergeCell ref="C8:AK8"/>
    <mergeCell ref="AB10:AG10"/>
    <mergeCell ref="AJ10:AO10"/>
    <mergeCell ref="AH12:AI12"/>
    <mergeCell ref="C9:AK9"/>
    <mergeCell ref="AL9:AM9"/>
    <mergeCell ref="AN9:AO9"/>
    <mergeCell ref="C4:AK4"/>
    <mergeCell ref="AL4:AM4"/>
    <mergeCell ref="AN4:AO4"/>
    <mergeCell ref="C5:AK5"/>
    <mergeCell ref="AL5:AM5"/>
    <mergeCell ref="AN5:AO5"/>
    <mergeCell ref="C1:AN1"/>
    <mergeCell ref="A2:B2"/>
    <mergeCell ref="K2:AH2"/>
    <mergeCell ref="P3:R3"/>
    <mergeCell ref="AH3:AI3"/>
    <mergeCell ref="AK3:AM3"/>
    <mergeCell ref="AN3:AO3"/>
    <mergeCell ref="Y3:AB3"/>
  </mergeCells>
  <conditionalFormatting sqref="AJ13:AO72 AJ74:AO74">
    <cfRule type="cellIs" dxfId="7" priority="1" operator="greaterThan">
      <formula>$AL$4-1</formula>
    </cfRule>
  </conditionalFormatting>
  <conditionalFormatting sqref="AK13:AK72 AK74">
    <cfRule type="cellIs" dxfId="6" priority="2" operator="greaterThan">
      <formula>$AL$5-1</formula>
    </cfRule>
  </conditionalFormatting>
  <conditionalFormatting sqref="AL13:AL72 AL74">
    <cfRule type="cellIs" dxfId="5" priority="3" operator="greaterThan">
      <formula>$AL$6-1</formula>
    </cfRule>
  </conditionalFormatting>
  <conditionalFormatting sqref="AM13:AM72 AM74">
    <cfRule type="cellIs" dxfId="4" priority="4" operator="greaterThan">
      <formula>$AL$7-1</formula>
    </cfRule>
  </conditionalFormatting>
  <conditionalFormatting sqref="AN13:AO72 AN74:AO74">
    <cfRule type="cellIs" dxfId="3" priority="5" operator="greaterThan">
      <formula>$AL$9-1</formula>
    </cfRule>
  </conditionalFormatting>
  <conditionalFormatting sqref="AO13:AO72 AO74">
    <cfRule type="cellIs" dxfId="2" priority="7" operator="greaterThan">
      <formula>"&gt;=$AL$9"</formula>
    </cfRule>
  </conditionalFormatting>
  <pageMargins left="0.31496063000000002" right="0.118110236220472" top="0.74803149606299202" bottom="0.74803149606299202" header="0" footer="0"/>
  <pageSetup paperSize="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tabSelected="1" topLeftCell="A22" workbookViewId="0">
      <selection activeCell="B30" sqref="B30"/>
    </sheetView>
  </sheetViews>
  <sheetFormatPr defaultColWidth="14.44140625" defaultRowHeight="15" customHeight="1" x14ac:dyDescent="0.3"/>
  <cols>
    <col min="1" max="1" width="8.6640625" customWidth="1"/>
    <col min="2" max="2" width="14.44140625" customWidth="1"/>
    <col min="3" max="3" width="8.6640625" customWidth="1"/>
    <col min="4" max="4" width="18.33203125" customWidth="1"/>
    <col min="5" max="5" width="18.5546875" customWidth="1"/>
    <col min="6" max="11" width="18.33203125" customWidth="1"/>
    <col min="12" max="12" width="8.6640625" customWidth="1"/>
  </cols>
  <sheetData>
    <row r="1" spans="1:11" ht="14.4" x14ac:dyDescent="0.3">
      <c r="A1" s="224" t="s">
        <v>270</v>
      </c>
      <c r="B1" s="225"/>
      <c r="C1" s="226" t="s">
        <v>271</v>
      </c>
      <c r="D1" s="227"/>
      <c r="E1" s="228"/>
    </row>
    <row r="2" spans="1:11" ht="14.4" x14ac:dyDescent="0.3">
      <c r="A2" s="224" t="s">
        <v>272</v>
      </c>
      <c r="B2" s="225"/>
      <c r="C2" s="27" t="s">
        <v>273</v>
      </c>
      <c r="D2" s="28"/>
      <c r="E2" s="29"/>
    </row>
    <row r="3" spans="1:11" ht="14.4" x14ac:dyDescent="0.3">
      <c r="A3" s="224" t="s">
        <v>274</v>
      </c>
      <c r="B3" s="225"/>
      <c r="C3" s="229" t="s">
        <v>275</v>
      </c>
      <c r="D3" s="230"/>
      <c r="E3" s="231"/>
    </row>
    <row r="4" spans="1:11" ht="14.4" x14ac:dyDescent="0.3">
      <c r="A4" s="224" t="s">
        <v>5</v>
      </c>
      <c r="B4" s="225"/>
      <c r="C4" s="232" t="s">
        <v>276</v>
      </c>
      <c r="D4" s="233"/>
      <c r="E4" s="234"/>
    </row>
    <row r="5" spans="1:11" ht="14.4" x14ac:dyDescent="0.3">
      <c r="A5" s="9"/>
      <c r="B5" s="30"/>
      <c r="C5" s="31"/>
      <c r="D5" s="32"/>
      <c r="E5" s="33"/>
    </row>
    <row r="6" spans="1:11" ht="14.4" x14ac:dyDescent="0.3">
      <c r="A6" s="34" t="s">
        <v>277</v>
      </c>
      <c r="B6" s="237" t="s">
        <v>278</v>
      </c>
      <c r="C6" s="238"/>
      <c r="D6" s="239"/>
      <c r="E6" s="35" t="s">
        <v>8</v>
      </c>
    </row>
    <row r="7" spans="1:11" ht="14.4" x14ac:dyDescent="0.3">
      <c r="A7" s="36" t="s">
        <v>7</v>
      </c>
      <c r="B7" s="229" t="s">
        <v>279</v>
      </c>
      <c r="C7" s="230"/>
      <c r="D7" s="231"/>
      <c r="E7" s="37">
        <v>60</v>
      </c>
      <c r="F7" s="38">
        <v>13</v>
      </c>
      <c r="G7" s="38">
        <f>F7+E7-1</f>
        <v>72</v>
      </c>
    </row>
    <row r="8" spans="1:11" ht="14.4" x14ac:dyDescent="0.3">
      <c r="A8" s="36" t="s">
        <v>39</v>
      </c>
      <c r="B8" s="240" t="s">
        <v>280</v>
      </c>
      <c r="C8" s="241"/>
      <c r="D8" s="242"/>
      <c r="E8" s="39">
        <v>61</v>
      </c>
      <c r="F8" s="38">
        <f t="shared" ref="F8:F11" si="0">G7+1</f>
        <v>73</v>
      </c>
      <c r="G8" s="38">
        <f t="shared" ref="G8:G11" si="1">G7+E8</f>
        <v>133</v>
      </c>
    </row>
    <row r="9" spans="1:11" ht="14.4" x14ac:dyDescent="0.3">
      <c r="A9" s="36" t="s">
        <v>44</v>
      </c>
      <c r="B9" s="40" t="s">
        <v>281</v>
      </c>
      <c r="E9" s="39">
        <v>60</v>
      </c>
      <c r="F9" s="38">
        <f t="shared" si="0"/>
        <v>134</v>
      </c>
      <c r="G9" s="38">
        <f t="shared" si="1"/>
        <v>193</v>
      </c>
    </row>
    <row r="10" spans="1:11" ht="14.4" x14ac:dyDescent="0.3">
      <c r="A10" s="36" t="s">
        <v>49</v>
      </c>
      <c r="B10" s="2" t="s">
        <v>282</v>
      </c>
      <c r="E10" s="39">
        <v>61</v>
      </c>
      <c r="F10" s="38">
        <f t="shared" si="0"/>
        <v>194</v>
      </c>
      <c r="G10" s="38">
        <f t="shared" si="1"/>
        <v>254</v>
      </c>
    </row>
    <row r="11" spans="1:11" ht="14.4" x14ac:dyDescent="0.3">
      <c r="A11" s="36" t="s">
        <v>36</v>
      </c>
      <c r="E11" s="41"/>
      <c r="F11" s="38">
        <f t="shared" si="0"/>
        <v>255</v>
      </c>
      <c r="G11" s="38">
        <f t="shared" si="1"/>
        <v>254</v>
      </c>
    </row>
    <row r="12" spans="1:11" ht="14.4" x14ac:dyDescent="0.3">
      <c r="A12" s="38"/>
      <c r="B12" s="42"/>
      <c r="C12" s="43"/>
      <c r="D12" s="44" t="s">
        <v>283</v>
      </c>
      <c r="E12" s="45">
        <f>SUM(E7:E11)</f>
        <v>242</v>
      </c>
    </row>
    <row r="13" spans="1:11" ht="14.4" x14ac:dyDescent="0.3">
      <c r="A13" s="38"/>
      <c r="B13" s="46"/>
      <c r="C13" s="47"/>
      <c r="D13" s="48"/>
      <c r="E13" s="49"/>
    </row>
    <row r="14" spans="1:11" ht="14.4" x14ac:dyDescent="0.3">
      <c r="A14" s="9"/>
      <c r="B14" s="50" t="s">
        <v>33</v>
      </c>
      <c r="C14" s="51"/>
      <c r="D14" s="52" t="s">
        <v>284</v>
      </c>
      <c r="E14" s="53" t="s">
        <v>285</v>
      </c>
      <c r="F14" s="53" t="s">
        <v>286</v>
      </c>
      <c r="G14" s="54" t="s">
        <v>287</v>
      </c>
      <c r="H14" s="55" t="s">
        <v>288</v>
      </c>
      <c r="I14" s="55" t="s">
        <v>289</v>
      </c>
      <c r="J14" s="56" t="s">
        <v>290</v>
      </c>
      <c r="K14" s="57" t="s">
        <v>283</v>
      </c>
    </row>
    <row r="15" spans="1:11" ht="63.75" customHeight="1" x14ac:dyDescent="0.3">
      <c r="A15" s="58" t="s">
        <v>11</v>
      </c>
      <c r="B15" s="59" t="s">
        <v>291</v>
      </c>
      <c r="C15" s="60"/>
      <c r="D15" s="61">
        <v>200</v>
      </c>
      <c r="E15" s="62"/>
      <c r="F15" s="62"/>
      <c r="G15" s="63"/>
      <c r="H15" s="64"/>
      <c r="I15" s="64"/>
      <c r="J15" s="65">
        <v>100</v>
      </c>
      <c r="K15" s="66">
        <f t="shared" ref="K15:K20" si="2">SUM(D15:J15)</f>
        <v>300</v>
      </c>
    </row>
    <row r="16" spans="1:11" ht="137.25" customHeight="1" x14ac:dyDescent="0.3">
      <c r="A16" s="58" t="s">
        <v>12</v>
      </c>
      <c r="B16" s="67" t="s">
        <v>292</v>
      </c>
      <c r="C16" s="68"/>
      <c r="D16" s="69"/>
      <c r="E16" s="70">
        <v>100</v>
      </c>
      <c r="F16" s="70"/>
      <c r="G16" s="71"/>
      <c r="H16" s="64"/>
      <c r="I16" s="64"/>
      <c r="J16" s="65">
        <v>100</v>
      </c>
      <c r="K16" s="66">
        <f t="shared" si="2"/>
        <v>200</v>
      </c>
    </row>
    <row r="17" spans="1:12" ht="75" customHeight="1" x14ac:dyDescent="0.3">
      <c r="A17" s="58" t="s">
        <v>13</v>
      </c>
      <c r="B17" s="67" t="s">
        <v>293</v>
      </c>
      <c r="C17" s="68"/>
      <c r="D17" s="69"/>
      <c r="E17" s="70"/>
      <c r="F17" s="70">
        <v>400</v>
      </c>
      <c r="G17" s="71"/>
      <c r="H17" s="64"/>
      <c r="I17" s="64"/>
      <c r="J17" s="65">
        <v>100</v>
      </c>
      <c r="K17" s="66">
        <f t="shared" si="2"/>
        <v>500</v>
      </c>
    </row>
    <row r="18" spans="1:12" ht="63.75" customHeight="1" x14ac:dyDescent="0.3">
      <c r="A18" s="58" t="s">
        <v>14</v>
      </c>
      <c r="B18" s="67" t="s">
        <v>294</v>
      </c>
      <c r="C18" s="68"/>
      <c r="D18" s="69"/>
      <c r="E18" s="70"/>
      <c r="F18" s="70"/>
      <c r="G18" s="71">
        <v>100</v>
      </c>
      <c r="H18" s="64"/>
      <c r="I18" s="64"/>
      <c r="J18" s="65">
        <v>100</v>
      </c>
      <c r="K18" s="66">
        <f t="shared" si="2"/>
        <v>200</v>
      </c>
    </row>
    <row r="19" spans="1:12" ht="124.2" x14ac:dyDescent="0.3">
      <c r="A19" s="58" t="s">
        <v>15</v>
      </c>
      <c r="B19" s="72" t="s">
        <v>295</v>
      </c>
      <c r="C19" s="68"/>
      <c r="D19" s="69"/>
      <c r="E19" s="70"/>
      <c r="F19" s="70"/>
      <c r="G19" s="71"/>
      <c r="H19" s="64">
        <v>100</v>
      </c>
      <c r="I19" s="64"/>
      <c r="J19" s="65">
        <v>100</v>
      </c>
      <c r="K19" s="66">
        <f t="shared" si="2"/>
        <v>200</v>
      </c>
    </row>
    <row r="20" spans="1:12" ht="47.25" customHeight="1" x14ac:dyDescent="0.3">
      <c r="A20" s="58" t="s">
        <v>16</v>
      </c>
      <c r="B20" s="245" t="s">
        <v>296</v>
      </c>
      <c r="C20" s="231"/>
      <c r="D20" s="73"/>
      <c r="E20" s="74"/>
      <c r="F20" s="74"/>
      <c r="G20" s="75"/>
      <c r="H20" s="64"/>
      <c r="I20" s="64">
        <v>100</v>
      </c>
      <c r="J20" s="65">
        <v>100</v>
      </c>
      <c r="K20" s="66">
        <f t="shared" si="2"/>
        <v>200</v>
      </c>
    </row>
    <row r="21" spans="1:12" ht="15.75" customHeight="1" x14ac:dyDescent="0.3">
      <c r="A21" s="9"/>
      <c r="B21" s="9"/>
      <c r="C21" s="9"/>
      <c r="D21" s="76">
        <f t="shared" ref="D21:K21" si="3">SUM(D15:D20)</f>
        <v>200</v>
      </c>
      <c r="E21" s="76">
        <f t="shared" si="3"/>
        <v>100</v>
      </c>
      <c r="F21" s="76">
        <f t="shared" si="3"/>
        <v>400</v>
      </c>
      <c r="G21" s="76">
        <f t="shared" si="3"/>
        <v>100</v>
      </c>
      <c r="H21" s="76">
        <f t="shared" si="3"/>
        <v>100</v>
      </c>
      <c r="I21" s="76">
        <f t="shared" si="3"/>
        <v>100</v>
      </c>
      <c r="J21" s="66">
        <f t="shared" si="3"/>
        <v>600</v>
      </c>
      <c r="K21" s="66">
        <f t="shared" si="3"/>
        <v>1600</v>
      </c>
    </row>
    <row r="22" spans="1:12" ht="15.75" customHeight="1" x14ac:dyDescent="0.3">
      <c r="A22" s="243" t="s">
        <v>297</v>
      </c>
      <c r="B22" s="212"/>
      <c r="C22" s="225"/>
      <c r="D22" s="244" t="s">
        <v>298</v>
      </c>
      <c r="E22" s="239"/>
    </row>
    <row r="23" spans="1:12" ht="15.75" customHeight="1" x14ac:dyDescent="0.3">
      <c r="A23" s="235" t="s">
        <v>299</v>
      </c>
      <c r="B23" s="213"/>
      <c r="C23" s="39">
        <v>60</v>
      </c>
      <c r="D23" s="77" t="s">
        <v>11</v>
      </c>
      <c r="E23" s="78">
        <v>80</v>
      </c>
    </row>
    <row r="24" spans="1:12" ht="15.75" customHeight="1" x14ac:dyDescent="0.3">
      <c r="A24" s="235" t="s">
        <v>300</v>
      </c>
      <c r="B24" s="213"/>
      <c r="C24" s="39">
        <v>40</v>
      </c>
      <c r="D24" s="77" t="s">
        <v>12</v>
      </c>
      <c r="E24" s="78">
        <v>80</v>
      </c>
    </row>
    <row r="25" spans="1:12" ht="15.75" customHeight="1" x14ac:dyDescent="0.3">
      <c r="A25" s="79"/>
      <c r="B25" s="79"/>
      <c r="C25" s="80"/>
      <c r="D25" s="77" t="s">
        <v>13</v>
      </c>
      <c r="E25" s="78">
        <v>80</v>
      </c>
    </row>
    <row r="26" spans="1:12" ht="15.75" customHeight="1" x14ac:dyDescent="0.3">
      <c r="A26" s="236" t="s">
        <v>301</v>
      </c>
      <c r="B26" s="212"/>
      <c r="C26" s="213"/>
      <c r="D26" s="77" t="s">
        <v>14</v>
      </c>
      <c r="E26" s="78">
        <v>80</v>
      </c>
      <c r="L26" s="81"/>
    </row>
    <row r="27" spans="1:12" ht="15.75" customHeight="1" x14ac:dyDescent="0.3">
      <c r="A27" s="82"/>
      <c r="B27" s="82" t="s">
        <v>302</v>
      </c>
      <c r="C27" s="82" t="s">
        <v>303</v>
      </c>
      <c r="D27" s="77" t="s">
        <v>15</v>
      </c>
      <c r="E27" s="78">
        <v>80</v>
      </c>
      <c r="L27" s="81"/>
    </row>
    <row r="28" spans="1:12" ht="15.75" customHeight="1" x14ac:dyDescent="0.3">
      <c r="A28" s="83" t="s">
        <v>304</v>
      </c>
      <c r="B28" s="84">
        <v>50</v>
      </c>
      <c r="C28" s="84">
        <v>59</v>
      </c>
      <c r="D28" s="77" t="s">
        <v>16</v>
      </c>
      <c r="E28" s="85">
        <v>80</v>
      </c>
    </row>
    <row r="29" spans="1:12" ht="15.75" customHeight="1" x14ac:dyDescent="0.3">
      <c r="A29" s="83" t="s">
        <v>305</v>
      </c>
      <c r="B29" s="84">
        <v>60</v>
      </c>
      <c r="C29" s="84">
        <v>69</v>
      </c>
      <c r="D29" s="77" t="s">
        <v>22</v>
      </c>
      <c r="E29" s="86" t="s">
        <v>7</v>
      </c>
    </row>
    <row r="30" spans="1:12" ht="15.75" customHeight="1" x14ac:dyDescent="0.3">
      <c r="A30" s="83" t="s">
        <v>306</v>
      </c>
      <c r="B30" s="84">
        <v>70</v>
      </c>
      <c r="C30" s="84">
        <v>100</v>
      </c>
      <c r="D30" s="21"/>
      <c r="E30" s="87">
        <f>IF(E29="O",100,IF(E29="A+",90,IF(E29="A",80,IF(E29="B+",70,IF(E29="B",60,0)))))</f>
        <v>80</v>
      </c>
    </row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">
    <mergeCell ref="A4:B4"/>
    <mergeCell ref="C4:E4"/>
    <mergeCell ref="A24:B24"/>
    <mergeCell ref="A26:C26"/>
    <mergeCell ref="B6:D6"/>
    <mergeCell ref="B7:D7"/>
    <mergeCell ref="B8:D8"/>
    <mergeCell ref="A22:C22"/>
    <mergeCell ref="D22:E22"/>
    <mergeCell ref="A23:B23"/>
    <mergeCell ref="B20:C20"/>
    <mergeCell ref="A1:B1"/>
    <mergeCell ref="C1:E1"/>
    <mergeCell ref="A2:B2"/>
    <mergeCell ref="A3:B3"/>
    <mergeCell ref="C3:E3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996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21.5546875" customWidth="1"/>
    <col min="3" max="3" width="10.44140625" customWidth="1"/>
    <col min="4" max="4" width="27.33203125" customWidth="1"/>
    <col min="5" max="5" width="4.5546875" customWidth="1"/>
    <col min="6" max="6" width="5.5546875" customWidth="1"/>
    <col min="7" max="7" width="5" customWidth="1"/>
    <col min="8" max="9" width="5.109375" customWidth="1"/>
    <col min="10" max="10" width="5.44140625" customWidth="1"/>
    <col min="11" max="11" width="5.109375" customWidth="1"/>
    <col min="12" max="12" width="5.44140625" customWidth="1"/>
    <col min="13" max="13" width="5.109375" customWidth="1"/>
    <col min="14" max="15" width="5.44140625" customWidth="1"/>
    <col min="16" max="17" width="5.109375" customWidth="1"/>
    <col min="18" max="18" width="6.109375" customWidth="1"/>
    <col min="19" max="19" width="5.5546875" customWidth="1"/>
    <col min="20" max="20" width="5.109375" customWidth="1"/>
    <col min="21" max="22" width="5.88671875" customWidth="1"/>
    <col min="23" max="41" width="5.5546875" customWidth="1"/>
    <col min="42" max="45" width="6" customWidth="1"/>
    <col min="46" max="46" width="5" customWidth="1"/>
    <col min="47" max="47" width="3.6640625" customWidth="1"/>
    <col min="48" max="48" width="8.6640625" customWidth="1"/>
    <col min="49" max="49" width="7.5546875" customWidth="1"/>
    <col min="50" max="53" width="6" customWidth="1"/>
    <col min="54" max="54" width="5" customWidth="1"/>
  </cols>
  <sheetData>
    <row r="1" spans="1:54" ht="14.4" x14ac:dyDescent="0.3">
      <c r="A1" s="88"/>
      <c r="B1" s="89"/>
      <c r="C1" s="252" t="s">
        <v>0</v>
      </c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3"/>
      <c r="BA1" s="88"/>
      <c r="BB1" s="90"/>
    </row>
    <row r="2" spans="1:54" ht="15" customHeight="1" x14ac:dyDescent="0.3">
      <c r="A2" s="253" t="s">
        <v>1</v>
      </c>
      <c r="B2" s="213"/>
      <c r="C2" s="91"/>
      <c r="D2" s="92" t="str">
        <f>'S1'!C3</f>
        <v>2022-2023</v>
      </c>
      <c r="E2" s="93" t="s">
        <v>5</v>
      </c>
      <c r="F2" s="93"/>
      <c r="G2" s="93"/>
      <c r="H2" s="94"/>
      <c r="I2" s="93"/>
      <c r="J2" s="93" t="str">
        <f>'S1'!C4</f>
        <v>VI</v>
      </c>
      <c r="K2" s="93"/>
      <c r="L2" s="95"/>
      <c r="M2" s="254" t="s">
        <v>307</v>
      </c>
      <c r="N2" s="212"/>
      <c r="O2" s="212"/>
      <c r="P2" s="212"/>
      <c r="Q2" s="213"/>
      <c r="R2" s="94" t="str">
        <f>'S1'!C1</f>
        <v>CS8661</v>
      </c>
      <c r="S2" s="95"/>
      <c r="T2" s="95"/>
      <c r="U2" s="95" t="s">
        <v>3</v>
      </c>
      <c r="V2" s="252" t="str">
        <f>'S1'!C2</f>
        <v>Internet programming Lab</v>
      </c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2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3"/>
    </row>
    <row r="3" spans="1:54" ht="15" customHeight="1" x14ac:dyDescent="0.3">
      <c r="A3" s="93"/>
      <c r="B3" s="92"/>
      <c r="C3" s="92"/>
      <c r="D3" s="92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5"/>
      <c r="R3" s="95"/>
      <c r="S3" s="95"/>
      <c r="T3" s="93"/>
      <c r="U3" s="93"/>
      <c r="V3" s="93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</row>
    <row r="4" spans="1:54" ht="15" customHeight="1" x14ac:dyDescent="0.3">
      <c r="A4" s="94"/>
      <c r="B4" s="96" t="s">
        <v>11</v>
      </c>
      <c r="C4" s="249" t="s">
        <v>291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3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</row>
    <row r="5" spans="1:54" ht="15" customHeight="1" x14ac:dyDescent="0.3">
      <c r="A5" s="94"/>
      <c r="B5" s="96" t="s">
        <v>12</v>
      </c>
      <c r="C5" s="97" t="s">
        <v>292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</row>
    <row r="6" spans="1:54" ht="15" customHeight="1" x14ac:dyDescent="0.3">
      <c r="A6" s="94"/>
      <c r="B6" s="96" t="s">
        <v>13</v>
      </c>
      <c r="C6" s="249" t="s">
        <v>293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3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</row>
    <row r="7" spans="1:54" ht="15" customHeight="1" x14ac:dyDescent="0.3">
      <c r="A7" s="94"/>
      <c r="B7" s="96" t="s">
        <v>14</v>
      </c>
      <c r="C7" s="255" t="s">
        <v>294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3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</row>
    <row r="8" spans="1:54" ht="15" customHeight="1" x14ac:dyDescent="0.3">
      <c r="A8" s="94"/>
      <c r="B8" s="96" t="s">
        <v>15</v>
      </c>
      <c r="C8" s="250" t="s">
        <v>308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3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</row>
    <row r="9" spans="1:54" ht="17.25" customHeight="1" x14ac:dyDescent="0.3">
      <c r="A9" s="94"/>
      <c r="B9" s="98" t="s">
        <v>16</v>
      </c>
      <c r="C9" s="251" t="s">
        <v>296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3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</row>
    <row r="10" spans="1:54" ht="14.4" x14ac:dyDescent="0.3">
      <c r="A10" s="93"/>
      <c r="B10" s="92"/>
      <c r="C10" s="92"/>
      <c r="D10" s="93"/>
      <c r="E10" s="246" t="str">
        <f>'S1'!D14</f>
        <v>Exp 1-2</v>
      </c>
      <c r="F10" s="212"/>
      <c r="G10" s="212"/>
      <c r="H10" s="212"/>
      <c r="I10" s="212"/>
      <c r="J10" s="213"/>
      <c r="K10" s="246" t="str">
        <f>'S1'!E14</f>
        <v>Exp 3</v>
      </c>
      <c r="L10" s="212"/>
      <c r="M10" s="212"/>
      <c r="N10" s="212"/>
      <c r="O10" s="212"/>
      <c r="P10" s="213"/>
      <c r="Q10" s="246" t="str">
        <f>'S1'!F14</f>
        <v>Exp 4-7</v>
      </c>
      <c r="R10" s="212"/>
      <c r="S10" s="212"/>
      <c r="T10" s="212"/>
      <c r="U10" s="212"/>
      <c r="V10" s="213"/>
      <c r="W10" s="246" t="s">
        <v>287</v>
      </c>
      <c r="X10" s="212"/>
      <c r="Y10" s="212"/>
      <c r="Z10" s="212"/>
      <c r="AA10" s="212"/>
      <c r="AB10" s="213"/>
      <c r="AC10" s="246" t="s">
        <v>288</v>
      </c>
      <c r="AD10" s="212"/>
      <c r="AE10" s="212"/>
      <c r="AF10" s="212"/>
      <c r="AG10" s="212"/>
      <c r="AH10" s="213"/>
      <c r="AI10" s="246" t="s">
        <v>289</v>
      </c>
      <c r="AJ10" s="212"/>
      <c r="AK10" s="212"/>
      <c r="AL10" s="212"/>
      <c r="AM10" s="212"/>
      <c r="AN10" s="213"/>
      <c r="AO10" s="246" t="str">
        <f>'S1'!J14</f>
        <v>Model</v>
      </c>
      <c r="AP10" s="212"/>
      <c r="AQ10" s="212"/>
      <c r="AR10" s="212"/>
      <c r="AS10" s="212"/>
      <c r="AT10" s="213"/>
      <c r="AU10" s="93" t="s">
        <v>309</v>
      </c>
      <c r="AV10" s="94"/>
      <c r="AW10" s="247" t="s">
        <v>23</v>
      </c>
      <c r="AX10" s="212"/>
      <c r="AY10" s="212"/>
      <c r="AZ10" s="212"/>
      <c r="BA10" s="212"/>
      <c r="BB10" s="213"/>
    </row>
    <row r="11" spans="1:54" ht="14.4" x14ac:dyDescent="0.3">
      <c r="A11" s="93" t="s">
        <v>310</v>
      </c>
      <c r="B11" s="92" t="s">
        <v>311</v>
      </c>
      <c r="C11" s="92" t="s">
        <v>277</v>
      </c>
      <c r="D11" s="93" t="s">
        <v>312</v>
      </c>
      <c r="E11" s="99" t="s">
        <v>27</v>
      </c>
      <c r="F11" s="99" t="s">
        <v>28</v>
      </c>
      <c r="G11" s="99" t="s">
        <v>29</v>
      </c>
      <c r="H11" s="99" t="s">
        <v>30</v>
      </c>
      <c r="I11" s="99" t="s">
        <v>31</v>
      </c>
      <c r="J11" s="99" t="s">
        <v>32</v>
      </c>
      <c r="K11" s="99" t="s">
        <v>27</v>
      </c>
      <c r="L11" s="99" t="s">
        <v>28</v>
      </c>
      <c r="M11" s="99" t="s">
        <v>29</v>
      </c>
      <c r="N11" s="99" t="s">
        <v>30</v>
      </c>
      <c r="O11" s="99" t="s">
        <v>31</v>
      </c>
      <c r="P11" s="99" t="s">
        <v>32</v>
      </c>
      <c r="Q11" s="99" t="s">
        <v>27</v>
      </c>
      <c r="R11" s="99" t="s">
        <v>28</v>
      </c>
      <c r="S11" s="99" t="s">
        <v>29</v>
      </c>
      <c r="T11" s="99" t="s">
        <v>30</v>
      </c>
      <c r="U11" s="99" t="s">
        <v>31</v>
      </c>
      <c r="V11" s="99" t="s">
        <v>32</v>
      </c>
      <c r="W11" s="99" t="s">
        <v>27</v>
      </c>
      <c r="X11" s="99" t="s">
        <v>28</v>
      </c>
      <c r="Y11" s="99" t="s">
        <v>29</v>
      </c>
      <c r="Z11" s="99" t="s">
        <v>30</v>
      </c>
      <c r="AA11" s="99" t="s">
        <v>31</v>
      </c>
      <c r="AB11" s="99" t="s">
        <v>32</v>
      </c>
      <c r="AC11" s="99" t="s">
        <v>27</v>
      </c>
      <c r="AD11" s="99" t="s">
        <v>28</v>
      </c>
      <c r="AE11" s="99" t="s">
        <v>29</v>
      </c>
      <c r="AF11" s="99" t="s">
        <v>30</v>
      </c>
      <c r="AG11" s="99" t="s">
        <v>31</v>
      </c>
      <c r="AH11" s="99" t="s">
        <v>32</v>
      </c>
      <c r="AI11" s="99" t="s">
        <v>27</v>
      </c>
      <c r="AJ11" s="99" t="s">
        <v>28</v>
      </c>
      <c r="AK11" s="99" t="s">
        <v>29</v>
      </c>
      <c r="AL11" s="99" t="s">
        <v>30</v>
      </c>
      <c r="AM11" s="99" t="s">
        <v>31</v>
      </c>
      <c r="AN11" s="99" t="s">
        <v>32</v>
      </c>
      <c r="AO11" s="99" t="s">
        <v>27</v>
      </c>
      <c r="AP11" s="99" t="s">
        <v>28</v>
      </c>
      <c r="AQ11" s="99" t="s">
        <v>29</v>
      </c>
      <c r="AR11" s="99" t="s">
        <v>30</v>
      </c>
      <c r="AS11" s="99" t="s">
        <v>31</v>
      </c>
      <c r="AT11" s="99" t="s">
        <v>32</v>
      </c>
      <c r="AU11" s="248" t="s">
        <v>313</v>
      </c>
      <c r="AV11" s="213"/>
      <c r="AW11" s="99" t="s">
        <v>27</v>
      </c>
      <c r="AX11" s="99" t="s">
        <v>28</v>
      </c>
      <c r="AY11" s="99" t="s">
        <v>29</v>
      </c>
      <c r="AZ11" s="99" t="s">
        <v>30</v>
      </c>
      <c r="BA11" s="99" t="s">
        <v>31</v>
      </c>
      <c r="BB11" s="99" t="s">
        <v>32</v>
      </c>
    </row>
    <row r="12" spans="1:54" ht="14.4" x14ac:dyDescent="0.3">
      <c r="A12" s="93"/>
      <c r="B12" s="92"/>
      <c r="C12" s="92"/>
      <c r="D12" s="95"/>
      <c r="E12" s="100">
        <f>'S1'!D15</f>
        <v>200</v>
      </c>
      <c r="F12" s="100"/>
      <c r="G12" s="100">
        <f>'S1'!D17</f>
        <v>0</v>
      </c>
      <c r="H12" s="100">
        <f>'S1'!D18</f>
        <v>0</v>
      </c>
      <c r="I12" s="100">
        <f>'S1'!D19</f>
        <v>0</v>
      </c>
      <c r="J12" s="100">
        <f>'S1'!D20</f>
        <v>0</v>
      </c>
      <c r="K12" s="100">
        <f>'S1'!E15</f>
        <v>0</v>
      </c>
      <c r="L12" s="100">
        <f>'S1'!E16</f>
        <v>100</v>
      </c>
      <c r="M12" s="100"/>
      <c r="N12" s="100">
        <f>'S1'!E18</f>
        <v>0</v>
      </c>
      <c r="O12" s="100">
        <f>'S1'!E19</f>
        <v>0</v>
      </c>
      <c r="P12" s="100">
        <f>'S1'!E20</f>
        <v>0</v>
      </c>
      <c r="Q12" s="100">
        <f>'S1'!F15</f>
        <v>0</v>
      </c>
      <c r="R12" s="100">
        <f>'S1'!F16</f>
        <v>0</v>
      </c>
      <c r="S12" s="100">
        <f>'S1'!F17</f>
        <v>400</v>
      </c>
      <c r="T12" s="100"/>
      <c r="U12" s="100">
        <f>'S1'!F19</f>
        <v>0</v>
      </c>
      <c r="V12" s="100">
        <f>'S1'!F20</f>
        <v>0</v>
      </c>
      <c r="W12" s="100"/>
      <c r="X12" s="100"/>
      <c r="Y12" s="100"/>
      <c r="Z12" s="100">
        <f>'S1'!G18</f>
        <v>100</v>
      </c>
      <c r="AA12" s="100"/>
      <c r="AB12" s="100"/>
      <c r="AC12" s="100"/>
      <c r="AD12" s="100"/>
      <c r="AE12" s="100"/>
      <c r="AF12" s="100"/>
      <c r="AG12" s="100">
        <f>'S1'!H19</f>
        <v>100</v>
      </c>
      <c r="AH12" s="100"/>
      <c r="AI12" s="100"/>
      <c r="AJ12" s="100"/>
      <c r="AK12" s="100"/>
      <c r="AL12" s="100"/>
      <c r="AM12" s="100"/>
      <c r="AN12" s="100">
        <f>'S1'!I20</f>
        <v>100</v>
      </c>
      <c r="AO12" s="100">
        <f>'S1'!J15</f>
        <v>100</v>
      </c>
      <c r="AP12" s="100">
        <f>'S1'!J16</f>
        <v>100</v>
      </c>
      <c r="AQ12" s="100">
        <f>'S1'!J17</f>
        <v>100</v>
      </c>
      <c r="AR12" s="100">
        <f>'S1'!J18</f>
        <v>100</v>
      </c>
      <c r="AS12" s="100">
        <f>'S1'!J19</f>
        <v>100</v>
      </c>
      <c r="AT12" s="100">
        <f>'S1'!J20</f>
        <v>100</v>
      </c>
      <c r="AU12" s="246"/>
      <c r="AV12" s="213"/>
      <c r="AW12" s="101"/>
      <c r="AX12" s="101"/>
      <c r="AY12" s="101"/>
      <c r="AZ12" s="101"/>
      <c r="BA12" s="101"/>
      <c r="BB12" s="101"/>
    </row>
    <row r="13" spans="1:54" ht="15.6" x14ac:dyDescent="0.3">
      <c r="A13" s="102">
        <v>1</v>
      </c>
      <c r="B13" s="103">
        <v>921320104001</v>
      </c>
      <c r="C13" s="104" t="s">
        <v>7</v>
      </c>
      <c r="D13" s="105" t="s">
        <v>314</v>
      </c>
      <c r="E13" s="106">
        <v>187</v>
      </c>
      <c r="G13" s="107"/>
      <c r="H13" s="107"/>
      <c r="I13" s="107"/>
      <c r="J13" s="107"/>
      <c r="K13" s="107"/>
      <c r="L13" s="106">
        <v>93</v>
      </c>
      <c r="M13" s="107"/>
      <c r="N13" s="108"/>
      <c r="O13" s="108"/>
      <c r="P13" s="108"/>
      <c r="Q13" s="108"/>
      <c r="R13" s="108"/>
      <c r="S13" s="106">
        <v>374</v>
      </c>
      <c r="T13" s="109"/>
      <c r="U13" s="108"/>
      <c r="V13" s="108"/>
      <c r="W13" s="110"/>
      <c r="X13" s="110"/>
      <c r="Y13" s="110"/>
      <c r="Z13" s="106">
        <v>95</v>
      </c>
      <c r="AA13" s="111"/>
      <c r="AB13" s="112"/>
      <c r="AC13" s="113"/>
      <c r="AD13" s="113"/>
      <c r="AE13" s="113"/>
      <c r="AF13" s="113"/>
      <c r="AG13" s="106">
        <v>94</v>
      </c>
      <c r="AH13" s="110"/>
      <c r="AI13" s="110"/>
      <c r="AJ13" s="110"/>
      <c r="AK13" s="110"/>
      <c r="AL13" s="110"/>
      <c r="AM13" s="110"/>
      <c r="AN13" s="106">
        <v>96</v>
      </c>
      <c r="AO13" s="111">
        <v>94</v>
      </c>
      <c r="AP13" s="112"/>
      <c r="AQ13" s="113"/>
      <c r="AR13" s="113"/>
      <c r="AS13" s="113"/>
      <c r="AT13" s="113"/>
      <c r="AU13" s="114" t="s">
        <v>315</v>
      </c>
      <c r="AV13" s="96">
        <f t="shared" ref="AV13:AV70" si="0">IF(AU13="O",100,IF(AU13="A+",90,IF(AU13="A",80,IF(AU13="B+",70,IF(AU13="B",60,0)))))</f>
        <v>100</v>
      </c>
      <c r="AW13" s="115">
        <f>IF(AO13&gt;0,100*(E13+K13+Q13+W13+AC13+AI13+AO13)/('S1'!$K$15+100),100*(E13+K13+Q13+W13+AI13+AC13+AO13)/'S1'!$K$15)</f>
        <v>70.25</v>
      </c>
      <c r="AX13" s="115">
        <f>IF(AP13&gt;0,100*(F13+L13+R13+X13+AD13+AJ13+AP13)/('S1'!$K$16+100),100*(F13+L13+R13+X13+AD13+AJ13+AP13)/'S1'!$K$16)</f>
        <v>46.5</v>
      </c>
      <c r="AY13" s="115">
        <f>IF(AQ13&gt;0,100*(G13+M13+S13+Y13+AE13+AK13+AQ13)/('S1'!$K$17+100),100*(G13+M13+S13+Y13+AE13+AK13+AQ13)/'S1'!$K$17)</f>
        <v>74.8</v>
      </c>
      <c r="AZ13" s="115">
        <f>IF(AR13&gt;0,100*(H13+N13+T13+Z13+AF13+AL13+AR13)/('S1'!$K$18+100),100*(H13+N13+T13+Z13+AF13+AL13+AR13)/'S1'!$K$18)</f>
        <v>47.5</v>
      </c>
      <c r="BA13" s="115">
        <f>IF(AS13&gt;0,100*(I13+O13+U13+AA13+AG13+AM13+AS13)/('S1'!$K$19+100),100*(I13+O13+U13+AA13+AG13+AM13+AS13)/'S1'!$K$19)</f>
        <v>47</v>
      </c>
      <c r="BB13" s="115">
        <f>IF(AT13&gt;0,100*(J13+P13+V13+AB13+AH13+AN13+AT13)/('S1'!$K$19+100),100*(J13+P13+V13+AB13+AH13+AN13+AT13)/'S1'!$K$19)</f>
        <v>48</v>
      </c>
    </row>
    <row r="14" spans="1:54" ht="15.6" x14ac:dyDescent="0.3">
      <c r="A14" s="116">
        <v>2</v>
      </c>
      <c r="B14" s="117">
        <v>921320104002</v>
      </c>
      <c r="C14" s="118" t="s">
        <v>7</v>
      </c>
      <c r="D14" s="119" t="s">
        <v>316</v>
      </c>
      <c r="E14" s="120">
        <v>191</v>
      </c>
      <c r="G14" s="107"/>
      <c r="H14" s="107"/>
      <c r="I14" s="107"/>
      <c r="J14" s="107"/>
      <c r="K14" s="107"/>
      <c r="L14" s="120">
        <v>94</v>
      </c>
      <c r="M14" s="107"/>
      <c r="N14" s="108"/>
      <c r="O14" s="108"/>
      <c r="P14" s="108"/>
      <c r="Q14" s="108"/>
      <c r="R14" s="108"/>
      <c r="S14" s="120">
        <v>385</v>
      </c>
      <c r="T14" s="109"/>
      <c r="U14" s="108"/>
      <c r="V14" s="108"/>
      <c r="W14" s="110"/>
      <c r="X14" s="110"/>
      <c r="Y14" s="110"/>
      <c r="Z14" s="120">
        <v>97</v>
      </c>
      <c r="AA14" s="121"/>
      <c r="AB14" s="122"/>
      <c r="AC14" s="123"/>
      <c r="AD14" s="124"/>
      <c r="AE14" s="124"/>
      <c r="AF14" s="124"/>
      <c r="AG14" s="120">
        <v>94</v>
      </c>
      <c r="AH14" s="110"/>
      <c r="AI14" s="110"/>
      <c r="AJ14" s="110"/>
      <c r="AK14" s="110"/>
      <c r="AL14" s="110"/>
      <c r="AM14" s="110"/>
      <c r="AN14" s="120">
        <v>96</v>
      </c>
      <c r="AO14" s="121"/>
      <c r="AP14" s="122"/>
      <c r="AQ14" s="123">
        <v>96</v>
      </c>
      <c r="AR14" s="124"/>
      <c r="AS14" s="124"/>
      <c r="AT14" s="124"/>
      <c r="AU14" s="125" t="s">
        <v>315</v>
      </c>
      <c r="AV14" s="96">
        <f t="shared" si="0"/>
        <v>100</v>
      </c>
      <c r="AW14" s="115">
        <f>IF(AO14&gt;0,100*(E14+K14+Q14+W14+AC14+AI14+AO14)/('S1'!$K$15+100),100*(E14+K14+Q14+W14+AI14+AC14+AO14)/'S1'!$K$15)</f>
        <v>63.666666666666664</v>
      </c>
      <c r="AX14" s="115">
        <f>IF(AP14&gt;0,100*(F14+L14+R14+X14+AD14+AJ14+AP14)/('S1'!$K$16+100),100*(F14+L14+R14+X14+AD14+AJ14+AP14)/'S1'!$K$16)</f>
        <v>47</v>
      </c>
      <c r="AY14" s="115">
        <f>IF(AQ14&gt;0,100*(G14+M14+S14+Y14+AE14+AK14+AQ14)/('S1'!$K$17+100),100*(G14+M14+S14+Y14+AE14+AK14+AQ14)/'S1'!$K$17)</f>
        <v>80.166666666666671</v>
      </c>
      <c r="AZ14" s="115">
        <f>IF(AR14&gt;0,100*(H14+N14+T14+Z14+AF14+AL14+AR14)/('S1'!$K$18+100),100*(H14+N14+T14+Z14+AF14+AL14+AR14)/'S1'!$K$18)</f>
        <v>48.5</v>
      </c>
      <c r="BA14" s="115">
        <f>IF(AS14&gt;0,100*(I194+O14+U14+AA14+AG14+AM14+AS14)/('S1'!$K$19+100),100*(I194+O14+U14+AA14+AG14+AM14+AS14)/'S1'!$K$19)</f>
        <v>47</v>
      </c>
      <c r="BB14" s="115">
        <f>IF(AT14&gt;0,100*(J14+P14+V14+AB14+AH14+AN14+AT14)/('S1'!$K$19+100),100*(J14+P14+V14+AB14+AH14+AN14+AT14)/'S1'!$K$19)</f>
        <v>48</v>
      </c>
    </row>
    <row r="15" spans="1:54" ht="15.6" x14ac:dyDescent="0.3">
      <c r="A15" s="116">
        <v>3</v>
      </c>
      <c r="B15" s="117">
        <v>921320104003</v>
      </c>
      <c r="C15" s="118" t="s">
        <v>7</v>
      </c>
      <c r="D15" s="119" t="s">
        <v>317</v>
      </c>
      <c r="E15" s="120">
        <v>188</v>
      </c>
      <c r="G15" s="107"/>
      <c r="H15" s="107"/>
      <c r="I15" s="107"/>
      <c r="J15" s="107"/>
      <c r="K15" s="107"/>
      <c r="L15" s="120">
        <v>91</v>
      </c>
      <c r="M15" s="107"/>
      <c r="N15" s="108"/>
      <c r="O15" s="108"/>
      <c r="P15" s="108"/>
      <c r="Q15" s="108"/>
      <c r="R15" s="108"/>
      <c r="S15" s="120">
        <v>385</v>
      </c>
      <c r="T15" s="109"/>
      <c r="U15" s="108"/>
      <c r="V15" s="108"/>
      <c r="W15" s="126"/>
      <c r="X15" s="126"/>
      <c r="Y15" s="126"/>
      <c r="Z15" s="120">
        <v>95</v>
      </c>
      <c r="AA15" s="127"/>
      <c r="AB15" s="128"/>
      <c r="AC15" s="129"/>
      <c r="AD15" s="129"/>
      <c r="AE15" s="129"/>
      <c r="AF15" s="129"/>
      <c r="AG15" s="120">
        <v>95</v>
      </c>
      <c r="AH15" s="126"/>
      <c r="AI15" s="126"/>
      <c r="AJ15" s="126"/>
      <c r="AK15" s="126"/>
      <c r="AL15" s="126"/>
      <c r="AM15" s="126"/>
      <c r="AN15" s="120">
        <v>96</v>
      </c>
      <c r="AO15" s="127">
        <v>98</v>
      </c>
      <c r="AP15" s="128"/>
      <c r="AQ15" s="129"/>
      <c r="AR15" s="129"/>
      <c r="AS15" s="129"/>
      <c r="AT15" s="129"/>
      <c r="AU15" s="125" t="s">
        <v>315</v>
      </c>
      <c r="AV15" s="96">
        <f t="shared" si="0"/>
        <v>100</v>
      </c>
      <c r="AW15" s="115">
        <f>IF(AO15&gt;0,100*(E15+K15+Q15+W15+AC15+AI15+AO15)/('S1'!$K$15+100),100*(E15+K15+Q15+W15+AI15+AC15+AO15)/'S1'!$K$15)</f>
        <v>71.5</v>
      </c>
      <c r="AX15" s="115">
        <f>IF(AP15&gt;0,100*(F15+L15+R15+X15+AD15+AJ15+AP15)/('S1'!$K$16+100),100*(F15+L15+R15+X15+AD15+AJ15+AP15)/'S1'!$K$16)</f>
        <v>45.5</v>
      </c>
      <c r="AY15" s="115">
        <f>IF(AQ15&gt;0,100*(G15+M15+S15+Y15+AE15+AK15+AQ15)/('S1'!$K$17+100),100*(G15+M15+S15+Y15+AE15+AK15+AQ15)/'S1'!$K$17)</f>
        <v>77</v>
      </c>
      <c r="AZ15" s="115">
        <f>IF(AR15&gt;0,100*(H15+N15+T15+Z15+AF15+AL15+AR15)/('S1'!$K$18+100),100*(H15+N15+T15+Z15+AF15+AL15+AR15)/'S1'!$K$18)</f>
        <v>47.5</v>
      </c>
      <c r="BA15" s="115">
        <f>IF(AS15&gt;0,100*(I195+O15+U15+AA15+AG15+AM15+AS15)/('S1'!$K$19+100),100*(I195+O15+U15+AA15+AG15+AM15+AS15)/'S1'!$K$19)</f>
        <v>47.5</v>
      </c>
      <c r="BB15" s="115">
        <f>IF(AT15&gt;0,100*(J15+P15+V15+AB15+AH15+AN15+AT15)/('S1'!$K$19+100),100*(J15+P15+V15+AB15+AH15+AN15+AT15)/'S1'!$K$19)</f>
        <v>48</v>
      </c>
    </row>
    <row r="16" spans="1:54" ht="15.6" x14ac:dyDescent="0.3">
      <c r="A16" s="116">
        <v>4</v>
      </c>
      <c r="B16" s="117">
        <v>921320104004</v>
      </c>
      <c r="C16" s="118" t="s">
        <v>7</v>
      </c>
      <c r="D16" s="119" t="s">
        <v>318</v>
      </c>
      <c r="E16" s="120">
        <v>187</v>
      </c>
      <c r="G16" s="107"/>
      <c r="H16" s="107"/>
      <c r="I16" s="107"/>
      <c r="J16" s="107"/>
      <c r="K16" s="107"/>
      <c r="L16" s="120">
        <v>95</v>
      </c>
      <c r="M16" s="107"/>
      <c r="N16" s="108"/>
      <c r="O16" s="108"/>
      <c r="P16" s="108"/>
      <c r="Q16" s="108"/>
      <c r="R16" s="108"/>
      <c r="S16" s="120">
        <v>375</v>
      </c>
      <c r="T16" s="130"/>
      <c r="U16" s="108"/>
      <c r="V16" s="108"/>
      <c r="W16" s="110"/>
      <c r="X16" s="110"/>
      <c r="Y16" s="110"/>
      <c r="Z16" s="120">
        <v>95</v>
      </c>
      <c r="AA16" s="121"/>
      <c r="AB16" s="131"/>
      <c r="AC16" s="124"/>
      <c r="AD16" s="132"/>
      <c r="AE16" s="129"/>
      <c r="AF16" s="129"/>
      <c r="AG16" s="120">
        <v>92</v>
      </c>
      <c r="AH16" s="110"/>
      <c r="AI16" s="110"/>
      <c r="AJ16" s="110"/>
      <c r="AK16" s="110"/>
      <c r="AL16" s="110"/>
      <c r="AM16" s="110"/>
      <c r="AN16" s="120">
        <v>96</v>
      </c>
      <c r="AO16" s="121"/>
      <c r="AP16" s="131">
        <v>96</v>
      </c>
      <c r="AQ16" s="124"/>
      <c r="AR16" s="132"/>
      <c r="AS16" s="129"/>
      <c r="AT16" s="129"/>
      <c r="AU16" s="125" t="s">
        <v>315</v>
      </c>
      <c r="AV16" s="96">
        <f t="shared" si="0"/>
        <v>100</v>
      </c>
      <c r="AW16" s="115">
        <f>IF(AO16&gt;0,100*(E16+K16+Q16+W16+AC16+AI16+AO16)/('S1'!$K$15+100),100*(E16+K16+Q16+W16+AI16+AC16+AO16)/'S1'!$K$15)</f>
        <v>62.333333333333336</v>
      </c>
      <c r="AX16" s="115">
        <f>IF(AP16&gt;0,100*(F16+L16+R16+X16+AD16+AJ16+AP16)/('S1'!$K$16+100),100*(F16+L16+R16+X16+AD16+AJ16+AP16)/'S1'!$K$16)</f>
        <v>63.666666666666664</v>
      </c>
      <c r="AY16" s="115">
        <f>IF(AQ16&gt;0,100*(G16+M16+S16+Y16+AE16+AK16+AQ16)/('S1'!$K$17+100),100*(G16+M16+S16+Y16+AE16+AK16+AQ16)/'S1'!$K$17)</f>
        <v>75</v>
      </c>
      <c r="AZ16" s="115">
        <f>IF(AR16&gt;0,100*(H16+N16+T16+Z16+AF16+AL16+AR16)/('S1'!$K$18+100),100*(H16+N16+T16+Z16+AF16+AL16+AR16)/'S1'!$K$18)</f>
        <v>47.5</v>
      </c>
      <c r="BA16" s="115">
        <f>IF(AS16&gt;0,100*(I196+O16+U16+AA16+AG16+AM16+AS16)/('S1'!$K$19+100),100*(I196+O16+U16+AA16+AG16+AM16+AS16)/'S1'!$K$19)</f>
        <v>46</v>
      </c>
      <c r="BB16" s="115">
        <f>IF(AT16&gt;0,100*(J16+P16+V16+AB16+AH16+AN16+AT16)/('S1'!$K$19+100),100*(J16+P16+V16+AB16+AH16+AN16+AT16)/'S1'!$K$19)</f>
        <v>48</v>
      </c>
    </row>
    <row r="17" spans="1:54" ht="15.6" x14ac:dyDescent="0.3">
      <c r="A17" s="116">
        <v>5</v>
      </c>
      <c r="B17" s="117">
        <v>921320104005</v>
      </c>
      <c r="C17" s="118" t="s">
        <v>7</v>
      </c>
      <c r="D17" s="119" t="s">
        <v>319</v>
      </c>
      <c r="E17" s="120">
        <v>189</v>
      </c>
      <c r="G17" s="107"/>
      <c r="H17" s="107"/>
      <c r="I17" s="107"/>
      <c r="J17" s="107"/>
      <c r="K17" s="107"/>
      <c r="L17" s="120">
        <v>97</v>
      </c>
      <c r="M17" s="107"/>
      <c r="N17" s="108"/>
      <c r="O17" s="108"/>
      <c r="P17" s="108"/>
      <c r="Q17" s="108"/>
      <c r="R17" s="108"/>
      <c r="S17" s="120">
        <v>378</v>
      </c>
      <c r="T17" s="109"/>
      <c r="U17" s="108"/>
      <c r="V17" s="108"/>
      <c r="W17" s="110"/>
      <c r="X17" s="110"/>
      <c r="Y17" s="110"/>
      <c r="Z17" s="120">
        <v>91</v>
      </c>
      <c r="AA17" s="121"/>
      <c r="AB17" s="128"/>
      <c r="AC17" s="124"/>
      <c r="AD17" s="133"/>
      <c r="AE17" s="132"/>
      <c r="AF17" s="129"/>
      <c r="AG17" s="120">
        <v>95</v>
      </c>
      <c r="AH17" s="110"/>
      <c r="AI17" s="110"/>
      <c r="AJ17" s="110"/>
      <c r="AK17" s="110"/>
      <c r="AL17" s="110"/>
      <c r="AM17" s="110"/>
      <c r="AN17" s="120">
        <v>94</v>
      </c>
      <c r="AO17" s="121"/>
      <c r="AP17" s="128"/>
      <c r="AQ17" s="124"/>
      <c r="AR17" s="133">
        <v>98</v>
      </c>
      <c r="AS17" s="132"/>
      <c r="AT17" s="129"/>
      <c r="AU17" s="125" t="s">
        <v>315</v>
      </c>
      <c r="AV17" s="96">
        <f t="shared" si="0"/>
        <v>100</v>
      </c>
      <c r="AW17" s="115">
        <f>IF(AO17&gt;0,100*(E17+K17+Q17+W17+AC17+AI17+AO17)/('S1'!$K$15+100),100*(E17+K17+Q17+W17+AI17+AC17+AO17)/'S1'!$K$15)</f>
        <v>63</v>
      </c>
      <c r="AX17" s="115">
        <f>IF(AP17&gt;0,100*(F17+L17+R17+X17+AD17+AJ17+AP17)/('S1'!$K$16+100),100*(F17+L17+R17+X17+AD17+AJ17+AP17)/'S1'!$K$16)</f>
        <v>48.5</v>
      </c>
      <c r="AY17" s="115">
        <f>IF(AQ17&gt;0,100*(G17+M17+S17+Y17+AE17+AK17+AQ17)/('S1'!$K$17+100),100*(G17+M17+S17+Y17+AE17+AK17+AQ17)/'S1'!$K$17)</f>
        <v>75.599999999999994</v>
      </c>
      <c r="AZ17" s="115">
        <f>IF(AR17&gt;0,100*(H17+N17+T17+Z17+AF17+AL17+AR17)/('S1'!$K$18+100),100*(H17+N17+T17+Z17+AF17+AL17+AR17)/'S1'!$K$18)</f>
        <v>63</v>
      </c>
      <c r="BA17" s="115">
        <f>IF(AS17&gt;0,100*(I197+O17+U17+AA17+AG17+AM17+AS17)/('S1'!$K$19+100),100*(I197+O17+U17+AA17+AG17+AM17+AS17)/'S1'!$K$19)</f>
        <v>47.5</v>
      </c>
      <c r="BB17" s="115">
        <f>IF(AT17&gt;0,100*(J17+P17+V17+AB17+AH17+AN17+AT17)/('S1'!$K$19+100),100*(J17+P17+V17+AB17+AH17+AN17+AT17)/'S1'!$K$19)</f>
        <v>47</v>
      </c>
    </row>
    <row r="18" spans="1:54" ht="15.6" x14ac:dyDescent="0.3">
      <c r="A18" s="116">
        <v>6</v>
      </c>
      <c r="B18" s="117">
        <v>921320104006</v>
      </c>
      <c r="C18" s="118" t="s">
        <v>7</v>
      </c>
      <c r="D18" s="119" t="s">
        <v>320</v>
      </c>
      <c r="E18" s="120">
        <v>188</v>
      </c>
      <c r="G18" s="107"/>
      <c r="H18" s="107"/>
      <c r="I18" s="107"/>
      <c r="J18" s="107"/>
      <c r="K18" s="107"/>
      <c r="L18" s="120">
        <v>94</v>
      </c>
      <c r="M18" s="107"/>
      <c r="N18" s="108"/>
      <c r="O18" s="108"/>
      <c r="P18" s="108"/>
      <c r="Q18" s="108"/>
      <c r="R18" s="108"/>
      <c r="S18" s="120">
        <v>376</v>
      </c>
      <c r="T18" s="130"/>
      <c r="U18" s="108"/>
      <c r="V18" s="108"/>
      <c r="W18" s="110"/>
      <c r="X18" s="110"/>
      <c r="Y18" s="110"/>
      <c r="Z18" s="120">
        <v>94</v>
      </c>
      <c r="AA18" s="121"/>
      <c r="AB18" s="128"/>
      <c r="AC18" s="129"/>
      <c r="AD18" s="129"/>
      <c r="AE18" s="132"/>
      <c r="AF18" s="129"/>
      <c r="AG18" s="120">
        <v>86</v>
      </c>
      <c r="AH18" s="110"/>
      <c r="AI18" s="110"/>
      <c r="AJ18" s="110"/>
      <c r="AK18" s="110"/>
      <c r="AL18" s="110"/>
      <c r="AM18" s="110"/>
      <c r="AN18" s="120">
        <v>96</v>
      </c>
      <c r="AO18" s="121"/>
      <c r="AP18" s="128"/>
      <c r="AQ18" s="129"/>
      <c r="AR18" s="129"/>
      <c r="AS18" s="132">
        <v>96</v>
      </c>
      <c r="AT18" s="129"/>
      <c r="AU18" s="125" t="s">
        <v>315</v>
      </c>
      <c r="AV18" s="96">
        <f t="shared" si="0"/>
        <v>100</v>
      </c>
      <c r="AW18" s="115">
        <f>IF(AO18&gt;0,100*(E18+K18+Q18+W18+AC18+AI18+AO18)/('S1'!$K$15+100),100*(E18+K18+Q18+W18+AI18+AC18+AO18)/'S1'!$K$15)</f>
        <v>62.666666666666664</v>
      </c>
      <c r="AX18" s="115">
        <f>IF(AP18&gt;0,100*(F18+L18+R18+WJ18+AD18+AP18)/('S1'!$K$15+100),100*(F18+L18+R18+WJ18+AD18)/'S1'!$K$15)</f>
        <v>31.333333333333332</v>
      </c>
      <c r="AY18" s="115">
        <f>IF(AQ18&gt;0,100*(G18+M18+S18+Y18+AE18+AK18+AQ18)/('S1'!$K$17+100),100*(G18+M18+S18+Y18+AE18+AK18+AQ18)/'S1'!$K$17)</f>
        <v>75.2</v>
      </c>
      <c r="AZ18" s="115">
        <f>IF(AR18&gt;0,100*(H18+N18+T18+Z18+AF18+AL18+AR18)/('S1'!$K$18+100),100*(H18+N18+T18+Z18+AF18+AL18+AR18)/'S1'!$K$18)</f>
        <v>47</v>
      </c>
      <c r="BA18" s="115">
        <f>IF(AS18&gt;0,100*(I198+O18+U18+AA18+AG18+AM18+AS18)/('S1'!$K$19+100),100*(I198+O18+U18+AA18+AG18+AM18+AS18)/'S1'!$K$19)</f>
        <v>60.666666666666664</v>
      </c>
      <c r="BB18" s="115">
        <f>IF(AT18&gt;0,100*(J18+P18+V18+AB18+AH18+AN18+AT18)/('S1'!$K$19+100),100*(J18+P18+V18+AB18+AH18+AN18+AT18)/'S1'!$K$19)</f>
        <v>48</v>
      </c>
    </row>
    <row r="19" spans="1:54" ht="15.6" x14ac:dyDescent="0.3">
      <c r="A19" s="116">
        <v>7</v>
      </c>
      <c r="B19" s="117">
        <v>921320104007</v>
      </c>
      <c r="C19" s="118" t="s">
        <v>7</v>
      </c>
      <c r="D19" s="119" t="s">
        <v>321</v>
      </c>
      <c r="E19" s="120">
        <v>189</v>
      </c>
      <c r="G19" s="107"/>
      <c r="H19" s="107"/>
      <c r="I19" s="107"/>
      <c r="J19" s="107"/>
      <c r="K19" s="107"/>
      <c r="L19" s="120">
        <v>91</v>
      </c>
      <c r="M19" s="107"/>
      <c r="N19" s="108"/>
      <c r="O19" s="108"/>
      <c r="P19" s="108"/>
      <c r="Q19" s="108"/>
      <c r="R19" s="108"/>
      <c r="S19" s="120">
        <v>380</v>
      </c>
      <c r="T19" s="109"/>
      <c r="U19" s="108"/>
      <c r="V19" s="108"/>
      <c r="W19" s="110"/>
      <c r="X19" s="110"/>
      <c r="Y19" s="110"/>
      <c r="Z19" s="120">
        <v>95</v>
      </c>
      <c r="AA19" s="121"/>
      <c r="AB19" s="134"/>
      <c r="AC19" s="129"/>
      <c r="AD19" s="132"/>
      <c r="AE19" s="129"/>
      <c r="AF19" s="129"/>
      <c r="AG19" s="120">
        <v>95</v>
      </c>
      <c r="AH19" s="110"/>
      <c r="AI19" s="110"/>
      <c r="AJ19" s="110"/>
      <c r="AK19" s="110"/>
      <c r="AL19" s="110"/>
      <c r="AM19" s="110"/>
      <c r="AN19" s="120">
        <v>96</v>
      </c>
      <c r="AO19" s="121"/>
      <c r="AP19" s="134"/>
      <c r="AQ19" s="129"/>
      <c r="AR19" s="132">
        <v>98</v>
      </c>
      <c r="AS19" s="129"/>
      <c r="AT19" s="129"/>
      <c r="AU19" s="125" t="s">
        <v>315</v>
      </c>
      <c r="AV19" s="96">
        <f t="shared" si="0"/>
        <v>100</v>
      </c>
      <c r="AW19" s="115">
        <f>IF(AO19&gt;0,100*(E19+K19+Q19+W19+AC19+AI19+AO19)/('S1'!$K$15+100),100*(E19+K19+Q19+W19+AI19+AC19+AO19)/'S1'!$K$15)</f>
        <v>63</v>
      </c>
      <c r="AX19" s="115">
        <f>IF(AP19&gt;0,100*(F19+L19+R19+WJ19+AD19+AP19)/('S1'!$K$15+100),100*(F19+L19+R19+WJ19+AD19)/'S1'!$K$15)</f>
        <v>30.333333333333332</v>
      </c>
      <c r="AY19" s="115">
        <f>IF(AQ19&gt;0,100*(G19+M19+S19+Y19+AE19+AK19+AQ19)/('S1'!$K$17+100),100*(G19+M19+S19+Y19+AE19+AK19+AQ19)/'S1'!$K$17)</f>
        <v>76</v>
      </c>
      <c r="AZ19" s="115">
        <f>IF(AR19&gt;0,100*(H19+N19+T19+Z19+AF19+AL19+AR19)/('S1'!$K$18+100),100*(H19+N19+T19+Z19+AF19+AL19+AR19)/'S1'!$K$18)</f>
        <v>64.333333333333329</v>
      </c>
      <c r="BA19" s="115">
        <f>IF(AS19&gt;0,100*(I199+O19+U19+AA19+AG19+AM19+AS19)/('S1'!$K$19+100),100*(I199+O19+U19+AA19+AG19+AM19+AS19)/'S1'!$K$19)</f>
        <v>47.5</v>
      </c>
      <c r="BB19" s="115">
        <f>IF(AT19&gt;0,100*(J19+P19+V19+AB19+AH19+AN19+AT19)/('S1'!$K$19+100),100*(J19+P19+V19+AB19+AH19+AN19+AT19)/'S1'!$K$19)</f>
        <v>48</v>
      </c>
    </row>
    <row r="20" spans="1:54" ht="15.6" x14ac:dyDescent="0.3">
      <c r="A20" s="116">
        <v>8</v>
      </c>
      <c r="B20" s="117">
        <v>921320104008</v>
      </c>
      <c r="C20" s="118" t="s">
        <v>7</v>
      </c>
      <c r="D20" s="119" t="s">
        <v>322</v>
      </c>
      <c r="E20" s="120">
        <v>144</v>
      </c>
      <c r="G20" s="107"/>
      <c r="H20" s="107"/>
      <c r="I20" s="107"/>
      <c r="J20" s="107"/>
      <c r="K20" s="107"/>
      <c r="L20" s="120">
        <v>72</v>
      </c>
      <c r="M20" s="107"/>
      <c r="N20" s="108"/>
      <c r="O20" s="108"/>
      <c r="P20" s="108"/>
      <c r="Q20" s="108"/>
      <c r="R20" s="108"/>
      <c r="S20" s="120">
        <v>299</v>
      </c>
      <c r="T20" s="130"/>
      <c r="U20" s="108"/>
      <c r="V20" s="108"/>
      <c r="W20" s="110"/>
      <c r="X20" s="110"/>
      <c r="Y20" s="110"/>
      <c r="Z20" s="120">
        <v>75</v>
      </c>
      <c r="AA20" s="121"/>
      <c r="AB20" s="131"/>
      <c r="AC20" s="129"/>
      <c r="AD20" s="129"/>
      <c r="AE20" s="132"/>
      <c r="AF20" s="129"/>
      <c r="AG20" s="120">
        <v>72</v>
      </c>
      <c r="AH20" s="110"/>
      <c r="AI20" s="110"/>
      <c r="AJ20" s="110"/>
      <c r="AK20" s="110"/>
      <c r="AL20" s="110"/>
      <c r="AM20" s="110"/>
      <c r="AN20" s="120">
        <v>74</v>
      </c>
      <c r="AO20" s="121"/>
      <c r="AP20" s="131">
        <v>74</v>
      </c>
      <c r="AQ20" s="129"/>
      <c r="AR20" s="129"/>
      <c r="AS20" s="132"/>
      <c r="AT20" s="129"/>
      <c r="AU20" s="125" t="s">
        <v>323</v>
      </c>
      <c r="AV20" s="96">
        <f t="shared" si="0"/>
        <v>70</v>
      </c>
      <c r="AW20" s="115">
        <f>IF(AO20&gt;0,100*(E20+K20+Q20+W20+AC20+AI20+AO20)/('S1'!$K$15+100),100*(E20+K20+Q20+W20+AI20+AC20+AO20)/'S1'!$K$15)</f>
        <v>48</v>
      </c>
      <c r="AX20" s="115">
        <f>IF(AP20&gt;0,100*(F20+L20+R20+WJ20+AD20+AP20)/('S1'!$K$15+100),100*(F20+L20+R20+WJ20+AD20)/'S1'!$K$15)</f>
        <v>36.5</v>
      </c>
      <c r="AY20" s="115">
        <f>IF(AQ20&gt;0,100*(G20+M20+S20+Y20+AE20+AK20+AQ20)/('S1'!$K$17+100),100*(G20+M20+S20+Y20+AE20+AK20+AQ20)/'S1'!$K$17)</f>
        <v>59.8</v>
      </c>
      <c r="AZ20" s="115">
        <f>IF(AR20&gt;0,100*(H20+N20+T20+Z20+AF20+AL20+AR20)/('S1'!$K$18+100),100*(H20+N20+T20+Z20+AF20+AL20+AR20)/'S1'!$K$18)</f>
        <v>37.5</v>
      </c>
      <c r="BA20" s="115">
        <f>IF(AS20&gt;0,100*(I200+O20+U20+AA20+AG20+AM20+AS20)/('S1'!$K$19+100),100*(I200+O20+U20+AA20+AG20+AM20+AS20)/'S1'!$K$19)</f>
        <v>36</v>
      </c>
      <c r="BB20" s="115">
        <f>IF(AT20&gt;0,100*(J20+P20+V20+AB20+AH20+AN20+AT20)/('S1'!$K$19+100),100*(J20+P20+V20+AB20+AH20+AN20+AT20)/'S1'!$K$19)</f>
        <v>37</v>
      </c>
    </row>
    <row r="21" spans="1:54" ht="15.75" customHeight="1" x14ac:dyDescent="0.3">
      <c r="A21" s="116">
        <v>9</v>
      </c>
      <c r="B21" s="117">
        <v>921320104009</v>
      </c>
      <c r="C21" s="118" t="s">
        <v>7</v>
      </c>
      <c r="D21" s="119" t="s">
        <v>324</v>
      </c>
      <c r="E21" s="120">
        <v>189</v>
      </c>
      <c r="G21" s="107"/>
      <c r="H21" s="107"/>
      <c r="I21" s="107"/>
      <c r="J21" s="107"/>
      <c r="K21" s="107"/>
      <c r="L21" s="120">
        <v>94</v>
      </c>
      <c r="M21" s="107"/>
      <c r="N21" s="108"/>
      <c r="O21" s="108"/>
      <c r="P21" s="108"/>
      <c r="Q21" s="108"/>
      <c r="R21" s="108"/>
      <c r="S21" s="120">
        <v>377</v>
      </c>
      <c r="T21" s="109"/>
      <c r="U21" s="108"/>
      <c r="V21" s="108"/>
      <c r="W21" s="110"/>
      <c r="X21" s="110"/>
      <c r="Y21" s="110"/>
      <c r="Z21" s="120">
        <v>95</v>
      </c>
      <c r="AA21" s="111"/>
      <c r="AB21" s="128"/>
      <c r="AC21" s="135"/>
      <c r="AD21" s="129"/>
      <c r="AE21" s="129"/>
      <c r="AF21" s="129"/>
      <c r="AG21" s="120">
        <v>95</v>
      </c>
      <c r="AH21" s="110"/>
      <c r="AI21" s="110"/>
      <c r="AJ21" s="110"/>
      <c r="AK21" s="110"/>
      <c r="AL21" s="110"/>
      <c r="AM21" s="110"/>
      <c r="AN21" s="120">
        <v>96</v>
      </c>
      <c r="AO21" s="111">
        <v>94</v>
      </c>
      <c r="AP21" s="128"/>
      <c r="AQ21" s="135"/>
      <c r="AR21" s="129"/>
      <c r="AS21" s="129"/>
      <c r="AT21" s="129"/>
      <c r="AU21" s="125" t="s">
        <v>315</v>
      </c>
      <c r="AV21" s="96">
        <f t="shared" si="0"/>
        <v>100</v>
      </c>
      <c r="AW21" s="115">
        <f>IF(AO21&gt;0,100*(E21+K21+Q21+W21+AC21+AI21+AO21)/('S1'!$K$15+100),100*(E21+K21+Q21+W21+AI21+AC21+AO21)/'S1'!$K$15)</f>
        <v>70.75</v>
      </c>
      <c r="AX21" s="115">
        <f>IF(AP21&gt;0,100*(F21+L21+R21+WJ21+AD21+AP21)/('S1'!$K$15+100),100*(F21+L21+R21+WJ21+AD21)/'S1'!$K$15)</f>
        <v>31.333333333333332</v>
      </c>
      <c r="AY21" s="115">
        <f>IF(AQ21&gt;0,100*(G21+M21+S21+Y21+AE21+AK21+AQ21)/('S1'!$K$17+100),100*(G21+M21+S21+Y21+AE21+AK21+AQ21)/'S1'!$K$17)</f>
        <v>75.400000000000006</v>
      </c>
      <c r="AZ21" s="115">
        <f>IF(AR21&gt;0,100*(H21+N21+T21+Z21+AF21+AL21+AR21)/('S1'!$K$18+100),100*(H21+N21+T21+Z21+AF21+AL21+AR21)/'S1'!$K$18)</f>
        <v>47.5</v>
      </c>
      <c r="BA21" s="115">
        <f>IF(AS21&gt;0,100*(I201+O21+U21+AA21+AG21+AM21+AS21)/('S1'!$K$19+100),100*(I201+O21+U21+AA21+AG21+AM21+AS21)/'S1'!$K$19)</f>
        <v>47.5</v>
      </c>
      <c r="BB21" s="115">
        <f>IF(AT21&gt;0,100*(J21+P21+V21+AB21+AH21+AN21+AT21)/('S1'!$K$19+100),100*(J21+P21+V21+AB21+AH21+AN21+AT21)/'S1'!$K$19)</f>
        <v>48</v>
      </c>
    </row>
    <row r="22" spans="1:54" ht="15.75" customHeight="1" x14ac:dyDescent="0.3">
      <c r="A22" s="116">
        <v>10</v>
      </c>
      <c r="B22" s="117">
        <v>921320104010</v>
      </c>
      <c r="C22" s="118" t="s">
        <v>7</v>
      </c>
      <c r="D22" s="119" t="s">
        <v>325</v>
      </c>
      <c r="E22" s="120">
        <v>193</v>
      </c>
      <c r="G22" s="107"/>
      <c r="H22" s="107"/>
      <c r="I22" s="107"/>
      <c r="J22" s="107"/>
      <c r="K22" s="107"/>
      <c r="L22" s="120">
        <v>94</v>
      </c>
      <c r="M22" s="107"/>
      <c r="N22" s="108"/>
      <c r="O22" s="108"/>
      <c r="P22" s="108"/>
      <c r="Q22" s="108"/>
      <c r="R22" s="108"/>
      <c r="S22" s="120">
        <v>378</v>
      </c>
      <c r="T22" s="109"/>
      <c r="U22" s="108"/>
      <c r="V22" s="108"/>
      <c r="W22" s="110"/>
      <c r="X22" s="110"/>
      <c r="Y22" s="110"/>
      <c r="Z22" s="120">
        <v>96</v>
      </c>
      <c r="AA22" s="121"/>
      <c r="AB22" s="136"/>
      <c r="AC22" s="133"/>
      <c r="AD22" s="129"/>
      <c r="AE22" s="129"/>
      <c r="AF22" s="129"/>
      <c r="AG22" s="120">
        <v>96</v>
      </c>
      <c r="AH22" s="110"/>
      <c r="AI22" s="110"/>
      <c r="AJ22" s="110"/>
      <c r="AK22" s="110"/>
      <c r="AL22" s="110"/>
      <c r="AM22" s="110"/>
      <c r="AN22" s="120">
        <v>96</v>
      </c>
      <c r="AO22" s="121"/>
      <c r="AP22" s="136"/>
      <c r="AQ22" s="133">
        <v>96</v>
      </c>
      <c r="AR22" s="129"/>
      <c r="AS22" s="129"/>
      <c r="AT22" s="129"/>
      <c r="AU22" s="125" t="s">
        <v>315</v>
      </c>
      <c r="AV22" s="96">
        <f t="shared" si="0"/>
        <v>100</v>
      </c>
      <c r="AW22" s="115">
        <f>IF(AO22&gt;0,100*(E22+K22+Q22+W22+AC22+AI22+AO22)/('S1'!$K$15+100),100*(E22+K22+Q22+W22+AI22+AC22+AO22)/'S1'!$K$15)</f>
        <v>64.333333333333329</v>
      </c>
      <c r="AX22" s="115">
        <f>IF(AP22&gt;0,100*(F22+L22+R22+WJ22+AD22+AP22)/('S1'!$K$15+100),100*(F22+L22+R22+WJ22+AD22)/'S1'!$K$15)</f>
        <v>31.333333333333332</v>
      </c>
      <c r="AY22" s="115">
        <f>IF(AQ22&gt;0,100*(G22+M22+S22+Y22+AE22+AK22+AQ22)/('S1'!$K$17+100),100*(G22+M22+S22+Y22+AE22+AK22+AQ22)/'S1'!$K$17)</f>
        <v>79</v>
      </c>
      <c r="AZ22" s="115">
        <f>IF(AR22&gt;0,100*(H22+N22+T22+Z22+AF22+AL22+AR22)/('S1'!$K$18+100),100*(H22+N22+T22+Z22+AF22+AL22+AR22)/'S1'!$K$18)</f>
        <v>48</v>
      </c>
      <c r="BA22" s="115">
        <f>IF(AS22&gt;0,100*(I202+O22+U22+AA22+AG22+AM22+AS22)/('S1'!$K$19+100),100*(I202+O22+U22+AA22+AG22+AM22+AS22)/'S1'!$K$19)</f>
        <v>48</v>
      </c>
      <c r="BB22" s="115">
        <f>IF(AT22&gt;0,100*(J22+P22+V22+AB22+AH22+AN22+AT22)/('S1'!$K$19+100),100*(J22+P22+V22+AB22+AH22+AN22+AT22)/'S1'!$K$19)</f>
        <v>48</v>
      </c>
    </row>
    <row r="23" spans="1:54" ht="15.75" customHeight="1" x14ac:dyDescent="0.3">
      <c r="A23" s="116">
        <v>11</v>
      </c>
      <c r="B23" s="117">
        <v>921320104011</v>
      </c>
      <c r="C23" s="118" t="s">
        <v>7</v>
      </c>
      <c r="D23" s="119" t="s">
        <v>326</v>
      </c>
      <c r="E23" s="120">
        <v>190</v>
      </c>
      <c r="G23" s="107"/>
      <c r="H23" s="107"/>
      <c r="I23" s="107"/>
      <c r="J23" s="107"/>
      <c r="K23" s="107"/>
      <c r="L23" s="120">
        <v>96</v>
      </c>
      <c r="M23" s="107"/>
      <c r="N23" s="108"/>
      <c r="O23" s="108"/>
      <c r="P23" s="108"/>
      <c r="Q23" s="108"/>
      <c r="R23" s="108"/>
      <c r="S23" s="120">
        <v>387</v>
      </c>
      <c r="T23" s="130"/>
      <c r="U23" s="108"/>
      <c r="V23" s="108"/>
      <c r="W23" s="110"/>
      <c r="X23" s="110"/>
      <c r="Y23" s="110"/>
      <c r="Z23" s="120">
        <v>97</v>
      </c>
      <c r="AA23" s="121"/>
      <c r="AB23" s="137"/>
      <c r="AC23" s="129"/>
      <c r="AD23" s="129"/>
      <c r="AE23" s="129"/>
      <c r="AF23" s="133"/>
      <c r="AG23" s="120">
        <v>97</v>
      </c>
      <c r="AH23" s="110"/>
      <c r="AI23" s="110"/>
      <c r="AJ23" s="110"/>
      <c r="AK23" s="110"/>
      <c r="AL23" s="110"/>
      <c r="AM23" s="110"/>
      <c r="AN23" s="120">
        <v>96</v>
      </c>
      <c r="AO23" s="121"/>
      <c r="AP23" s="137"/>
      <c r="AQ23" s="129"/>
      <c r="AR23" s="129"/>
      <c r="AS23" s="129"/>
      <c r="AT23" s="133">
        <v>96</v>
      </c>
      <c r="AU23" s="125" t="s">
        <v>327</v>
      </c>
      <c r="AV23" s="96">
        <f t="shared" si="0"/>
        <v>90</v>
      </c>
      <c r="AW23" s="115">
        <f>IF(AO23&gt;0,100*(E23+K23+Q23+W23+AC23+AI23+AO23)/('S1'!$K$15+100),100*(E23+K23+Q23+W23+AI23+AC23+AO23)/'S1'!$K$15)</f>
        <v>63.333333333333336</v>
      </c>
      <c r="AX23" s="115">
        <f>IF(AP23&gt;0,100*(F23+L23+R23+WJ23+AD23+AP23)/('S1'!$K$15+100),100*(F23+L23+R23+WJ23+AD23)/'S1'!$K$15)</f>
        <v>32</v>
      </c>
      <c r="AY23" s="115">
        <f>IF(AQ23&gt;0,100*(G23+M23+S23+Y23+AE23+AK23+AQ23)/('S1'!$K$17+100),100*(G23+M23+S23+Y23+AE23+AK23+AQ23)/'S1'!$K$17)</f>
        <v>77.400000000000006</v>
      </c>
      <c r="AZ23" s="115">
        <f>IF(AR23&gt;0,100*(H23+N23+T23+Z23+AF23+AL23+AR23)/('S1'!$K$18+100),100*(H23+N23+T23+Z23+AF23+AL23+AR23)/'S1'!$K$18)</f>
        <v>48.5</v>
      </c>
      <c r="BA23" s="115">
        <f>IF(AS23&gt;0,100*(I203+O23+U23+AA23+AG23+AM23+AS23)/('S1'!$K$19+100),100*(I203+O23+U23+AA23+AG23+AM23+AS23)/'S1'!$K$19)</f>
        <v>48.5</v>
      </c>
      <c r="BB23" s="115">
        <f>IF(AT23&gt;0,100*(J23+P23+V23+AB23+AH23+AN23+AT23)/('S1'!$K$19+100),100*(J23+P23+V23+AB23+AH23+AN23+AT23)/'S1'!$K$19)</f>
        <v>64</v>
      </c>
    </row>
    <row r="24" spans="1:54" ht="15.75" customHeight="1" x14ac:dyDescent="0.3">
      <c r="A24" s="116">
        <v>12</v>
      </c>
      <c r="B24" s="117">
        <v>921320104012</v>
      </c>
      <c r="C24" s="118" t="s">
        <v>7</v>
      </c>
      <c r="D24" s="119" t="s">
        <v>328</v>
      </c>
      <c r="E24" s="120">
        <v>190</v>
      </c>
      <c r="G24" s="107"/>
      <c r="H24" s="107"/>
      <c r="I24" s="107"/>
      <c r="J24" s="107"/>
      <c r="K24" s="107"/>
      <c r="L24" s="120">
        <v>95</v>
      </c>
      <c r="M24" s="107"/>
      <c r="N24" s="108"/>
      <c r="O24" s="108"/>
      <c r="P24" s="108"/>
      <c r="Q24" s="108"/>
      <c r="R24" s="108"/>
      <c r="S24" s="120">
        <v>380</v>
      </c>
      <c r="T24" s="109"/>
      <c r="U24" s="108"/>
      <c r="V24" s="108"/>
      <c r="W24" s="126"/>
      <c r="X24" s="126"/>
      <c r="Y24" s="126"/>
      <c r="Z24" s="120">
        <v>95</v>
      </c>
      <c r="AA24" s="121"/>
      <c r="AB24" s="128"/>
      <c r="AC24" s="129"/>
      <c r="AD24" s="129"/>
      <c r="AE24" s="129"/>
      <c r="AF24" s="133"/>
      <c r="AG24" s="120">
        <v>94</v>
      </c>
      <c r="AH24" s="126"/>
      <c r="AI24" s="126"/>
      <c r="AJ24" s="126"/>
      <c r="AK24" s="126"/>
      <c r="AL24" s="126"/>
      <c r="AM24" s="126"/>
      <c r="AN24" s="120">
        <v>96</v>
      </c>
      <c r="AO24" s="121"/>
      <c r="AP24" s="128"/>
      <c r="AQ24" s="129"/>
      <c r="AR24" s="129"/>
      <c r="AS24" s="129"/>
      <c r="AT24" s="133">
        <v>94</v>
      </c>
      <c r="AU24" s="125" t="s">
        <v>315</v>
      </c>
      <c r="AV24" s="96">
        <f t="shared" si="0"/>
        <v>100</v>
      </c>
      <c r="AW24" s="115">
        <f>IF(AO24&gt;0,100*(E24+K24+Q24+W24+AC24+AI24+AO24)/('S1'!$K$15+100),100*(E24+K24+Q24+W24+AI24+AC24+AO24)/'S1'!$K$15)</f>
        <v>63.333333333333336</v>
      </c>
      <c r="AX24" s="115">
        <f>IF(AP24&gt;0,100*(F24+L24+R24+WJ24+AD24+AP24)/('S1'!$K$15+100),100*(F24+L24+R24+WJ24+AD24)/'S1'!$K$15)</f>
        <v>31.666666666666668</v>
      </c>
      <c r="AY24" s="115">
        <f>IF(AQ24&gt;0,100*(G24+M24+S24+Y24+AE24+AK24+AQ24)/('S1'!$K$17+100),100*(G24+M24+S24+Y24+AE24+AK24+AQ24)/'S1'!$K$17)</f>
        <v>76</v>
      </c>
      <c r="AZ24" s="115">
        <f>IF(AR24&gt;0,100*(H24+N24+T24+Z24+AF24+AL24+AR24)/('S1'!$K$18+100),100*(H24+N24+T24+Z24+AF24+AL24+AR24)/'S1'!$K$18)</f>
        <v>47.5</v>
      </c>
      <c r="BA24" s="115">
        <f>IF(AS24&gt;0,100*(I204+O24+U24+AA24+AG24+AM24+AS24)/('S1'!$K$19+100),100*(I204+O24+U24+AA24+AG24+AM24+AS24)/'S1'!$K$19)</f>
        <v>47</v>
      </c>
      <c r="BB24" s="115">
        <f>IF(AT24&gt;0,100*(J24+P24+V24+AB24+AH24+AN24+AT24)/('S1'!$K$19+100),100*(J24+P24+V24+AB24+AH24+AN24+AT24)/'S1'!$K$19)</f>
        <v>63.333333333333336</v>
      </c>
    </row>
    <row r="25" spans="1:54" ht="15.75" customHeight="1" x14ac:dyDescent="0.3">
      <c r="A25" s="116">
        <v>13</v>
      </c>
      <c r="B25" s="117">
        <v>921320104013</v>
      </c>
      <c r="C25" s="118" t="s">
        <v>7</v>
      </c>
      <c r="D25" s="119" t="s">
        <v>329</v>
      </c>
      <c r="E25" s="120">
        <v>191</v>
      </c>
      <c r="G25" s="107"/>
      <c r="H25" s="107"/>
      <c r="I25" s="107"/>
      <c r="J25" s="107"/>
      <c r="K25" s="107"/>
      <c r="L25" s="120">
        <v>94</v>
      </c>
      <c r="M25" s="107"/>
      <c r="N25" s="108"/>
      <c r="O25" s="108"/>
      <c r="P25" s="108"/>
      <c r="Q25" s="108"/>
      <c r="R25" s="108"/>
      <c r="S25" s="120">
        <v>366</v>
      </c>
      <c r="T25" s="109"/>
      <c r="U25" s="108"/>
      <c r="V25" s="108"/>
      <c r="W25" s="110"/>
      <c r="X25" s="110"/>
      <c r="Y25" s="110"/>
      <c r="Z25" s="120">
        <v>88</v>
      </c>
      <c r="AA25" s="121"/>
      <c r="AB25" s="136"/>
      <c r="AC25" s="124"/>
      <c r="AD25" s="133"/>
      <c r="AE25" s="129"/>
      <c r="AF25" s="129"/>
      <c r="AG25" s="120">
        <v>88</v>
      </c>
      <c r="AH25" s="110"/>
      <c r="AI25" s="110"/>
      <c r="AJ25" s="110"/>
      <c r="AK25" s="110"/>
      <c r="AL25" s="110"/>
      <c r="AM25" s="110"/>
      <c r="AN25" s="120">
        <v>96</v>
      </c>
      <c r="AO25" s="121"/>
      <c r="AP25" s="136"/>
      <c r="AQ25" s="124"/>
      <c r="AR25" s="133">
        <v>96</v>
      </c>
      <c r="AS25" s="129"/>
      <c r="AT25" s="129"/>
      <c r="AU25" s="125" t="s">
        <v>7</v>
      </c>
      <c r="AV25" s="96">
        <f t="shared" si="0"/>
        <v>80</v>
      </c>
      <c r="AW25" s="115">
        <f>IF(AO25&gt;0,100*(E25+K25+Q25+W25+AC25+AI25+AO25)/('S1'!$K$15+100),100*(E25+K25+Q25+W25+AI25+AC25+AO25)/'S1'!$K$15)</f>
        <v>63.666666666666664</v>
      </c>
      <c r="AX25" s="115">
        <f>IF(AP25&gt;0,100*(F25+L25+R25+WJ25+AD25+AP25)/('S1'!$K$15+100),100*(F25+L25+R25+WJ25+AD25)/'S1'!$K$15)</f>
        <v>31.333333333333332</v>
      </c>
      <c r="AY25" s="115">
        <f>IF(AQ25&gt;0,100*(G25+M25+S25+Y25+AE25+AK25+AQ25)/('S1'!$K$17+100),100*(G25+M25+S25+Y25+AE25+AK25+AQ25)/'S1'!$K$17)</f>
        <v>73.2</v>
      </c>
      <c r="AZ25" s="115">
        <f>IF(AR25&gt;0,100*(H25+N25+T25+Z25+AF25+AL25+AR25)/('S1'!$K$18+100),100*(H25+N25+T25+Z25+AF25+AL25+AR25)/'S1'!$K$18)</f>
        <v>61.333333333333336</v>
      </c>
      <c r="BA25" s="115">
        <f>IF(AS25&gt;0,100*(I205+O25+U25+AA25+AG25+AM25+AS25)/('S1'!$K$19+100),100*(I205+O25+U25+AA25+AG25+AM25+AS25)/'S1'!$K$19)</f>
        <v>44</v>
      </c>
      <c r="BB25" s="115">
        <f>IF(AT25&gt;0,100*(J25+P25+V25+AB25+AH25+AN25+AT25)/('S1'!$K$19+100),100*(J25+P25+V25+AB25+AH25+AN25+AT25)/'S1'!$K$19)</f>
        <v>48</v>
      </c>
    </row>
    <row r="26" spans="1:54" ht="15.75" customHeight="1" x14ac:dyDescent="0.3">
      <c r="A26" s="116">
        <v>14</v>
      </c>
      <c r="B26" s="117">
        <v>921320104014</v>
      </c>
      <c r="C26" s="118" t="s">
        <v>7</v>
      </c>
      <c r="D26" s="119" t="s">
        <v>330</v>
      </c>
      <c r="E26" s="120">
        <v>191</v>
      </c>
      <c r="G26" s="107"/>
      <c r="H26" s="107"/>
      <c r="I26" s="107"/>
      <c r="J26" s="107"/>
      <c r="K26" s="107"/>
      <c r="L26" s="120">
        <v>94</v>
      </c>
      <c r="M26" s="107"/>
      <c r="N26" s="108"/>
      <c r="O26" s="108"/>
      <c r="P26" s="108"/>
      <c r="Q26" s="108"/>
      <c r="R26" s="108"/>
      <c r="S26" s="120">
        <v>376</v>
      </c>
      <c r="T26" s="130"/>
      <c r="U26" s="108"/>
      <c r="V26" s="108"/>
      <c r="W26" s="110"/>
      <c r="X26" s="110"/>
      <c r="Y26" s="110"/>
      <c r="Z26" s="120">
        <v>93</v>
      </c>
      <c r="AA26" s="121"/>
      <c r="AB26" s="134"/>
      <c r="AC26" s="133"/>
      <c r="AD26" s="129"/>
      <c r="AE26" s="129"/>
      <c r="AF26" s="132"/>
      <c r="AG26" s="120">
        <v>93</v>
      </c>
      <c r="AH26" s="110"/>
      <c r="AI26" s="110"/>
      <c r="AJ26" s="110"/>
      <c r="AK26" s="110"/>
      <c r="AL26" s="110"/>
      <c r="AM26" s="110"/>
      <c r="AN26" s="120">
        <v>96</v>
      </c>
      <c r="AO26" s="121"/>
      <c r="AP26" s="134"/>
      <c r="AQ26" s="133">
        <v>98</v>
      </c>
      <c r="AR26" s="129"/>
      <c r="AS26" s="129"/>
      <c r="AT26" s="132"/>
      <c r="AU26" s="125" t="s">
        <v>327</v>
      </c>
      <c r="AV26" s="96">
        <f t="shared" si="0"/>
        <v>90</v>
      </c>
      <c r="AW26" s="115">
        <f>IF(AO26&gt;0,100*(E26+K26+Q26+W26+AC26+AI26+AO26)/('S1'!$K$15+100),100*(E26+K26+Q26+W26+AI26+AC26+AO26)/'S1'!$K$15)</f>
        <v>63.666666666666664</v>
      </c>
      <c r="AX26" s="115">
        <f>IF(AP26&gt;0,100*(F26+L26+R26+WJ26+AD26+AP26)/('S1'!$K$15+100),100*(F26+L26+R26+WJ26+AD26)/'S1'!$K$15)</f>
        <v>31.333333333333332</v>
      </c>
      <c r="AY26" s="115">
        <f>IF(AQ26&gt;0,100*(G26+M26+S26+Y26+AE26+AK26+AQ26)/('S1'!$K$17+100),100*(G26+M26+S26+Y26+AE26+AK26+AQ26)/'S1'!$K$17)</f>
        <v>79</v>
      </c>
      <c r="AZ26" s="115">
        <f>IF(AR26&gt;0,100*(H26+N26+T26+Z26+AF26+AL26+AR26)/('S1'!$K$18+100),100*(H26+N26+T26+Z26+AF26+AL26+AR26)/'S1'!$K$18)</f>
        <v>46.5</v>
      </c>
      <c r="BA26" s="115">
        <f>IF(AS26&gt;0,100*(I206+O26+U26+AA26+AG26+AM26+AS26)/('S1'!$K$19+100),100*(I206+O26+U26+AA26+AG26+AM26+AS26)/'S1'!$K$19)</f>
        <v>46.5</v>
      </c>
      <c r="BB26" s="115">
        <f>IF(AT26&gt;0,100*(J26+P26+V26+AB26+AH26+AN26+AT26)/('S1'!$K$19+100),100*(J26+P26+V26+AB26+AH26+AN26+AT26)/'S1'!$K$19)</f>
        <v>48</v>
      </c>
    </row>
    <row r="27" spans="1:54" ht="15.75" customHeight="1" x14ac:dyDescent="0.3">
      <c r="A27" s="116">
        <v>15</v>
      </c>
      <c r="B27" s="117">
        <v>921320104015</v>
      </c>
      <c r="C27" s="118" t="s">
        <v>7</v>
      </c>
      <c r="D27" s="119" t="s">
        <v>331</v>
      </c>
      <c r="E27" s="120">
        <v>190</v>
      </c>
      <c r="G27" s="107"/>
      <c r="H27" s="107"/>
      <c r="I27" s="107"/>
      <c r="J27" s="107"/>
      <c r="K27" s="107"/>
      <c r="L27" s="120">
        <v>97</v>
      </c>
      <c r="M27" s="107"/>
      <c r="N27" s="108"/>
      <c r="O27" s="108"/>
      <c r="P27" s="108"/>
      <c r="Q27" s="108"/>
      <c r="R27" s="108"/>
      <c r="S27" s="120">
        <v>371</v>
      </c>
      <c r="T27" s="109"/>
      <c r="U27" s="108"/>
      <c r="V27" s="108"/>
      <c r="W27" s="126"/>
      <c r="X27" s="126"/>
      <c r="Y27" s="126"/>
      <c r="Z27" s="120">
        <v>94</v>
      </c>
      <c r="AA27" s="121"/>
      <c r="AB27" s="120"/>
      <c r="AC27" s="124"/>
      <c r="AD27" s="124"/>
      <c r="AE27" s="124"/>
      <c r="AF27" s="124"/>
      <c r="AG27" s="120">
        <v>90</v>
      </c>
      <c r="AH27" s="126"/>
      <c r="AI27" s="126"/>
      <c r="AJ27" s="126"/>
      <c r="AK27" s="126"/>
      <c r="AL27" s="126"/>
      <c r="AM27" s="126"/>
      <c r="AN27" s="120">
        <v>93</v>
      </c>
      <c r="AO27" s="121"/>
      <c r="AP27" s="120">
        <v>94</v>
      </c>
      <c r="AQ27" s="124"/>
      <c r="AR27" s="124"/>
      <c r="AS27" s="124"/>
      <c r="AT27" s="124"/>
      <c r="AU27" s="125" t="s">
        <v>315</v>
      </c>
      <c r="AV27" s="96">
        <f t="shared" si="0"/>
        <v>100</v>
      </c>
      <c r="AW27" s="115">
        <f>IF(AO27&gt;0,100*(E27+K27+Q27+W27+AC27+AI27+AO27)/('S1'!$K$15+100),100*(E27+K27+Q27+W27+AI27+AC27+AO27)/'S1'!$K$15)</f>
        <v>63.333333333333336</v>
      </c>
      <c r="AX27" s="115">
        <f>IF(AP27&gt;0,100*(F27+L27+R27+WJ27+AD27+AP27)/('S1'!$K$15+100),100*(F27+L27+R27+WJ27+AD27)/'S1'!$K$15)</f>
        <v>47.75</v>
      </c>
      <c r="AY27" s="115">
        <f>IF(AQ27&gt;0,100*(G27+M27+S27+Y27+AE27+AK27+AQ27)/('S1'!$K$17+100),100*(G27+M27+S27+Y27+AE27+AK27+AQ27)/'S1'!$K$17)</f>
        <v>74.2</v>
      </c>
      <c r="AZ27" s="115">
        <f>IF(AR27&gt;0,100*(H27+N27+T27+Z27+AF27+AL27+AR27)/('S1'!$K$18+100),100*(H27+N27+T27+Z27+AF27+AL27+AR27)/'S1'!$K$18)</f>
        <v>47</v>
      </c>
      <c r="BA27" s="115">
        <f>IF(AS27&gt;0,100*(I207+O27+U27+AA27+AG27+AM27+AS27)/('S1'!$K$19+100),100*(I207+O27+U27+AA27+AG27+AM27+AS27)/'S1'!$K$19)</f>
        <v>45</v>
      </c>
      <c r="BB27" s="115">
        <f>IF(AT27&gt;0,100*(J27+P27+V27+AB27+AH27+AN27+AT27)/('S1'!$K$19+100),100*(J27+P27+V27+AB27+AH27+AN27+AT27)/'S1'!$K$19)</f>
        <v>46.5</v>
      </c>
    </row>
    <row r="28" spans="1:54" ht="15.75" customHeight="1" x14ac:dyDescent="0.3">
      <c r="A28" s="116">
        <v>16</v>
      </c>
      <c r="B28" s="117">
        <v>921320104016</v>
      </c>
      <c r="C28" s="118" t="s">
        <v>7</v>
      </c>
      <c r="D28" s="119" t="s">
        <v>332</v>
      </c>
      <c r="E28" s="120">
        <v>194</v>
      </c>
      <c r="G28" s="107"/>
      <c r="H28" s="107"/>
      <c r="I28" s="107"/>
      <c r="J28" s="107"/>
      <c r="K28" s="107"/>
      <c r="L28" s="120">
        <v>97</v>
      </c>
      <c r="M28" s="107"/>
      <c r="N28" s="108"/>
      <c r="O28" s="108"/>
      <c r="P28" s="108"/>
      <c r="Q28" s="108"/>
      <c r="R28" s="108"/>
      <c r="S28" s="120">
        <v>387</v>
      </c>
      <c r="T28" s="109"/>
      <c r="U28" s="108"/>
      <c r="V28" s="108"/>
      <c r="W28" s="110"/>
      <c r="X28" s="110"/>
      <c r="Y28" s="110"/>
      <c r="Z28" s="120">
        <v>97</v>
      </c>
      <c r="AA28" s="121"/>
      <c r="AB28" s="134"/>
      <c r="AC28" s="124"/>
      <c r="AD28" s="135"/>
      <c r="AE28" s="123"/>
      <c r="AF28" s="124"/>
      <c r="AG28" s="120">
        <v>96</v>
      </c>
      <c r="AH28" s="110"/>
      <c r="AI28" s="110"/>
      <c r="AJ28" s="110"/>
      <c r="AK28" s="110"/>
      <c r="AL28" s="110"/>
      <c r="AM28" s="110"/>
      <c r="AN28" s="120">
        <v>96</v>
      </c>
      <c r="AO28" s="121"/>
      <c r="AP28" s="134"/>
      <c r="AQ28" s="124"/>
      <c r="AR28" s="135"/>
      <c r="AS28" s="123">
        <v>92</v>
      </c>
      <c r="AT28" s="124"/>
      <c r="AU28" s="125" t="s">
        <v>315</v>
      </c>
      <c r="AV28" s="96">
        <f t="shared" si="0"/>
        <v>100</v>
      </c>
      <c r="AW28" s="115">
        <f>IF(AO28&gt;0,100*(E28+K28+Q28+W28+AC28+AI28+AO28)/('S1'!$K$15+100),100*(E28+K28+Q28+W28+AI28+AC28+AO28)/'S1'!$K$15)</f>
        <v>64.666666666666671</v>
      </c>
      <c r="AX28" s="115">
        <f>IF(AP28&gt;0,100*(F28+L28+R28+WJ28+AD28+AP28)/('S1'!$K$15+100),100*(F28+L28+R28+WJ28+AD28)/'S1'!$K$15)</f>
        <v>32.333333333333336</v>
      </c>
      <c r="AY28" s="115">
        <f>IF(AQ28&gt;0,100*(G28+M28+S28+Y28+AE28+AK28+AQ28)/('S1'!$K$17+100),100*(G28+M28+S28+Y28+AE28+AK28+AQ28)/'S1'!$K$17)</f>
        <v>77.400000000000006</v>
      </c>
      <c r="AZ28" s="115">
        <f>IF(AR28&gt;0,100*(H28+N28+T28+Z28+AF28+AL28+AR28)/('S1'!$K$18+100),100*(H28+N28+T28+Z28+AF28+AL28+AR28)/'S1'!$K$18)</f>
        <v>48.5</v>
      </c>
      <c r="BA28" s="115">
        <f>IF(AS28&gt;0,100*(I208+O28+U28+AA28+AG28+AM28+AS28)/('S1'!$K$19+100),100*(I208+O28+U28+AA28+AG28+AM28+AS28)/'S1'!$K$19)</f>
        <v>62.666666666666664</v>
      </c>
      <c r="BB28" s="115">
        <f>IF(AT28&gt;0,100*(J28+P28+V28+AB28+AH28+AN28+AT28)/('S1'!$K$19+100),100*(J28+P28+V28+AB28+AH28+AN28+AT28)/'S1'!$K$19)</f>
        <v>48</v>
      </c>
    </row>
    <row r="29" spans="1:54" ht="15.75" customHeight="1" x14ac:dyDescent="0.3">
      <c r="A29" s="116">
        <v>17</v>
      </c>
      <c r="B29" s="117">
        <v>921320104017</v>
      </c>
      <c r="C29" s="118" t="s">
        <v>7</v>
      </c>
      <c r="D29" s="119" t="s">
        <v>333</v>
      </c>
      <c r="E29" s="120">
        <v>190</v>
      </c>
      <c r="G29" s="107"/>
      <c r="H29" s="107"/>
      <c r="I29" s="107"/>
      <c r="J29" s="107"/>
      <c r="K29" s="107"/>
      <c r="L29" s="120">
        <v>93</v>
      </c>
      <c r="M29" s="107"/>
      <c r="N29" s="108"/>
      <c r="O29" s="108"/>
      <c r="P29" s="108"/>
      <c r="Q29" s="108"/>
      <c r="R29" s="108"/>
      <c r="S29" s="120">
        <v>379</v>
      </c>
      <c r="T29" s="130"/>
      <c r="U29" s="108"/>
      <c r="V29" s="108"/>
      <c r="W29" s="110"/>
      <c r="X29" s="110"/>
      <c r="Y29" s="110"/>
      <c r="Z29" s="120">
        <v>95</v>
      </c>
      <c r="AA29" s="121"/>
      <c r="AB29" s="134"/>
      <c r="AC29" s="124"/>
      <c r="AD29" s="124"/>
      <c r="AE29" s="135"/>
      <c r="AF29" s="123"/>
      <c r="AG29" s="120">
        <v>95</v>
      </c>
      <c r="AH29" s="110"/>
      <c r="AI29" s="110"/>
      <c r="AJ29" s="110"/>
      <c r="AK29" s="110"/>
      <c r="AL29" s="110"/>
      <c r="AM29" s="110"/>
      <c r="AN29" s="120">
        <v>94</v>
      </c>
      <c r="AO29" s="121"/>
      <c r="AP29" s="134"/>
      <c r="AQ29" s="124"/>
      <c r="AR29" s="124"/>
      <c r="AS29" s="135"/>
      <c r="AT29" s="123">
        <v>98</v>
      </c>
      <c r="AU29" s="125" t="s">
        <v>315</v>
      </c>
      <c r="AV29" s="96">
        <f t="shared" si="0"/>
        <v>100</v>
      </c>
      <c r="AW29" s="115">
        <f>IF(AO29&gt;0,100*(E29+K29+Q29+W29+AC29+AI29+AO29)/('S1'!$K$15+100),100*(E29+K29+Q29+W29+AI29+AC29+AO29)/'S1'!$K$15)</f>
        <v>63.333333333333336</v>
      </c>
      <c r="AX29" s="115">
        <f>IF(AP29&gt;0,100*(F29+L29+R29+WJ29+AD29+AP29)/('S1'!$K$15+100),100*(F29+L29+R29+WJ29+AD29)/'S1'!$K$15)</f>
        <v>31</v>
      </c>
      <c r="AY29" s="115">
        <f>IF(AQ29&gt;0,100*(G29+M29+S29+Y29+AE29+AK29+AQ29)/('S1'!$K$17+100),100*(G29+M29+S29+Y29+AE29+AK29+AQ29)/'S1'!$K$17)</f>
        <v>75.8</v>
      </c>
      <c r="AZ29" s="115">
        <f>IF(AR29&gt;0,100*(H29+N29+T29+Z29+AF29+AL29+AR29)/('S1'!$K$18+100),100*(H29+N29+T29+Z29+AF29+AL29+AR29)/'S1'!$K$18)</f>
        <v>47.5</v>
      </c>
      <c r="BA29" s="115">
        <f>IF(AS29&gt;0,100*(I209+O29+U29+AA29+AG29+AM29+AS29)/('S1'!$K$19+100),100*(I209+O29+U29+AA29+AG29+AM29+AS29)/'S1'!$K$19)</f>
        <v>47.5</v>
      </c>
      <c r="BB29" s="115">
        <f>IF(AT29&gt;0,100*(J29+P29+V29+AB29+AH29+AN29+AT29)/('S1'!$K$19+100),100*(J29+P29+V29+AB29+AH29+AN29+AT29)/'S1'!$K$19)</f>
        <v>64</v>
      </c>
    </row>
    <row r="30" spans="1:54" ht="15.75" customHeight="1" x14ac:dyDescent="0.3">
      <c r="A30" s="116">
        <v>18</v>
      </c>
      <c r="B30" s="117">
        <v>921320104018</v>
      </c>
      <c r="C30" s="118" t="s">
        <v>7</v>
      </c>
      <c r="D30" s="119" t="s">
        <v>334</v>
      </c>
      <c r="E30" s="120">
        <v>182</v>
      </c>
      <c r="G30" s="107"/>
      <c r="H30" s="107"/>
      <c r="I30" s="107"/>
      <c r="J30" s="107"/>
      <c r="K30" s="107"/>
      <c r="L30" s="120">
        <v>94</v>
      </c>
      <c r="M30" s="107"/>
      <c r="N30" s="108"/>
      <c r="O30" s="108"/>
      <c r="P30" s="108"/>
      <c r="Q30" s="108"/>
      <c r="R30" s="108"/>
      <c r="S30" s="120">
        <v>375</v>
      </c>
      <c r="T30" s="109"/>
      <c r="U30" s="108"/>
      <c r="V30" s="108"/>
      <c r="W30" s="110"/>
      <c r="X30" s="110"/>
      <c r="Y30" s="110"/>
      <c r="Z30" s="120">
        <v>94</v>
      </c>
      <c r="AA30" s="121"/>
      <c r="AB30" s="134"/>
      <c r="AC30" s="124"/>
      <c r="AD30" s="124"/>
      <c r="AE30" s="124"/>
      <c r="AF30" s="135"/>
      <c r="AG30" s="120">
        <v>93</v>
      </c>
      <c r="AH30" s="110"/>
      <c r="AI30" s="110"/>
      <c r="AJ30" s="110"/>
      <c r="AK30" s="110"/>
      <c r="AL30" s="110"/>
      <c r="AM30" s="110"/>
      <c r="AN30" s="120">
        <v>94</v>
      </c>
      <c r="AO30" s="121"/>
      <c r="AP30" s="134"/>
      <c r="AQ30" s="124"/>
      <c r="AR30" s="124"/>
      <c r="AS30" s="124"/>
      <c r="AT30" s="135"/>
      <c r="AU30" s="125" t="s">
        <v>327</v>
      </c>
      <c r="AV30" s="96">
        <f t="shared" si="0"/>
        <v>90</v>
      </c>
      <c r="AW30" s="115">
        <f>IF(AO30&gt;0,100*(E30+K30+Q30+W30+AC30+AI30+AO30)/('S1'!$K$15+100),100*(E30+K30+Q30+W30+AI30+AC30+AO30)/'S1'!$K$15)</f>
        <v>60.666666666666664</v>
      </c>
      <c r="AX30" s="115">
        <f>IF(AP30&gt;0,100*(F30+L30+R30+WJ30+AD30+AP30)/('S1'!$K$15+100),100*(F30+L30+R30+WJ30+AD30)/'S1'!$K$15)</f>
        <v>31.333333333333332</v>
      </c>
      <c r="AY30" s="115">
        <f>IF(AQ30&gt;0,100*(G30+M30+S30+Y30+AE30+AK30+AQ30)/('S1'!$K$17+100),100*(G30+M30+S30+Y30+AE30+AK30+AQ30)/'S1'!$K$17)</f>
        <v>75</v>
      </c>
      <c r="AZ30" s="115">
        <f>IF(AR30&gt;0,100*(H30+N30+T30+Z30+AF30+AL30+AR30)/('S1'!$K$18+100),100*(H30+N30+T30+Z30+AF30+AL30+AR30)/'S1'!$K$18)</f>
        <v>47</v>
      </c>
      <c r="BA30" s="115">
        <f>IF(AS30&gt;0,100*(I210+O30+U30+AA30+AG30+AM30+AS30)/('S1'!$K$19+100),100*(I210+O30+U30+AA30+AG30+AM30+AS30)/'S1'!$K$19)</f>
        <v>46.5</v>
      </c>
      <c r="BB30" s="115">
        <f>IF(AT30&gt;0,100*(J30+P30+V30+AB30+AH30+AN30+AT30)/('S1'!$K$19+100),100*(J30+P30+V30+AB30+AH30+AN30+AT30)/'S1'!$K$19)</f>
        <v>47</v>
      </c>
    </row>
    <row r="31" spans="1:54" ht="15.75" customHeight="1" x14ac:dyDescent="0.3">
      <c r="A31" s="116">
        <v>19</v>
      </c>
      <c r="B31" s="117">
        <v>921320104019</v>
      </c>
      <c r="C31" s="118" t="s">
        <v>7</v>
      </c>
      <c r="D31" s="119" t="s">
        <v>335</v>
      </c>
      <c r="E31" s="120">
        <v>190</v>
      </c>
      <c r="G31" s="107"/>
      <c r="H31" s="107"/>
      <c r="I31" s="107"/>
      <c r="J31" s="107"/>
      <c r="K31" s="107"/>
      <c r="L31" s="120">
        <v>94</v>
      </c>
      <c r="M31" s="107"/>
      <c r="N31" s="108"/>
      <c r="O31" s="108"/>
      <c r="P31" s="108"/>
      <c r="Q31" s="108"/>
      <c r="R31" s="108"/>
      <c r="S31" s="120">
        <v>371</v>
      </c>
      <c r="T31" s="130"/>
      <c r="U31" s="108"/>
      <c r="V31" s="108"/>
      <c r="W31" s="126"/>
      <c r="X31" s="126"/>
      <c r="Y31" s="126"/>
      <c r="Z31" s="120">
        <v>94</v>
      </c>
      <c r="AA31" s="121"/>
      <c r="AB31" s="134"/>
      <c r="AC31" s="123"/>
      <c r="AD31" s="124"/>
      <c r="AE31" s="124"/>
      <c r="AF31" s="124"/>
      <c r="AG31" s="120">
        <v>93</v>
      </c>
      <c r="AH31" s="126"/>
      <c r="AI31" s="126"/>
      <c r="AJ31" s="126"/>
      <c r="AK31" s="126"/>
      <c r="AL31" s="126"/>
      <c r="AM31" s="126"/>
      <c r="AN31" s="120">
        <v>94</v>
      </c>
      <c r="AO31" s="121"/>
      <c r="AP31" s="134"/>
      <c r="AQ31" s="123">
        <v>94</v>
      </c>
      <c r="AR31" s="124"/>
      <c r="AS31" s="124"/>
      <c r="AT31" s="124"/>
      <c r="AU31" s="125" t="s">
        <v>7</v>
      </c>
      <c r="AV31" s="96">
        <f t="shared" si="0"/>
        <v>80</v>
      </c>
      <c r="AW31" s="115">
        <f>IF(AO31&gt;0,100*(E31+K31+Q31+W31+AC31+AI31+AO31)/('S1'!$K$15+100),100*(E31+K31+Q31+W31+AI31+AC31+AO31)/'S1'!$K$15)</f>
        <v>63.333333333333336</v>
      </c>
      <c r="AX31" s="115">
        <f>IF(AP31&gt;0,100*(F31+L31+R31+WJ31+AD31+AP31)/('S1'!$K$15+100),100*(F31+L31+R31+WJ31+AD31)/'S1'!$K$15)</f>
        <v>31.333333333333332</v>
      </c>
      <c r="AY31" s="115">
        <f>IF(AQ31&gt;0,100*(G31+M31+S31+Y31+AE31+AK31+AQ31)/('S1'!$K$17+100),100*(G31+M31+S31+Y31+AE31+AK31+AQ31)/'S1'!$K$17)</f>
        <v>77.5</v>
      </c>
      <c r="AZ31" s="115">
        <f>IF(AR31&gt;0,100*(H31+N31+T31+Z31+AF31+AL31+AR31)/('S1'!$K$18+100),100*(H31+N31+T31+Z31+AF31+AL31+AR31)/'S1'!$K$18)</f>
        <v>47</v>
      </c>
      <c r="BA31" s="115">
        <f>IF(AS31&gt;0,100*(I211+O31+U31+AA31+AG31+AM31+AS31)/('S1'!$K$19+100),100*(I211+O31+U31+AA31+AG31+AM31+AS31)/'S1'!$K$19)</f>
        <v>46.5</v>
      </c>
      <c r="BB31" s="115">
        <f>IF(AT31&gt;0,100*(J31+P31+V31+AB31+AH31+AN31+AT31)/('S1'!$K$19+100),100*(J31+P31+V31+AB31+AH31+AN31+AT31)/'S1'!$K$19)</f>
        <v>47</v>
      </c>
    </row>
    <row r="32" spans="1:54" ht="15.75" customHeight="1" x14ac:dyDescent="0.3">
      <c r="A32" s="116">
        <v>20</v>
      </c>
      <c r="B32" s="117">
        <v>921320104020</v>
      </c>
      <c r="C32" s="118" t="s">
        <v>7</v>
      </c>
      <c r="D32" s="119" t="s">
        <v>336</v>
      </c>
      <c r="E32" s="120">
        <v>190</v>
      </c>
      <c r="G32" s="107"/>
      <c r="H32" s="107"/>
      <c r="I32" s="107"/>
      <c r="J32" s="107"/>
      <c r="K32" s="107"/>
      <c r="L32" s="120">
        <v>95</v>
      </c>
      <c r="M32" s="107"/>
      <c r="N32" s="108"/>
      <c r="O32" s="108"/>
      <c r="P32" s="108"/>
      <c r="Q32" s="108"/>
      <c r="R32" s="108"/>
      <c r="S32" s="120">
        <v>379</v>
      </c>
      <c r="T32" s="109"/>
      <c r="U32" s="108"/>
      <c r="V32" s="108"/>
      <c r="W32" s="110"/>
      <c r="X32" s="110"/>
      <c r="Y32" s="110"/>
      <c r="Z32" s="120">
        <v>94</v>
      </c>
      <c r="AA32" s="121"/>
      <c r="AB32" s="134"/>
      <c r="AC32" s="123"/>
      <c r="AD32" s="124"/>
      <c r="AE32" s="124"/>
      <c r="AF32" s="135"/>
      <c r="AG32" s="120">
        <v>94</v>
      </c>
      <c r="AH32" s="110"/>
      <c r="AI32" s="110"/>
      <c r="AJ32" s="110"/>
      <c r="AK32" s="110"/>
      <c r="AL32" s="110"/>
      <c r="AM32" s="110"/>
      <c r="AN32" s="120">
        <v>96</v>
      </c>
      <c r="AO32" s="121"/>
      <c r="AP32" s="134"/>
      <c r="AQ32" s="123">
        <v>94</v>
      </c>
      <c r="AR32" s="124"/>
      <c r="AS32" s="124"/>
      <c r="AT32" s="135"/>
      <c r="AU32" s="125" t="s">
        <v>327</v>
      </c>
      <c r="AV32" s="96">
        <f t="shared" si="0"/>
        <v>90</v>
      </c>
      <c r="AW32" s="115">
        <f>IF(AO32&gt;0,100*(E32+K32+Q32+W32+AC32+AI32+AO32)/('S1'!$K$15+100),100*(E32+K32+Q32+W32+AI32+AC32+AO32)/'S1'!$K$15)</f>
        <v>63.333333333333336</v>
      </c>
      <c r="AX32" s="115">
        <f>IF(AP32&gt;0,100*(F32+L32+R32+WJ32+AD32+AP32)/('S1'!$K$15+100),100*(F32+L32+R32+WJ32+AD32)/'S1'!$K$15)</f>
        <v>31.666666666666668</v>
      </c>
      <c r="AY32" s="115">
        <f>IF(AQ32&gt;0,100*(G32+M32+S32+Y32+AE32+AK32+AQ32)/('S1'!$K$17+100),100*(G32+M32+S32+Y32+AE32+AK32+AQ32)/'S1'!$K$17)</f>
        <v>78.833333333333329</v>
      </c>
      <c r="AZ32" s="115">
        <f>IF(AR32&gt;0,100*(H32+N32+T32+Z32+AF32+AL32+AR32)/('S1'!$K$18+100),100*(H32+N32+T32+Z32+AF32+AL32+AR32)/'S1'!$K$18)</f>
        <v>47</v>
      </c>
      <c r="BA32" s="115">
        <f>IF(AS32&gt;0,100*(I212+O32+U32+AA32+AG32+AM32+AS32)/('S1'!$K$19+100),100*(I212+O32+U32+AA32+AG32+AM32+AS32)/'S1'!$K$19)</f>
        <v>47</v>
      </c>
      <c r="BB32" s="115">
        <f>IF(AT32&gt;0,100*(J32+P32+V32+AB32+AH32+AN32+AT32)/('S1'!$K$19+100),100*(J32+P32+V32+AB32+AH32+AN32+AT32)/'S1'!$K$19)</f>
        <v>48</v>
      </c>
    </row>
    <row r="33" spans="1:54" ht="15.75" customHeight="1" x14ac:dyDescent="0.3">
      <c r="A33" s="116">
        <v>21</v>
      </c>
      <c r="B33" s="117">
        <v>921320104021</v>
      </c>
      <c r="C33" s="118" t="s">
        <v>7</v>
      </c>
      <c r="D33" s="119" t="s">
        <v>337</v>
      </c>
      <c r="E33" s="120">
        <v>186</v>
      </c>
      <c r="G33" s="107"/>
      <c r="H33" s="107"/>
      <c r="I33" s="107"/>
      <c r="J33" s="107"/>
      <c r="K33" s="107"/>
      <c r="L33" s="120">
        <v>94</v>
      </c>
      <c r="M33" s="107"/>
      <c r="N33" s="108"/>
      <c r="O33" s="108"/>
      <c r="P33" s="108"/>
      <c r="Q33" s="108"/>
      <c r="R33" s="108"/>
      <c r="S33" s="120">
        <v>372</v>
      </c>
      <c r="T33" s="109"/>
      <c r="U33" s="108"/>
      <c r="V33" s="108"/>
      <c r="W33" s="110"/>
      <c r="X33" s="110"/>
      <c r="Y33" s="110"/>
      <c r="Z33" s="120">
        <v>95</v>
      </c>
      <c r="AA33" s="121"/>
      <c r="AB33" s="120"/>
      <c r="AC33" s="135"/>
      <c r="AD33" s="124"/>
      <c r="AE33" s="124"/>
      <c r="AF33" s="124"/>
      <c r="AG33" s="120">
        <v>94</v>
      </c>
      <c r="AH33" s="110"/>
      <c r="AI33" s="110"/>
      <c r="AJ33" s="110"/>
      <c r="AK33" s="110"/>
      <c r="AL33" s="110"/>
      <c r="AM33" s="110"/>
      <c r="AN33" s="120">
        <v>94</v>
      </c>
      <c r="AO33" s="121"/>
      <c r="AP33" s="120">
        <v>98</v>
      </c>
      <c r="AQ33" s="135"/>
      <c r="AR33" s="124"/>
      <c r="AS33" s="124"/>
      <c r="AT33" s="124"/>
      <c r="AU33" s="125" t="s">
        <v>327</v>
      </c>
      <c r="AV33" s="96">
        <f t="shared" si="0"/>
        <v>90</v>
      </c>
      <c r="AW33" s="115">
        <f>IF(AO33&gt;0,100*(E33+K33+Q33+W33+AC33+AI33+AO33)/('S1'!$K$15+100),100*(E33+K33+Q33+W33+AI33+AC33+AO33)/'S1'!$K$15)</f>
        <v>62</v>
      </c>
      <c r="AX33" s="115">
        <f>IF(AP33&gt;0,100*(F33+L33+R33+WJ33+AD33+AP33)/('S1'!$K$15+100),100*(F33+L33+R33+WJ33+AD33)/'S1'!$K$15)</f>
        <v>48</v>
      </c>
      <c r="AY33" s="115">
        <f>IF(AQ33&gt;0,100*(G33+M33+S33+Y33+AE33+AK33+AQ33)/('S1'!$K$17+100),100*(G33+M33+S33+Y33+AE33+AK33+AQ33)/'S1'!$K$17)</f>
        <v>74.400000000000006</v>
      </c>
      <c r="AZ33" s="115">
        <f>IF(AR33&gt;0,100*(H33+N33+T33+Z33+AF33+AL33+AR33)/('S1'!$K$18+100),100*(H33+N33+T33+Z33+AF33+AL33+AR33)/'S1'!$K$18)</f>
        <v>47.5</v>
      </c>
      <c r="BA33" s="115">
        <f>IF(AS33&gt;0,100*(I213+O33+U33+AA33+AG33+AM33+AS33)/('S1'!$K$19+100),100*(I213+O33+U33+AA33+AG33+AM33+AS33)/'S1'!$K$19)</f>
        <v>47</v>
      </c>
      <c r="BB33" s="115">
        <f>IF(AT33&gt;0,100*(J33+P33+V33+AB33+AH33+AN33+AT33)/('S1'!$K$19+100),100*(J33+P33+V33+AB33+AH33+AN33+AT33)/'S1'!$K$19)</f>
        <v>47</v>
      </c>
    </row>
    <row r="34" spans="1:54" ht="15.75" customHeight="1" x14ac:dyDescent="0.3">
      <c r="A34" s="116">
        <v>22</v>
      </c>
      <c r="B34" s="117">
        <v>921320104022</v>
      </c>
      <c r="C34" s="118" t="s">
        <v>7</v>
      </c>
      <c r="D34" s="119" t="s">
        <v>338</v>
      </c>
      <c r="E34" s="120">
        <v>146</v>
      </c>
      <c r="G34" s="107"/>
      <c r="H34" s="107"/>
      <c r="I34" s="107"/>
      <c r="J34" s="107"/>
      <c r="K34" s="107"/>
      <c r="L34" s="120">
        <v>75</v>
      </c>
      <c r="M34" s="107"/>
      <c r="N34" s="108"/>
      <c r="O34" s="108"/>
      <c r="P34" s="108"/>
      <c r="Q34" s="108"/>
      <c r="R34" s="108"/>
      <c r="S34" s="120">
        <v>300</v>
      </c>
      <c r="T34" s="109"/>
      <c r="U34" s="108"/>
      <c r="V34" s="108"/>
      <c r="W34" s="110"/>
      <c r="X34" s="110"/>
      <c r="Y34" s="110"/>
      <c r="Z34" s="120">
        <v>74</v>
      </c>
      <c r="AA34" s="121"/>
      <c r="AB34" s="137"/>
      <c r="AC34" s="124"/>
      <c r="AD34" s="124"/>
      <c r="AE34" s="124"/>
      <c r="AF34" s="123"/>
      <c r="AG34" s="120">
        <v>75</v>
      </c>
      <c r="AH34" s="110"/>
      <c r="AI34" s="110"/>
      <c r="AJ34" s="110"/>
      <c r="AK34" s="110"/>
      <c r="AL34" s="110"/>
      <c r="AM34" s="110"/>
      <c r="AN34" s="120">
        <v>72</v>
      </c>
      <c r="AO34" s="121"/>
      <c r="AP34" s="137"/>
      <c r="AQ34" s="124"/>
      <c r="AR34" s="124"/>
      <c r="AS34" s="124"/>
      <c r="AT34" s="123">
        <v>74</v>
      </c>
      <c r="AU34" s="125" t="s">
        <v>323</v>
      </c>
      <c r="AV34" s="96">
        <f t="shared" si="0"/>
        <v>70</v>
      </c>
      <c r="AW34" s="115">
        <f>IF(AO34&gt;0,100*(E34+K34+Q34+W34+AC34+AI34+AO34)/('S1'!$K$15+100),100*(E34+K34+Q34+W34+AI34+AC34+AO34)/'S1'!$K$15)</f>
        <v>48.666666666666664</v>
      </c>
      <c r="AX34" s="115">
        <f>IF(AP34&gt;0,100*(F34+L34+R34+WJ34+AD34+AP34)/('S1'!$K$15+100),100*(F34+L34+R34+WJ34+AD34)/'S1'!$K$15)</f>
        <v>25</v>
      </c>
      <c r="AY34" s="115">
        <f>IF(AQ34&gt;0,100*(G34+M34+S34+Y34+AE34+AK34+AQ34)/('S1'!$K$17+100),100*(G34+M34+S34+Y34+AE34+AK34+AQ34)/'S1'!$K$17)</f>
        <v>60</v>
      </c>
      <c r="AZ34" s="115">
        <f>IF(AR34&gt;0,100*(H34+N34+T34+Z34+AF34+AL34+AR34)/('S1'!$K$18+100),100*(H34+N34+T34+Z34+AF34+AL34+AR34)/'S1'!$K$18)</f>
        <v>37</v>
      </c>
      <c r="BA34" s="115">
        <f>IF(AS34&gt;0,100*(I214+O34+U34+AA34+AG34+AM34+AS34)/('S1'!$K$19+100),100*(I214+O34+U34+AA34+AG34+AM34+AS34)/'S1'!$K$19)</f>
        <v>37.5</v>
      </c>
      <c r="BB34" s="115">
        <f>IF(AT34&gt;0,100*(J34+P34+V34+AB34+AH34+AN34+AT34)/('S1'!$K$19+100),100*(J34+P34+V34+AB34+AH34+AN34+AT34)/'S1'!$K$19)</f>
        <v>48.666666666666664</v>
      </c>
    </row>
    <row r="35" spans="1:54" ht="15.75" customHeight="1" x14ac:dyDescent="0.3">
      <c r="A35" s="116">
        <v>23</v>
      </c>
      <c r="B35" s="117">
        <v>921320104023</v>
      </c>
      <c r="C35" s="118" t="s">
        <v>7</v>
      </c>
      <c r="D35" s="119" t="s">
        <v>339</v>
      </c>
      <c r="E35" s="120">
        <v>175</v>
      </c>
      <c r="G35" s="107"/>
      <c r="H35" s="107"/>
      <c r="I35" s="107"/>
      <c r="J35" s="107"/>
      <c r="K35" s="107"/>
      <c r="L35" s="120">
        <v>95</v>
      </c>
      <c r="M35" s="107"/>
      <c r="N35" s="108"/>
      <c r="O35" s="108"/>
      <c r="P35" s="108"/>
      <c r="Q35" s="108"/>
      <c r="R35" s="108"/>
      <c r="S35" s="120">
        <v>376</v>
      </c>
      <c r="T35" s="109"/>
      <c r="U35" s="108"/>
      <c r="V35" s="108"/>
      <c r="W35" s="126"/>
      <c r="X35" s="126"/>
      <c r="Y35" s="126"/>
      <c r="Z35" s="120">
        <v>94</v>
      </c>
      <c r="AA35" s="121"/>
      <c r="AB35" s="134"/>
      <c r="AC35" s="124"/>
      <c r="AD35" s="123"/>
      <c r="AE35" s="124"/>
      <c r="AF35" s="124"/>
      <c r="AG35" s="120">
        <v>94</v>
      </c>
      <c r="AH35" s="126"/>
      <c r="AI35" s="126"/>
      <c r="AJ35" s="126"/>
      <c r="AK35" s="126"/>
      <c r="AL35" s="126"/>
      <c r="AM35" s="126"/>
      <c r="AN35" s="120">
        <v>96</v>
      </c>
      <c r="AO35" s="121"/>
      <c r="AP35" s="134"/>
      <c r="AQ35" s="124"/>
      <c r="AR35" s="123">
        <v>92</v>
      </c>
      <c r="AS35" s="124"/>
      <c r="AT35" s="124"/>
      <c r="AU35" s="125" t="s">
        <v>315</v>
      </c>
      <c r="AV35" s="96">
        <f t="shared" si="0"/>
        <v>100</v>
      </c>
      <c r="AW35" s="115">
        <f>IF(AO35&gt;0,100*(E35+K35+Q35+W35+AC35+AI35+AO35)/('S1'!$K$15+100),100*(E35+K35+Q35+W35+AI35+AC35+AO35)/'S1'!$K$15)</f>
        <v>58.333333333333336</v>
      </c>
      <c r="AX35" s="115">
        <f>IF(AP35&gt;0,100*(F35+L35+R35+WJ35+AD35+AP35)/('S1'!$K$15+100),100*(F35+L35+R35+WJ35+AD35)/'S1'!$K$15)</f>
        <v>31.666666666666668</v>
      </c>
      <c r="AY35" s="115">
        <f>IF(AQ35&gt;0,100*(G35+M35+S35+Y35+AE35+AK35+AQ35)/('S1'!$K$17+100),100*(G35+M35+S35+Y35+AE35+AK35+AQ35)/'S1'!$K$17)</f>
        <v>75.2</v>
      </c>
      <c r="AZ35" s="115">
        <f>IF(AR35&gt;0,100*(H35+N35+T35+Z35+AF35+AL35+AR35)/('S1'!$K$18+100),100*(H35+N35+T35+Z35+AF35+AL35+AR35)/'S1'!$K$18)</f>
        <v>62</v>
      </c>
      <c r="BA35" s="115">
        <f>IF(AS35&gt;0,100*(I215+O35+U35+AA35+AG35+AM35+AS35)/('S1'!$K$19+100),100*(I215+O35+U35+AA35+AG35+AM35+AS35)/'S1'!$K$19)</f>
        <v>47</v>
      </c>
      <c r="BB35" s="115">
        <f>IF(AT35&gt;0,100*(J35+P35+V35+AB35+AH35+AN35+AT35)/('S1'!$K$19+100),100*(J35+P35+V35+AB35+AH35+AN35+AT35)/'S1'!$K$19)</f>
        <v>48</v>
      </c>
    </row>
    <row r="36" spans="1:54" ht="15.75" customHeight="1" x14ac:dyDescent="0.3">
      <c r="A36" s="116">
        <v>24</v>
      </c>
      <c r="B36" s="117">
        <v>921320104024</v>
      </c>
      <c r="C36" s="118" t="s">
        <v>7</v>
      </c>
      <c r="D36" s="119" t="s">
        <v>340</v>
      </c>
      <c r="E36" s="120">
        <v>189</v>
      </c>
      <c r="G36" s="107"/>
      <c r="H36" s="107"/>
      <c r="I36" s="107"/>
      <c r="J36" s="107"/>
      <c r="K36" s="107"/>
      <c r="L36" s="120">
        <v>94</v>
      </c>
      <c r="M36" s="107"/>
      <c r="N36" s="108"/>
      <c r="O36" s="108"/>
      <c r="P36" s="108"/>
      <c r="Q36" s="108"/>
      <c r="R36" s="108"/>
      <c r="S36" s="120">
        <v>376</v>
      </c>
      <c r="T36" s="130"/>
      <c r="U36" s="108"/>
      <c r="V36" s="108"/>
      <c r="W36" s="110"/>
      <c r="X36" s="110"/>
      <c r="Y36" s="110"/>
      <c r="Z36" s="120">
        <v>94</v>
      </c>
      <c r="AA36" s="121"/>
      <c r="AB36" s="134"/>
      <c r="AC36" s="124"/>
      <c r="AD36" s="135"/>
      <c r="AE36" s="123"/>
      <c r="AF36" s="124"/>
      <c r="AG36" s="120">
        <v>94</v>
      </c>
      <c r="AH36" s="110"/>
      <c r="AI36" s="110"/>
      <c r="AJ36" s="110"/>
      <c r="AK36" s="110"/>
      <c r="AL36" s="110"/>
      <c r="AM36" s="110"/>
      <c r="AN36" s="120">
        <v>96</v>
      </c>
      <c r="AO36" s="121"/>
      <c r="AP36" s="134"/>
      <c r="AQ36" s="124"/>
      <c r="AR36" s="135"/>
      <c r="AS36" s="123">
        <v>94</v>
      </c>
      <c r="AT36" s="124"/>
      <c r="AU36" s="125" t="s">
        <v>315</v>
      </c>
      <c r="AV36" s="96">
        <f t="shared" si="0"/>
        <v>100</v>
      </c>
      <c r="AW36" s="115">
        <f>IF(AO36&gt;0,100*(E36+K36+Q36+W36+AC36+AI36+AO36)/('S1'!$K$15+100),100*(E36+K36+Q36+W36+AI36+AC36+AO36)/'S1'!$K$15)</f>
        <v>63</v>
      </c>
      <c r="AX36" s="115">
        <f>IF(AP36&gt;0,100*(F36+L36+R36+WJ36+AD36+AP36)/('S1'!$K$15+100),100*(F36+L36+R36+WJ36+AD36)/'S1'!$K$15)</f>
        <v>31.333333333333332</v>
      </c>
      <c r="AY36" s="115">
        <f>IF(AQ36&gt;0,100*(G36+M36+S36+Y36+AE36+AK36+AQ36)/('S1'!$K$17+100),100*(G36+M36+S36+Y36+AE36+AK36+AQ36)/'S1'!$K$17)</f>
        <v>75.2</v>
      </c>
      <c r="AZ36" s="115">
        <f>IF(AR36&gt;0,100*(H36+N36+T36+Z36+AF36+AL36+AR36)/('S1'!$K$18+100),100*(H36+N36+T36+Z36+AF36+AL36+AR36)/'S1'!$K$18)</f>
        <v>47</v>
      </c>
      <c r="BA36" s="115">
        <f>IF(AS36&gt;0,100*(I216+O36+U36+AA36+AG36+AM36+AS36)/('S1'!$K$19+100),100*(I216+O36+U36+AA36+AG36+AM36+AS36)/'S1'!$K$19)</f>
        <v>62.666666666666664</v>
      </c>
      <c r="BB36" s="115">
        <f>IF(AT36&gt;0,100*(J36+P36+V36+AB36+AH36+AN36+AT36)/('S1'!$K$19+100),100*(J36+P36+V36+AB36+AH36+AN36+AT36)/'S1'!$K$19)</f>
        <v>48</v>
      </c>
    </row>
    <row r="37" spans="1:54" ht="15.75" customHeight="1" x14ac:dyDescent="0.3">
      <c r="A37" s="116">
        <v>25</v>
      </c>
      <c r="B37" s="117">
        <v>921320104025</v>
      </c>
      <c r="C37" s="118" t="s">
        <v>7</v>
      </c>
      <c r="D37" s="119" t="s">
        <v>341</v>
      </c>
      <c r="E37" s="120">
        <v>184</v>
      </c>
      <c r="G37" s="107"/>
      <c r="H37" s="107"/>
      <c r="I37" s="107"/>
      <c r="J37" s="107"/>
      <c r="K37" s="107"/>
      <c r="L37" s="120">
        <v>94</v>
      </c>
      <c r="M37" s="107"/>
      <c r="N37" s="108"/>
      <c r="O37" s="108"/>
      <c r="P37" s="108"/>
      <c r="Q37" s="108"/>
      <c r="R37" s="108"/>
      <c r="S37" s="120">
        <v>363</v>
      </c>
      <c r="T37" s="109"/>
      <c r="U37" s="108"/>
      <c r="V37" s="108"/>
      <c r="W37" s="110"/>
      <c r="X37" s="110"/>
      <c r="Y37" s="110"/>
      <c r="Z37" s="120">
        <v>94</v>
      </c>
      <c r="AA37" s="121"/>
      <c r="AB37" s="134"/>
      <c r="AC37" s="124"/>
      <c r="AD37" s="124"/>
      <c r="AE37" s="135"/>
      <c r="AF37" s="123"/>
      <c r="AG37" s="120">
        <v>94</v>
      </c>
      <c r="AH37" s="110"/>
      <c r="AI37" s="110"/>
      <c r="AJ37" s="110"/>
      <c r="AK37" s="110"/>
      <c r="AL37" s="110"/>
      <c r="AM37" s="110"/>
      <c r="AN37" s="120">
        <v>94</v>
      </c>
      <c r="AO37" s="121"/>
      <c r="AP37" s="134"/>
      <c r="AQ37" s="124"/>
      <c r="AR37" s="124"/>
      <c r="AS37" s="135"/>
      <c r="AT37" s="123">
        <v>96</v>
      </c>
      <c r="AU37" s="125" t="s">
        <v>7</v>
      </c>
      <c r="AV37" s="96">
        <f t="shared" si="0"/>
        <v>80</v>
      </c>
      <c r="AW37" s="115">
        <f>IF(AO37&gt;0,100*(E37+K37+Q37+W37+AC37+AI37+AO37)/('S1'!$K$15+100),100*(E37+K37+Q37+W37+AI37+AC37+AO37)/'S1'!$K$15)</f>
        <v>61.333333333333336</v>
      </c>
      <c r="AX37" s="115">
        <f>IF(AP37&gt;0,100*(F37+L37+R37+WJ37+AD37+AP37)/('S1'!$K$15+100),100*(F37+L37+R37+WJ37+AD37)/'S1'!$K$15)</f>
        <v>31.333333333333332</v>
      </c>
      <c r="AY37" s="115">
        <f>IF(AQ37&gt;0,100*(G37+M37+S37+Y37+AE37+AK37+AQ37)/('S1'!$K$17+100),100*(G37+M37+S37+Y37+AE37+AK37+AQ37)/'S1'!$K$17)</f>
        <v>72.599999999999994</v>
      </c>
      <c r="AZ37" s="115">
        <f>IF(AR37&gt;0,100*(H37+N37+T37+Z37+AF37+AL37+AR37)/('S1'!$K$18+100),100*(H37+N37+T37+Z37+AF37+AL37+AR37)/'S1'!$K$18)</f>
        <v>47</v>
      </c>
      <c r="BA37" s="115">
        <f>IF(AS37&gt;0,100*(I217+O37+U37+AA37+AG37+AM37+AS37)/('S1'!$K$19+100),100*(I217+O37+U37+AA37+AG37+AM37+AS37)/'S1'!$K$19)</f>
        <v>47</v>
      </c>
      <c r="BB37" s="115">
        <f>IF(AT37&gt;0,100*(J37+P37+V37+AB37+AH37+AN37+AT37)/('S1'!$K$19+100),100*(J37+P37+V37+AB37+AH37+AN37+AT37)/'S1'!$K$19)</f>
        <v>63.333333333333336</v>
      </c>
    </row>
    <row r="38" spans="1:54" ht="15.75" customHeight="1" x14ac:dyDescent="0.3">
      <c r="A38" s="116">
        <v>26</v>
      </c>
      <c r="B38" s="117">
        <v>921320104026</v>
      </c>
      <c r="C38" s="118" t="s">
        <v>7</v>
      </c>
      <c r="D38" s="119" t="s">
        <v>342</v>
      </c>
      <c r="E38" s="120">
        <v>182</v>
      </c>
      <c r="G38" s="107"/>
      <c r="H38" s="107"/>
      <c r="I38" s="107"/>
      <c r="J38" s="107"/>
      <c r="K38" s="107"/>
      <c r="L38" s="120">
        <v>94</v>
      </c>
      <c r="M38" s="107"/>
      <c r="N38" s="108"/>
      <c r="O38" s="108"/>
      <c r="P38" s="108"/>
      <c r="Q38" s="108"/>
      <c r="R38" s="108"/>
      <c r="S38" s="120">
        <v>369</v>
      </c>
      <c r="T38" s="130"/>
      <c r="U38" s="108"/>
      <c r="V38" s="108"/>
      <c r="W38" s="110"/>
      <c r="X38" s="110"/>
      <c r="Y38" s="110"/>
      <c r="Z38" s="120">
        <v>94</v>
      </c>
      <c r="AA38" s="127"/>
      <c r="AB38" s="134"/>
      <c r="AC38" s="135"/>
      <c r="AD38" s="124"/>
      <c r="AE38" s="124"/>
      <c r="AF38" s="124"/>
      <c r="AG38" s="120">
        <v>91</v>
      </c>
      <c r="AH38" s="110"/>
      <c r="AI38" s="110"/>
      <c r="AJ38" s="110"/>
      <c r="AK38" s="110"/>
      <c r="AL38" s="110"/>
      <c r="AM38" s="110"/>
      <c r="AN38" s="120">
        <v>96</v>
      </c>
      <c r="AO38" s="127">
        <v>98</v>
      </c>
      <c r="AP38" s="134"/>
      <c r="AQ38" s="135"/>
      <c r="AR38" s="124"/>
      <c r="AS38" s="124"/>
      <c r="AT38" s="124"/>
      <c r="AU38" s="125" t="s">
        <v>315</v>
      </c>
      <c r="AV38" s="96">
        <f t="shared" si="0"/>
        <v>100</v>
      </c>
      <c r="AW38" s="115">
        <f>IF(AO38&gt;0,100*(E38+K38+Q38+W38+AC38+AI38+AO38)/('S1'!$K$15+100),100*(E38+K38+Q38+W38+AI38+AC38+AO38)/'S1'!$K$15)</f>
        <v>70</v>
      </c>
      <c r="AX38" s="115">
        <f>IF(AP38&gt;0,100*(F38+L38+R38+WJ38+AD38+AP38)/('S1'!$K$15+100),100*(F38+L38+R38+WJ38+AD38)/'S1'!$K$15)</f>
        <v>31.333333333333332</v>
      </c>
      <c r="AY38" s="115">
        <f>IF(AQ38&gt;0,100*(G38+M38+S38+Y38+AE38+AK38+AQ38)/('S1'!$K$17+100),100*(G38+M38+S38+Y38+AE38+AK38+AQ38)/'S1'!$K$17)</f>
        <v>73.8</v>
      </c>
      <c r="AZ38" s="115">
        <f>IF(AR38&gt;0,100*(H38+N38+T38+Z38+AF38+AL38+AR38)/('S1'!$K$18+100),100*(H38+N38+T38+Z38+AF38+AL38+AR38)/'S1'!$K$18)</f>
        <v>47</v>
      </c>
      <c r="BA38" s="115">
        <f>IF(AS38&gt;0,100*(I218+O38+U38+AA38+AG38+AM38+AS38)/('S1'!$K$19+100),100*(I218+O38+U38+AA38+AG38+AM38+AS38)/'S1'!$K$19)</f>
        <v>45.5</v>
      </c>
      <c r="BB38" s="115">
        <f>IF(AT38&gt;0,100*(J38+P38+V38+AB38+AH38+AN38+AT38)/('S1'!$K$19+100),100*(J38+P38+V38+AB38+AH38+AN38+AT38)/'S1'!$K$19)</f>
        <v>48</v>
      </c>
    </row>
    <row r="39" spans="1:54" ht="15.75" customHeight="1" x14ac:dyDescent="0.3">
      <c r="A39" s="116">
        <v>27</v>
      </c>
      <c r="B39" s="117">
        <v>921320104027</v>
      </c>
      <c r="C39" s="118" t="s">
        <v>7</v>
      </c>
      <c r="D39" s="119" t="s">
        <v>343</v>
      </c>
      <c r="E39" s="120">
        <v>191</v>
      </c>
      <c r="G39" s="107"/>
      <c r="H39" s="107"/>
      <c r="I39" s="107"/>
      <c r="J39" s="107"/>
      <c r="K39" s="107"/>
      <c r="L39" s="120">
        <v>99</v>
      </c>
      <c r="M39" s="107"/>
      <c r="N39" s="108"/>
      <c r="O39" s="108"/>
      <c r="P39" s="108"/>
      <c r="Q39" s="108"/>
      <c r="R39" s="108"/>
      <c r="S39" s="120">
        <v>383</v>
      </c>
      <c r="T39" s="109"/>
      <c r="U39" s="108"/>
      <c r="V39" s="108"/>
      <c r="W39" s="110"/>
      <c r="X39" s="110"/>
      <c r="Y39" s="110"/>
      <c r="Z39" s="120">
        <v>95</v>
      </c>
      <c r="AA39" s="121"/>
      <c r="AB39" s="122"/>
      <c r="AC39" s="124"/>
      <c r="AD39" s="124"/>
      <c r="AE39" s="124"/>
      <c r="AF39" s="124"/>
      <c r="AG39" s="120">
        <v>95</v>
      </c>
      <c r="AH39" s="110"/>
      <c r="AI39" s="110"/>
      <c r="AJ39" s="110"/>
      <c r="AK39" s="110"/>
      <c r="AL39" s="110"/>
      <c r="AM39" s="110"/>
      <c r="AN39" s="120">
        <v>96</v>
      </c>
      <c r="AO39" s="121"/>
      <c r="AP39" s="122">
        <v>98</v>
      </c>
      <c r="AQ39" s="124"/>
      <c r="AR39" s="124"/>
      <c r="AS39" s="124"/>
      <c r="AT39" s="124"/>
      <c r="AU39" s="125" t="s">
        <v>315</v>
      </c>
      <c r="AV39" s="96">
        <f t="shared" si="0"/>
        <v>100</v>
      </c>
      <c r="AW39" s="115">
        <f>IF(AO39&gt;0,100*(E39+K39+Q39+W39+AC39+AI39+AO39)/('S1'!$K$15+100),100*(E39+K39+Q39+W39+AI39+AC39+AO39)/'S1'!$K$15)</f>
        <v>63.666666666666664</v>
      </c>
      <c r="AX39" s="115">
        <f>IF(AP39&gt;0,100*(F39+L39+R39+WJ39+AD39+AP39)/('S1'!$K$15+100),100*(F39+L39+R39+WJ39+AD39)/'S1'!$K$15)</f>
        <v>49.25</v>
      </c>
      <c r="AY39" s="115">
        <f>IF(AQ39&gt;0,100*(G39+M39+S39+Y39+AE39+AK39+AQ39)/('S1'!$K$17+100),100*(G39+M39+S39+Y39+AE39+AK39+AQ39)/'S1'!$K$17)</f>
        <v>76.599999999999994</v>
      </c>
      <c r="AZ39" s="115">
        <f>IF(AR39&gt;0,100*(H39+N39+T39+Z39+AF39+AL39+AR39)/('S1'!$K$18+100),100*(H39+N39+T39+Z39+AF39+AL39+AR39)/'S1'!$K$18)</f>
        <v>47.5</v>
      </c>
      <c r="BA39" s="115">
        <f>IF(AS39&gt;0,100*(I219+O39+U39+AA39+AG39+AM39+AS39)/('S1'!$K$19+100),100*(I219+O39+U39+AA39+AG39+AM39+AS39)/'S1'!$K$19)</f>
        <v>47.5</v>
      </c>
      <c r="BB39" s="115">
        <f>IF(AT39&gt;0,100*(J39+P39+V39+AB39+AH39+AN39+AT39)/('S1'!$K$19+100),100*(J39+P39+V39+AB39+AH39+AN39+AT39)/'S1'!$K$19)</f>
        <v>48</v>
      </c>
    </row>
    <row r="40" spans="1:54" ht="15.75" customHeight="1" x14ac:dyDescent="0.3">
      <c r="A40" s="116">
        <v>28</v>
      </c>
      <c r="B40" s="117">
        <v>921320104028</v>
      </c>
      <c r="C40" s="118" t="s">
        <v>7</v>
      </c>
      <c r="D40" s="119" t="s">
        <v>344</v>
      </c>
      <c r="E40" s="120">
        <v>186</v>
      </c>
      <c r="G40" s="107"/>
      <c r="H40" s="107"/>
      <c r="I40" s="107"/>
      <c r="J40" s="107"/>
      <c r="K40" s="107"/>
      <c r="L40" s="120">
        <v>94</v>
      </c>
      <c r="M40" s="107"/>
      <c r="N40" s="108"/>
      <c r="O40" s="108"/>
      <c r="P40" s="108"/>
      <c r="Q40" s="108"/>
      <c r="R40" s="108"/>
      <c r="S40" s="120">
        <v>379</v>
      </c>
      <c r="T40" s="130"/>
      <c r="U40" s="108"/>
      <c r="V40" s="108"/>
      <c r="W40" s="110"/>
      <c r="X40" s="110"/>
      <c r="Y40" s="110"/>
      <c r="Z40" s="120">
        <v>94</v>
      </c>
      <c r="AA40" s="121"/>
      <c r="AB40" s="122"/>
      <c r="AC40" s="124"/>
      <c r="AD40" s="123"/>
      <c r="AE40" s="124"/>
      <c r="AF40" s="124"/>
      <c r="AG40" s="120">
        <v>94</v>
      </c>
      <c r="AH40" s="110"/>
      <c r="AI40" s="110"/>
      <c r="AJ40" s="110"/>
      <c r="AK40" s="110"/>
      <c r="AL40" s="110"/>
      <c r="AM40" s="110"/>
      <c r="AN40" s="120">
        <v>94</v>
      </c>
      <c r="AO40" s="121"/>
      <c r="AP40" s="122"/>
      <c r="AQ40" s="124"/>
      <c r="AR40" s="123">
        <v>96</v>
      </c>
      <c r="AS40" s="124"/>
      <c r="AT40" s="124"/>
      <c r="AU40" s="125" t="s">
        <v>315</v>
      </c>
      <c r="AV40" s="96">
        <f t="shared" si="0"/>
        <v>100</v>
      </c>
      <c r="AW40" s="115">
        <f>IF(AO40&gt;0,100*(E40+K40+Q40+W40+AC40+AI40+AO40)/('S1'!$K$15+100),100*(E40+K40+Q40+W40+AI40+AC40+AO40)/'S1'!$K$15)</f>
        <v>62</v>
      </c>
      <c r="AX40" s="115">
        <f>IF(AP40&gt;0,100*(F40+L40+R40+WJ40+AD40+AP40)/('S1'!$K$15+100),100*(F40+L40+R40+WJ40+AD40)/'S1'!$K$15)</f>
        <v>31.333333333333332</v>
      </c>
      <c r="AY40" s="115">
        <f>IF(AQ40&gt;0,100*(G40+M40+S40+Y40+AE40+AK40+AQ40)/('S1'!$K$17+100),100*(G40+M40+S40+Y40+AE40+AK40+AQ40)/'S1'!$K$17)</f>
        <v>75.8</v>
      </c>
      <c r="AZ40" s="115">
        <f>IF(AR40&gt;0,100*(H40+N40+T40+Z40+AF40+AL40+AR40)/('S1'!$K$18+100),100*(H40+N40+T40+Z40+AF40+AL40+AR40)/'S1'!$K$18)</f>
        <v>63.333333333333336</v>
      </c>
      <c r="BA40" s="115">
        <f>IF(AS40&gt;0,100*(I220+O40+U40+AA40+AG40+AM40+AS40)/('S1'!$K$19+100),100*(I220+O40+U40+AA40+AG40+AM40+AS40)/'S1'!$K$19)</f>
        <v>47</v>
      </c>
      <c r="BB40" s="115">
        <f>IF(AT40&gt;0,100*(J40+P40+V40+AB40+AH40+AN40+AT40)/('S1'!$K$19+100),100*(J40+P40+V40+AB40+AH40+AN40+AT40)/'S1'!$K$19)</f>
        <v>47</v>
      </c>
    </row>
    <row r="41" spans="1:54" ht="15.75" customHeight="1" x14ac:dyDescent="0.3">
      <c r="A41" s="116">
        <v>29</v>
      </c>
      <c r="B41" s="117">
        <v>921320104029</v>
      </c>
      <c r="C41" s="118" t="s">
        <v>7</v>
      </c>
      <c r="D41" s="119" t="s">
        <v>345</v>
      </c>
      <c r="E41" s="120">
        <v>192</v>
      </c>
      <c r="G41" s="107"/>
      <c r="H41" s="107"/>
      <c r="I41" s="107"/>
      <c r="J41" s="107"/>
      <c r="K41" s="107"/>
      <c r="L41" s="120">
        <v>94</v>
      </c>
      <c r="M41" s="107"/>
      <c r="N41" s="108"/>
      <c r="O41" s="108"/>
      <c r="P41" s="108"/>
      <c r="Q41" s="108"/>
      <c r="R41" s="108"/>
      <c r="S41" s="120">
        <v>376</v>
      </c>
      <c r="T41" s="109"/>
      <c r="U41" s="108"/>
      <c r="V41" s="108"/>
      <c r="W41" s="126"/>
      <c r="X41" s="126"/>
      <c r="Y41" s="126"/>
      <c r="Z41" s="120">
        <v>94</v>
      </c>
      <c r="AA41" s="121"/>
      <c r="AB41" s="128"/>
      <c r="AC41" s="133"/>
      <c r="AD41" s="129"/>
      <c r="AE41" s="129"/>
      <c r="AF41" s="129"/>
      <c r="AG41" s="120">
        <v>94</v>
      </c>
      <c r="AH41" s="126"/>
      <c r="AI41" s="126"/>
      <c r="AJ41" s="126"/>
      <c r="AK41" s="126"/>
      <c r="AL41" s="126"/>
      <c r="AM41" s="126"/>
      <c r="AN41" s="120">
        <v>94</v>
      </c>
      <c r="AO41" s="121"/>
      <c r="AP41" s="128"/>
      <c r="AQ41" s="133">
        <v>98</v>
      </c>
      <c r="AR41" s="129"/>
      <c r="AS41" s="129"/>
      <c r="AT41" s="129"/>
      <c r="AU41" s="125" t="s">
        <v>315</v>
      </c>
      <c r="AV41" s="96">
        <f t="shared" si="0"/>
        <v>100</v>
      </c>
      <c r="AW41" s="115">
        <f>IF(AO41&gt;0,100*(E41+K41+Q41+W41+AC41+AI41+AO41)/('S1'!$K$15+100),100*(E41+K41+Q41+W41+AI41+AC41+AO41)/'S1'!$K$15)</f>
        <v>64</v>
      </c>
      <c r="AX41" s="115">
        <f>IF(AP41&gt;0,100*(F41+L41+R41+WJ41+AD41+AP41)/('S1'!$K$15+100),100*(F41+L41+R41+WJ41+AD41)/'S1'!$K$15)</f>
        <v>31.333333333333332</v>
      </c>
      <c r="AY41" s="115">
        <f>IF(AQ41&gt;0,100*(G41+M41+S41+Y41+AE41+AK41+AQ41)/('S1'!$K$17+100),100*(G41+M41+S41+Y41+AE41+AK41+AQ41)/'S1'!$K$17)</f>
        <v>79</v>
      </c>
      <c r="AZ41" s="115">
        <f>IF(AR41&gt;0,100*(H41+N41+T41+Z41+AF41+AL41+AR41)/('S1'!$K$18+100),100*(H41+N41+T41+Z41+AF41+AL41+AR41)/'S1'!$K$18)</f>
        <v>47</v>
      </c>
      <c r="BA41" s="115">
        <f>IF(AS41&gt;0,100*(I221+O41+U41+AA41+AG41+AM41+AS41)/('S1'!$K$19+100),100*(I221+O41+U41+AA41+AG41+AM41+AS41)/'S1'!$K$19)</f>
        <v>47</v>
      </c>
      <c r="BB41" s="115">
        <f>IF(AT41&gt;0,100*(J41+P41+V41+AB41+AH41+AN41+AT41)/('S1'!$K$19+100),100*(J41+P41+V41+AB41+AH41+AN41+AT41)/'S1'!$K$19)</f>
        <v>47</v>
      </c>
    </row>
    <row r="42" spans="1:54" ht="15.75" customHeight="1" x14ac:dyDescent="0.3">
      <c r="A42" s="116">
        <v>30</v>
      </c>
      <c r="B42" s="117">
        <v>921320104030</v>
      </c>
      <c r="C42" s="118" t="s">
        <v>7</v>
      </c>
      <c r="D42" s="119" t="s">
        <v>346</v>
      </c>
      <c r="E42" s="120">
        <v>186</v>
      </c>
      <c r="G42" s="107"/>
      <c r="H42" s="107"/>
      <c r="I42" s="107"/>
      <c r="J42" s="107"/>
      <c r="K42" s="107"/>
      <c r="L42" s="120">
        <v>94</v>
      </c>
      <c r="M42" s="107"/>
      <c r="N42" s="108"/>
      <c r="O42" s="108"/>
      <c r="P42" s="108"/>
      <c r="Q42" s="108"/>
      <c r="R42" s="108"/>
      <c r="S42" s="120">
        <v>378</v>
      </c>
      <c r="T42" s="130"/>
      <c r="U42" s="108"/>
      <c r="V42" s="108"/>
      <c r="W42" s="126"/>
      <c r="X42" s="126"/>
      <c r="Y42" s="126"/>
      <c r="Z42" s="120">
        <v>94</v>
      </c>
      <c r="AA42" s="121"/>
      <c r="AB42" s="134"/>
      <c r="AC42" s="123"/>
      <c r="AD42" s="124"/>
      <c r="AE42" s="124"/>
      <c r="AF42" s="124"/>
      <c r="AG42" s="120">
        <v>94</v>
      </c>
      <c r="AH42" s="126"/>
      <c r="AI42" s="126"/>
      <c r="AJ42" s="126"/>
      <c r="AK42" s="126"/>
      <c r="AL42" s="126"/>
      <c r="AM42" s="126"/>
      <c r="AN42" s="120">
        <v>96</v>
      </c>
      <c r="AO42" s="121"/>
      <c r="AP42" s="134"/>
      <c r="AQ42" s="123">
        <v>98</v>
      </c>
      <c r="AR42" s="124"/>
      <c r="AS42" s="124"/>
      <c r="AT42" s="124"/>
      <c r="AU42" s="138" t="s">
        <v>167</v>
      </c>
      <c r="AV42" s="96">
        <f t="shared" si="0"/>
        <v>0</v>
      </c>
      <c r="AW42" s="115">
        <f>IF(AO42&gt;0,100*(E42+K42+Q42+W42+AC42+AI42+AO42)/('S1'!$K$15+100),100*(E42+K42+Q42+W42+AI42+AC42+AO42)/'S1'!$K$15)</f>
        <v>62</v>
      </c>
      <c r="AX42" s="115">
        <f>IF(AP42&gt;0,100*(F42+L42+R42+WJ42+AD42+AP42)/('S1'!$K$15+100),100*(F42+L42+R42+WJ42+AD42)/'S1'!$K$15)</f>
        <v>31.333333333333332</v>
      </c>
      <c r="AY42" s="115">
        <f>IF(AQ42&gt;0,100*(G42+M42+S42+Y42+AE42+AK42+AQ42)/('S1'!$K$17+100),100*(G42+M42+S42+Y42+AE42+AK42+AQ42)/'S1'!$K$17)</f>
        <v>79.333333333333329</v>
      </c>
      <c r="AZ42" s="115">
        <f>IF(AR42&gt;0,100*(H42+N42+T42+Z42+AF42+AL42+AR42)/('S1'!$K$18+100),100*(H42+N42+T42+Z42+AF42+AL42+AR42)/'S1'!$K$18)</f>
        <v>47</v>
      </c>
      <c r="BA42" s="115">
        <f>IF(AS42&gt;0,100*(I222+O42+U42+AA42+AG42+AM42+AS42)/('S1'!$K$19+100),100*(I222+O42+U42+AA42+AG42+AM42+AS42)/'S1'!$K$19)</f>
        <v>47</v>
      </c>
      <c r="BB42" s="115">
        <f>IF(AT42&gt;0,100*(J42+P42+V42+AB42+AH42+AN42+AT42)/('S1'!$K$19+100),100*(J42+P42+V42+AB42+AH42+AN42+AT42)/'S1'!$K$19)</f>
        <v>48</v>
      </c>
    </row>
    <row r="43" spans="1:54" ht="15.75" customHeight="1" x14ac:dyDescent="0.3">
      <c r="A43" s="116">
        <v>31</v>
      </c>
      <c r="B43" s="117">
        <v>921320104031</v>
      </c>
      <c r="C43" s="118" t="s">
        <v>7</v>
      </c>
      <c r="D43" s="119" t="s">
        <v>347</v>
      </c>
      <c r="E43" s="120">
        <v>192</v>
      </c>
      <c r="G43" s="107"/>
      <c r="H43" s="107"/>
      <c r="I43" s="107"/>
      <c r="J43" s="107"/>
      <c r="K43" s="107"/>
      <c r="L43" s="120">
        <v>95</v>
      </c>
      <c r="M43" s="107"/>
      <c r="N43" s="108"/>
      <c r="O43" s="108"/>
      <c r="P43" s="108"/>
      <c r="Q43" s="108"/>
      <c r="R43" s="108"/>
      <c r="S43" s="120">
        <v>385</v>
      </c>
      <c r="T43" s="109"/>
      <c r="U43" s="108"/>
      <c r="V43" s="108"/>
      <c r="W43" s="126"/>
      <c r="X43" s="126"/>
      <c r="Y43" s="126"/>
      <c r="Z43" s="120">
        <v>96</v>
      </c>
      <c r="AA43" s="139"/>
      <c r="AB43" s="124"/>
      <c r="AC43" s="124"/>
      <c r="AD43" s="124"/>
      <c r="AE43" s="124"/>
      <c r="AF43" s="124"/>
      <c r="AG43" s="120">
        <v>96</v>
      </c>
      <c r="AH43" s="126"/>
      <c r="AI43" s="126"/>
      <c r="AJ43" s="126"/>
      <c r="AK43" s="126"/>
      <c r="AL43" s="126"/>
      <c r="AM43" s="126"/>
      <c r="AN43" s="120">
        <v>96</v>
      </c>
      <c r="AO43" s="139">
        <v>96</v>
      </c>
      <c r="AP43" s="124"/>
      <c r="AQ43" s="124"/>
      <c r="AR43" s="124"/>
      <c r="AS43" s="124"/>
      <c r="AT43" s="124"/>
      <c r="AU43" s="114" t="s">
        <v>315</v>
      </c>
      <c r="AV43" s="96">
        <f t="shared" si="0"/>
        <v>100</v>
      </c>
      <c r="AW43" s="115">
        <f>IF(AO43&gt;0,100*(E43+K43+Q43+W43+AC43+AI43+AO43)/('S1'!$K$15+100),100*(E43+K43+Q43+W43+AI43+AC43+AO43)/'S1'!$K$15)</f>
        <v>72</v>
      </c>
      <c r="AX43" s="115">
        <f>IF(AP43&gt;0,100*(F43+L43+R43+WJ43+AD43+AP43)/('S1'!$K$15+100),100*(F43+L43+R43+WJ43+AD43)/'S1'!$K$15)</f>
        <v>31.666666666666668</v>
      </c>
      <c r="AY43" s="115">
        <f>IF(AQ43&gt;0,100*(G43+M43+S43+Y43+AE43+AK43+AQ43)/('S1'!$K$17+100),100*(G43+M43+S43+Y43+AE43+AK43+AQ43)/'S1'!$K$17)</f>
        <v>77</v>
      </c>
      <c r="AZ43" s="115">
        <f>IF(AR43&gt;0,100*(H43+N43+T43+Z43+AF43+AL43+AR43)/('S1'!$K$18+100),100*(H43+N43+T43+Z43+AF43+AL43+AR43)/'S1'!$K$18)</f>
        <v>48</v>
      </c>
      <c r="BA43" s="115">
        <f>IF(AS43&gt;0,100*(I223+O43+U43+AA43+AG43+AM43+AS43)/('S1'!$K$19+100),100*(I223+O43+U43+AA43+AG43+AM43+AS43)/'S1'!$K$19)</f>
        <v>48</v>
      </c>
      <c r="BB43" s="115">
        <f>IF(AT43&gt;0,100*(J43+P43+V43+AB43+AH43+AN43+AT43)/('S1'!$K$19+100),100*(J43+P43+V43+AB43+AH43+AN43+AT43)/'S1'!$K$19)</f>
        <v>48</v>
      </c>
    </row>
    <row r="44" spans="1:54" ht="15.75" customHeight="1" x14ac:dyDescent="0.3">
      <c r="A44" s="116">
        <v>32</v>
      </c>
      <c r="B44" s="117">
        <v>921320104032</v>
      </c>
      <c r="C44" s="118" t="s">
        <v>7</v>
      </c>
      <c r="D44" s="119" t="s">
        <v>348</v>
      </c>
      <c r="E44" s="120">
        <v>179</v>
      </c>
      <c r="G44" s="107"/>
      <c r="H44" s="107"/>
      <c r="I44" s="107"/>
      <c r="J44" s="107"/>
      <c r="K44" s="107"/>
      <c r="L44" s="120">
        <v>92</v>
      </c>
      <c r="M44" s="107"/>
      <c r="N44" s="108"/>
      <c r="O44" s="108"/>
      <c r="P44" s="108"/>
      <c r="Q44" s="108"/>
      <c r="R44" s="108"/>
      <c r="S44" s="120">
        <v>359</v>
      </c>
      <c r="T44" s="109"/>
      <c r="U44" s="108"/>
      <c r="V44" s="108"/>
      <c r="W44" s="110"/>
      <c r="X44" s="110"/>
      <c r="Y44" s="110"/>
      <c r="Z44" s="120">
        <v>92</v>
      </c>
      <c r="AA44" s="134"/>
      <c r="AB44" s="135"/>
      <c r="AC44" s="124"/>
      <c r="AD44" s="124"/>
      <c r="AE44" s="123"/>
      <c r="AF44" s="135"/>
      <c r="AG44" s="120">
        <v>88</v>
      </c>
      <c r="AH44" s="110"/>
      <c r="AI44" s="110"/>
      <c r="AJ44" s="110"/>
      <c r="AK44" s="110"/>
      <c r="AL44" s="110"/>
      <c r="AM44" s="110"/>
      <c r="AN44" s="120">
        <v>96</v>
      </c>
      <c r="AO44" s="134"/>
      <c r="AP44" s="135"/>
      <c r="AQ44" s="124"/>
      <c r="AR44" s="124"/>
      <c r="AS44" s="123">
        <v>96</v>
      </c>
      <c r="AT44" s="135"/>
      <c r="AU44" s="125" t="s">
        <v>327</v>
      </c>
      <c r="AV44" s="96">
        <f t="shared" si="0"/>
        <v>90</v>
      </c>
      <c r="AW44" s="115">
        <f>IF(AO44&gt;0,100*(E44+K44+Q44+W44+AC44+AI44+AO44)/('S1'!$K$15+100),100*(E44+K44+Q44+W44+AI44+AC44+AO44)/'S1'!$K$15)</f>
        <v>59.666666666666664</v>
      </c>
      <c r="AX44" s="115">
        <f>IF(AP44&gt;0,100*(F44+L44+R44+WJ44+AD44+AP44)/('S1'!$K$15+100),100*(F44+L44+R44+WJ44+AD44)/'S1'!$K$15)</f>
        <v>30.666666666666668</v>
      </c>
      <c r="AY44" s="115">
        <f>IF(AQ44&gt;0,100*(G44+M44+S44+Y44+AE44+AK44+AQ44)/('S1'!$K$17+100),100*(G44+M44+S44+Y44+AE44+AK44+AQ44)/'S1'!$K$17)</f>
        <v>71.8</v>
      </c>
      <c r="AZ44" s="115">
        <f>IF(AR44&gt;0,100*(H44+N44+T44+Z44+AF44+AL44+AR44)/('S1'!$K$18+100),100*(H44+N44+T44+Z44+AF44+AL44+AR44)/'S1'!$K$18)</f>
        <v>46</v>
      </c>
      <c r="BA44" s="115">
        <f>IF(AS44&gt;0,100*(I224+O44+U44+AA44+AG44+AM44+AS44)/('S1'!$K$19+100),100*(I224+O44+U44+AA44+AG44+AM44+AS44)/'S1'!$K$19)</f>
        <v>61.333333333333336</v>
      </c>
      <c r="BB44" s="115">
        <f>IF(AT44&gt;0,100*(J44+P44+V44+AB44+AH44+AN44+AT44)/('S1'!$K$19+100),100*(J44+P44+V44+AB44+AH44+AN44+AT44)/'S1'!$K$19)</f>
        <v>48</v>
      </c>
    </row>
    <row r="45" spans="1:54" ht="15.75" customHeight="1" x14ac:dyDescent="0.3">
      <c r="A45" s="116">
        <v>33</v>
      </c>
      <c r="B45" s="117">
        <v>921320104033</v>
      </c>
      <c r="C45" s="118" t="s">
        <v>7</v>
      </c>
      <c r="D45" s="119" t="s">
        <v>349</v>
      </c>
      <c r="E45" s="120">
        <v>189</v>
      </c>
      <c r="G45" s="107"/>
      <c r="H45" s="107"/>
      <c r="I45" s="107"/>
      <c r="J45" s="107"/>
      <c r="K45" s="107"/>
      <c r="L45" s="120">
        <v>94</v>
      </c>
      <c r="M45" s="107"/>
      <c r="N45" s="108"/>
      <c r="O45" s="108"/>
      <c r="P45" s="108"/>
      <c r="Q45" s="108"/>
      <c r="R45" s="108"/>
      <c r="S45" s="120">
        <v>378</v>
      </c>
      <c r="T45" s="109"/>
      <c r="U45" s="108"/>
      <c r="V45" s="108"/>
      <c r="W45" s="110"/>
      <c r="X45" s="110"/>
      <c r="Y45" s="110"/>
      <c r="Z45" s="120">
        <v>96</v>
      </c>
      <c r="AA45" s="134"/>
      <c r="AB45" s="123"/>
      <c r="AC45" s="135"/>
      <c r="AD45" s="124"/>
      <c r="AE45" s="124"/>
      <c r="AF45" s="124"/>
      <c r="AG45" s="120">
        <v>96</v>
      </c>
      <c r="AH45" s="110"/>
      <c r="AI45" s="110"/>
      <c r="AJ45" s="110"/>
      <c r="AK45" s="110"/>
      <c r="AL45" s="110"/>
      <c r="AM45" s="110"/>
      <c r="AN45" s="120">
        <v>96</v>
      </c>
      <c r="AO45" s="134"/>
      <c r="AP45" s="123">
        <v>98</v>
      </c>
      <c r="AQ45" s="135"/>
      <c r="AR45" s="124"/>
      <c r="AS45" s="124"/>
      <c r="AT45" s="124"/>
      <c r="AU45" s="125" t="s">
        <v>315</v>
      </c>
      <c r="AV45" s="96">
        <f t="shared" si="0"/>
        <v>100</v>
      </c>
      <c r="AW45" s="115">
        <f>IF(AO45&gt;0,100*(E45+K45+Q45+W45+AC45+AI45+AO45)/('S1'!$K$15+100),100*(E45+K45+Q45+W45+AI45+AC45+AO45)/'S1'!$K$15)</f>
        <v>63</v>
      </c>
      <c r="AX45" s="115">
        <f>IF(AP45&gt;0,100*(F45+L45+R45+WJ45+AD45+AP45)/('S1'!$K$15+100),100*(F45+L45+R45+WJ45+AD45)/'S1'!$K$15)</f>
        <v>48</v>
      </c>
      <c r="AY45" s="115">
        <f>IF(AQ45&gt;0,100*(G45+M45+S45+Y45+AE45+AK45+AQ45)/('S1'!$K$17+100),100*(G45+M45+S45+Y45+AE45+AK45+AQ45)/'S1'!$K$17)</f>
        <v>75.599999999999994</v>
      </c>
      <c r="AZ45" s="115">
        <f>IF(AR45&gt;0,100*(H45+N45+T45+Z45+AF45+AL45+AR45)/('S1'!$K$18+100),100*(H45+N45+T45+Z45+AF45+AL45+AR45)/'S1'!$K$18)</f>
        <v>48</v>
      </c>
      <c r="BA45" s="115">
        <f>IF(AS45&gt;0,100*(I225+O45+U45+AA45+AG45+AM45+AS45)/('S1'!$K$19+100),100*(I225+O45+U45+AA45+AG45+AM45+AS45)/'S1'!$K$19)</f>
        <v>48</v>
      </c>
      <c r="BB45" s="115">
        <f>IF(AT45&gt;0,100*(J45+P45+V45+AB45+AH45+AN45+AT45)/('S1'!$K$19+100),100*(J45+P45+V45+AB45+AH45+AN45+AT45)/'S1'!$K$19)</f>
        <v>48</v>
      </c>
    </row>
    <row r="46" spans="1:54" ht="15.75" customHeight="1" x14ac:dyDescent="0.3">
      <c r="A46" s="116">
        <v>34</v>
      </c>
      <c r="B46" s="117">
        <v>921320104034</v>
      </c>
      <c r="C46" s="118" t="s">
        <v>7</v>
      </c>
      <c r="D46" s="119" t="s">
        <v>350</v>
      </c>
      <c r="E46" s="120">
        <v>186</v>
      </c>
      <c r="G46" s="107"/>
      <c r="H46" s="107"/>
      <c r="I46" s="107"/>
      <c r="J46" s="107"/>
      <c r="K46" s="107"/>
      <c r="L46" s="120">
        <v>95</v>
      </c>
      <c r="M46" s="107"/>
      <c r="N46" s="108"/>
      <c r="O46" s="108"/>
      <c r="P46" s="108"/>
      <c r="Q46" s="108"/>
      <c r="R46" s="108"/>
      <c r="S46" s="120">
        <v>379</v>
      </c>
      <c r="T46" s="109"/>
      <c r="U46" s="108"/>
      <c r="V46" s="108"/>
      <c r="W46" s="110"/>
      <c r="X46" s="110"/>
      <c r="Y46" s="110"/>
      <c r="Z46" s="120">
        <v>92</v>
      </c>
      <c r="AA46" s="134"/>
      <c r="AB46" s="135"/>
      <c r="AC46" s="124"/>
      <c r="AD46" s="123"/>
      <c r="AE46" s="124"/>
      <c r="AF46" s="124"/>
      <c r="AG46" s="120">
        <v>94</v>
      </c>
      <c r="AH46" s="110"/>
      <c r="AI46" s="110"/>
      <c r="AJ46" s="110"/>
      <c r="AK46" s="110"/>
      <c r="AL46" s="110"/>
      <c r="AM46" s="110"/>
      <c r="AN46" s="120">
        <v>96</v>
      </c>
      <c r="AO46" s="134"/>
      <c r="AP46" s="135"/>
      <c r="AQ46" s="124"/>
      <c r="AR46" s="123">
        <v>96</v>
      </c>
      <c r="AS46" s="124"/>
      <c r="AT46" s="124"/>
      <c r="AU46" s="125" t="s">
        <v>327</v>
      </c>
      <c r="AV46" s="96">
        <f t="shared" si="0"/>
        <v>90</v>
      </c>
      <c r="AW46" s="115">
        <f>IF(AO46&gt;0,100*(E46+K46+Q46+W46+AC46+AI46+AO46)/('S1'!$K$15+100),100*(E46+K46+Q46+W46+AI46+AC46+AO46)/'S1'!$K$15)</f>
        <v>62</v>
      </c>
      <c r="AX46" s="115">
        <f>IF(AP46&gt;0,100*(F46+L46+R46+WJ46+AD46+AP46)/('S1'!$K$15+100),100*(F46+L46+R46+WJ46+AD46)/'S1'!$K$15)</f>
        <v>31.666666666666668</v>
      </c>
      <c r="AY46" s="115">
        <f>IF(AQ46&gt;0,100*(G46+M46+S46+Y46+AE46+AK46+AQ46)/('S1'!$K$17+100),100*(G46+M46+S46+Y46+AE46+AK46+AQ46)/'S1'!$K$17)</f>
        <v>75.8</v>
      </c>
      <c r="AZ46" s="115">
        <f>IF(AR46&gt;0,100*(H46+N46+T46+Z46+AF46+AL46+AR46)/('S1'!$K$18+100),100*(H46+N46+T46+Z46+AF46+AL46+AR46)/'S1'!$K$18)</f>
        <v>62.666666666666664</v>
      </c>
      <c r="BA46" s="115">
        <f>IF(AS46&gt;0,100*(I226+O46+U46+AA46+AG46+AM46+AS46)/('S1'!$K$19+100),100*(I226+O46+U46+AA46+AG46+AM46+AS46)/'S1'!$K$19)</f>
        <v>47</v>
      </c>
      <c r="BB46" s="115">
        <f>IF(AT46&gt;0,100*(J46+P46+V46+AB46+AH46+AN46+AT46)/('S1'!$K$19+100),100*(J46+P46+V46+AB46+AH46+AN46+AT46)/'S1'!$K$19)</f>
        <v>48</v>
      </c>
    </row>
    <row r="47" spans="1:54" ht="15.75" customHeight="1" x14ac:dyDescent="0.3">
      <c r="A47" s="116">
        <v>35</v>
      </c>
      <c r="B47" s="117">
        <v>921320104035</v>
      </c>
      <c r="C47" s="118" t="s">
        <v>7</v>
      </c>
      <c r="D47" s="119" t="s">
        <v>351</v>
      </c>
      <c r="E47" s="120">
        <v>193</v>
      </c>
      <c r="G47" s="107"/>
      <c r="H47" s="107"/>
      <c r="I47" s="107"/>
      <c r="J47" s="107"/>
      <c r="K47" s="107"/>
      <c r="L47" s="120">
        <v>94</v>
      </c>
      <c r="M47" s="107"/>
      <c r="N47" s="108"/>
      <c r="O47" s="108"/>
      <c r="P47" s="108"/>
      <c r="Q47" s="108"/>
      <c r="R47" s="108"/>
      <c r="S47" s="120">
        <v>381</v>
      </c>
      <c r="T47" s="109"/>
      <c r="U47" s="108"/>
      <c r="V47" s="108"/>
      <c r="W47" s="126"/>
      <c r="X47" s="126"/>
      <c r="Y47" s="126"/>
      <c r="Z47" s="120">
        <v>95</v>
      </c>
      <c r="AA47" s="134"/>
      <c r="AB47" s="124"/>
      <c r="AC47" s="123"/>
      <c r="AD47" s="124"/>
      <c r="AE47" s="124"/>
      <c r="AF47" s="124"/>
      <c r="AG47" s="120">
        <v>95</v>
      </c>
      <c r="AH47" s="126"/>
      <c r="AI47" s="126"/>
      <c r="AJ47" s="126"/>
      <c r="AK47" s="126"/>
      <c r="AL47" s="126"/>
      <c r="AM47" s="126"/>
      <c r="AN47" s="120">
        <v>96</v>
      </c>
      <c r="AO47" s="134"/>
      <c r="AP47" s="124"/>
      <c r="AQ47" s="123">
        <v>98</v>
      </c>
      <c r="AR47" s="124"/>
      <c r="AS47" s="124"/>
      <c r="AT47" s="124"/>
      <c r="AU47" s="125" t="s">
        <v>327</v>
      </c>
      <c r="AV47" s="96">
        <f t="shared" si="0"/>
        <v>90</v>
      </c>
      <c r="AW47" s="115">
        <f>IF(AO47&gt;0,100*(E47+K47+Q47+W47+AC47+AI47+AO47)/('S1'!$K$15+100),100*(E47+K47+Q47+W47+AI47+AC47+AO47)/'S1'!$K$15)</f>
        <v>64.333333333333329</v>
      </c>
      <c r="AX47" s="115">
        <f>IF(AP47&gt;0,100*(F47+L47+R47+WJ47+AD47+AP47)/('S1'!$K$15+100),100*(F47+L47+R47+WJ47+AD47)/'S1'!$K$15)</f>
        <v>31.333333333333332</v>
      </c>
      <c r="AY47" s="115">
        <f>IF(AQ47&gt;0,100*(G47+M47+S47+Y47+AE47+AK47+AQ47)/('S1'!$K$17+100),100*(G47+M47+S47+Y47+AE47+AK47+AQ47)/'S1'!$K$17)</f>
        <v>79.833333333333329</v>
      </c>
      <c r="AZ47" s="115">
        <f>IF(AR47&gt;0,100*(H47+N47+T47+Z47+AF47+AL47+AR47)/('S1'!$K$18+100),100*(H47+N47+T47+Z47+AF47+AL47+AR47)/'S1'!$K$18)</f>
        <v>47.5</v>
      </c>
      <c r="BA47" s="115">
        <f>IF(AS47&gt;0,100*(I227+O47+U47+AA47+AG47+AM47+AS47)/('S1'!$K$19+100),100*(I227+O47+U47+AA47+AG47+AM47+AS47)/'S1'!$K$19)</f>
        <v>47.5</v>
      </c>
      <c r="BB47" s="115">
        <f>IF(AT47&gt;0,100*(J47+P47+V47+AB47+AH47+AN47+AT47)/('S1'!$K$19+100),100*(J47+P47+V47+AB47+AH47+AN47+AT47)/'S1'!$K$19)</f>
        <v>48</v>
      </c>
    </row>
    <row r="48" spans="1:54" ht="15.75" customHeight="1" x14ac:dyDescent="0.3">
      <c r="A48" s="116">
        <v>36</v>
      </c>
      <c r="B48" s="117">
        <v>921320104036</v>
      </c>
      <c r="C48" s="118" t="s">
        <v>7</v>
      </c>
      <c r="D48" s="119" t="s">
        <v>352</v>
      </c>
      <c r="E48" s="120">
        <v>190</v>
      </c>
      <c r="G48" s="107"/>
      <c r="H48" s="107"/>
      <c r="I48" s="107"/>
      <c r="J48" s="107"/>
      <c r="K48" s="107"/>
      <c r="L48" s="120">
        <v>94</v>
      </c>
      <c r="M48" s="107"/>
      <c r="N48" s="108"/>
      <c r="O48" s="108"/>
      <c r="P48" s="108"/>
      <c r="Q48" s="108"/>
      <c r="R48" s="108"/>
      <c r="S48" s="120">
        <v>375</v>
      </c>
      <c r="T48" s="109"/>
      <c r="U48" s="108"/>
      <c r="V48" s="108"/>
      <c r="W48" s="110"/>
      <c r="X48" s="110"/>
      <c r="Y48" s="110"/>
      <c r="Z48" s="120">
        <v>94</v>
      </c>
      <c r="AA48" s="134"/>
      <c r="AB48" s="124"/>
      <c r="AC48" s="124"/>
      <c r="AD48" s="135"/>
      <c r="AE48" s="123"/>
      <c r="AF48" s="124"/>
      <c r="AG48" s="120">
        <v>94</v>
      </c>
      <c r="AH48" s="110"/>
      <c r="AI48" s="110"/>
      <c r="AJ48" s="110"/>
      <c r="AK48" s="110"/>
      <c r="AL48" s="110"/>
      <c r="AM48" s="110"/>
      <c r="AN48" s="120">
        <v>94</v>
      </c>
      <c r="AO48" s="134"/>
      <c r="AP48" s="124"/>
      <c r="AQ48" s="124"/>
      <c r="AR48" s="135"/>
      <c r="AS48" s="123">
        <v>98</v>
      </c>
      <c r="AT48" s="124"/>
      <c r="AU48" s="125" t="s">
        <v>327</v>
      </c>
      <c r="AV48" s="96">
        <f t="shared" si="0"/>
        <v>90</v>
      </c>
      <c r="AW48" s="115">
        <f>IF(AO48&gt;0,100*(E48+K48+Q48+W48+AC48+AI48+AO48)/('S1'!$K$15+100),100*(E48+K48+Q48+W48+AI48+AC48+AO48)/'S1'!$K$15)</f>
        <v>63.333333333333336</v>
      </c>
      <c r="AX48" s="115">
        <f>IF(AP48&gt;0,100*(F48+L48+R48+WJ48+AD48+AP48)/('S1'!$K$15+100),100*(F48+L48+R48+WJ48+AD48)/'S1'!$K$15)</f>
        <v>31.333333333333332</v>
      </c>
      <c r="AY48" s="115">
        <f>IF(AQ48&gt;0,100*(G48+M48+S48+Y48+AE48+AK48+AQ48)/('S1'!$K$17+100),100*(G48+M48+S48+Y48+AE48+AK48+AQ48)/'S1'!$K$17)</f>
        <v>75</v>
      </c>
      <c r="AZ48" s="115">
        <f>IF(AR48&gt;0,100*(H48+N48+T48+Z48+AF48+AL48+AR48)/('S1'!$K$18+100),100*(H48+N48+T48+Z48+AF48+AL48+AR48)/'S1'!$K$18)</f>
        <v>47</v>
      </c>
      <c r="BA48" s="115">
        <f>IF(AS48&gt;0,100*(I228+O48+U48+AA48+AG48+AM48+AS48)/('S1'!$K$19+100),100*(I228+O48+U48+AA48+AG48+AM48+AS48)/'S1'!$K$19)</f>
        <v>64</v>
      </c>
      <c r="BB48" s="115">
        <f>IF(AT48&gt;0,100*(J48+P48+V48+AB48+AH48+AN48+AT48)/('S1'!$K$19+100),100*(J48+P48+V48+AB48+AH48+AN48+AT48)/'S1'!$K$19)</f>
        <v>47</v>
      </c>
    </row>
    <row r="49" spans="1:54" ht="15.75" customHeight="1" x14ac:dyDescent="0.3">
      <c r="A49" s="116">
        <v>37</v>
      </c>
      <c r="B49" s="117">
        <v>921320104037</v>
      </c>
      <c r="C49" s="118" t="s">
        <v>7</v>
      </c>
      <c r="D49" s="119" t="s">
        <v>353</v>
      </c>
      <c r="E49" s="120">
        <v>186</v>
      </c>
      <c r="G49" s="107"/>
      <c r="H49" s="107"/>
      <c r="I49" s="107"/>
      <c r="J49" s="107"/>
      <c r="K49" s="107"/>
      <c r="L49" s="120">
        <v>95</v>
      </c>
      <c r="M49" s="107"/>
      <c r="N49" s="108"/>
      <c r="O49" s="108"/>
      <c r="P49" s="108"/>
      <c r="Q49" s="108"/>
      <c r="R49" s="108"/>
      <c r="S49" s="120">
        <v>379</v>
      </c>
      <c r="T49" s="109"/>
      <c r="U49" s="108"/>
      <c r="V49" s="108"/>
      <c r="W49" s="110"/>
      <c r="X49" s="110"/>
      <c r="Y49" s="110"/>
      <c r="Z49" s="120">
        <v>95</v>
      </c>
      <c r="AA49" s="140"/>
      <c r="AB49" s="124"/>
      <c r="AC49" s="124"/>
      <c r="AD49" s="135"/>
      <c r="AE49" s="124"/>
      <c r="AF49" s="124"/>
      <c r="AG49" s="120">
        <v>96</v>
      </c>
      <c r="AH49" s="110"/>
      <c r="AI49" s="110"/>
      <c r="AJ49" s="110"/>
      <c r="AK49" s="110"/>
      <c r="AL49" s="110"/>
      <c r="AM49" s="110"/>
      <c r="AN49" s="120">
        <v>95</v>
      </c>
      <c r="AO49" s="140">
        <v>98</v>
      </c>
      <c r="AP49" s="124"/>
      <c r="AQ49" s="124"/>
      <c r="AR49" s="135"/>
      <c r="AS49" s="124"/>
      <c r="AT49" s="124"/>
      <c r="AU49" s="125" t="s">
        <v>315</v>
      </c>
      <c r="AV49" s="96">
        <f t="shared" si="0"/>
        <v>100</v>
      </c>
      <c r="AW49" s="115">
        <f>IF(AO49&gt;0,100*(E49+K49+Q49+W49+AC49+AI49+AO49)/('S1'!$K$15+100),100*(E49+K49+Q49+W49+AI49+AC49+AO49)/'S1'!$K$15)</f>
        <v>71</v>
      </c>
      <c r="AX49" s="115">
        <f>IF(AP49&gt;0,100*(F49+L49+R49+WJ49+AD49+AP49)/('S1'!$K$15+100),100*(F49+L49+R49+WJ49+AD49)/'S1'!$K$15)</f>
        <v>31.666666666666668</v>
      </c>
      <c r="AY49" s="115">
        <f>IF(AQ49&gt;0,100*(G49+M49+S49+Y49+AE49+AK49+AQ49)/('S1'!$K$17+100),100*(G49+M49+S49+Y49+AE49+AK49+AQ49)/'S1'!$K$17)</f>
        <v>75.8</v>
      </c>
      <c r="AZ49" s="115">
        <f>IF(AR49&gt;0,100*(H49+N49+T49+Z49+AF49+AL49+AR49)/('S1'!$K$18+100),100*(H49+N49+T49+Z49+AF49+AL49+AR49)/'S1'!$K$18)</f>
        <v>47.5</v>
      </c>
      <c r="BA49" s="115">
        <f>IF(AS49&gt;0,100*(I229+O49+U49+AA49+AG49+AM49+AS49)/('S1'!$K$19+100),100*(I229+O49+U49+AA49+AG49+AM49+AS49)/'S1'!$K$19)</f>
        <v>48</v>
      </c>
      <c r="BB49" s="115">
        <f>IF(AT49&gt;0,100*(J49+P49+V49+AB49+AH49+AN49+AT49)/('S1'!$K$19+100),100*(J49+P49+V49+AB49+AH49+AN49+AT49)/'S1'!$K$19)</f>
        <v>47.5</v>
      </c>
    </row>
    <row r="50" spans="1:54" ht="15.75" customHeight="1" x14ac:dyDescent="0.3">
      <c r="A50" s="116">
        <v>38</v>
      </c>
      <c r="B50" s="117">
        <v>921320104038</v>
      </c>
      <c r="C50" s="118" t="s">
        <v>7</v>
      </c>
      <c r="D50" s="119" t="s">
        <v>354</v>
      </c>
      <c r="E50" s="120">
        <v>191</v>
      </c>
      <c r="G50" s="107"/>
      <c r="H50" s="107"/>
      <c r="I50" s="107"/>
      <c r="J50" s="107"/>
      <c r="K50" s="107"/>
      <c r="L50" s="120">
        <v>94</v>
      </c>
      <c r="M50" s="107"/>
      <c r="N50" s="108"/>
      <c r="O50" s="108"/>
      <c r="P50" s="108"/>
      <c r="Q50" s="108"/>
      <c r="R50" s="108"/>
      <c r="S50" s="120">
        <v>359</v>
      </c>
      <c r="T50" s="109"/>
      <c r="U50" s="108"/>
      <c r="V50" s="108"/>
      <c r="W50" s="110"/>
      <c r="X50" s="110"/>
      <c r="Y50" s="110"/>
      <c r="Z50" s="120">
        <v>96</v>
      </c>
      <c r="AA50" s="134"/>
      <c r="AB50" s="124"/>
      <c r="AC50" s="124"/>
      <c r="AD50" s="124"/>
      <c r="AE50" s="135"/>
      <c r="AF50" s="123"/>
      <c r="AG50" s="120">
        <v>86</v>
      </c>
      <c r="AH50" s="110"/>
      <c r="AI50" s="110"/>
      <c r="AJ50" s="110"/>
      <c r="AK50" s="110"/>
      <c r="AL50" s="110"/>
      <c r="AM50" s="110"/>
      <c r="AN50" s="141">
        <v>96</v>
      </c>
      <c r="AO50" s="134"/>
      <c r="AP50" s="124"/>
      <c r="AQ50" s="124"/>
      <c r="AR50" s="124"/>
      <c r="AS50" s="135"/>
      <c r="AT50" s="123">
        <v>94</v>
      </c>
      <c r="AU50" s="125" t="s">
        <v>315</v>
      </c>
      <c r="AV50" s="96">
        <f t="shared" si="0"/>
        <v>100</v>
      </c>
      <c r="AW50" s="115">
        <f>IF(AO50&gt;0,100*(E50+K50+Q50+W50+AC50+AI50+AO50)/('S1'!$K$15+100),100*(E50+K50+Q50+W50+AI50+AC50+AO50)/'S1'!$K$15)</f>
        <v>63.666666666666664</v>
      </c>
      <c r="AX50" s="115">
        <f>IF(AP50&gt;0,100*(F50+L50+R50+WJ50+AD50+AP50)/('S1'!$K$15+100),100*(F50+L50+R50+WJ50+AD50)/'S1'!$K$15)</f>
        <v>31.333333333333332</v>
      </c>
      <c r="AY50" s="115">
        <f>IF(AQ50&gt;0,100*(G50+M50+S50+Y50+AE50+AK50+AQ50)/('S1'!$K$17+100),100*(G50+M50+S50+Y50+AE50+AK50+AQ50)/'S1'!$K$17)</f>
        <v>71.8</v>
      </c>
      <c r="AZ50" s="115">
        <f>IF(AR50&gt;0,100*(H50+N50+T50+Z50+AF50+AL50+AR50)/('S1'!$K$18+100),100*(H50+N50+T50+Z50+AF50+AL50+AR50)/'S1'!$K$18)</f>
        <v>48</v>
      </c>
      <c r="BA50" s="115">
        <f>IF(AS50&gt;0,100*(I230+O50+U50+AA50+AG50+AM50+AS50)/('S1'!$K$19+100),100*(I230+O50+U50+AA50+AG50+AM50+AS50)/'S1'!$K$19)</f>
        <v>43</v>
      </c>
      <c r="BB50" s="115">
        <f>IF(AT50&gt;0,100*(J50+P50+V50+AB50+AH50+AN50+AT50)/('S1'!$K$19+100),100*(J50+P50+V50+AB50+AH50+AN50+AT50)/'S1'!$K$19)</f>
        <v>63.333333333333336</v>
      </c>
    </row>
    <row r="51" spans="1:54" ht="15.75" customHeight="1" x14ac:dyDescent="0.3">
      <c r="A51" s="116">
        <v>39</v>
      </c>
      <c r="B51" s="117">
        <v>921320104039</v>
      </c>
      <c r="C51" s="118" t="s">
        <v>7</v>
      </c>
      <c r="D51" s="119" t="s">
        <v>355</v>
      </c>
      <c r="E51" s="120">
        <v>144</v>
      </c>
      <c r="G51" s="107"/>
      <c r="H51" s="107"/>
      <c r="I51" s="107"/>
      <c r="J51" s="107"/>
      <c r="K51" s="107"/>
      <c r="L51" s="120">
        <v>74</v>
      </c>
      <c r="M51" s="107"/>
      <c r="N51" s="108"/>
      <c r="O51" s="108"/>
      <c r="P51" s="108"/>
      <c r="Q51" s="108"/>
      <c r="R51" s="108"/>
      <c r="S51" s="120">
        <v>297</v>
      </c>
      <c r="T51" s="130"/>
      <c r="U51" s="108"/>
      <c r="V51" s="108"/>
      <c r="W51" s="110"/>
      <c r="X51" s="110"/>
      <c r="Y51" s="110"/>
      <c r="Z51" s="120">
        <v>72</v>
      </c>
      <c r="AA51" s="134"/>
      <c r="AB51" s="123"/>
      <c r="AC51" s="124"/>
      <c r="AD51" s="124"/>
      <c r="AE51" s="135"/>
      <c r="AF51" s="124"/>
      <c r="AG51" s="120">
        <v>75</v>
      </c>
      <c r="AH51" s="110"/>
      <c r="AI51" s="110"/>
      <c r="AJ51" s="110"/>
      <c r="AK51" s="110"/>
      <c r="AL51" s="110"/>
      <c r="AM51" s="110"/>
      <c r="AN51" s="106">
        <v>75</v>
      </c>
      <c r="AO51" s="134"/>
      <c r="AP51" s="123">
        <v>74</v>
      </c>
      <c r="AQ51" s="124"/>
      <c r="AR51" s="124"/>
      <c r="AS51" s="135"/>
      <c r="AT51" s="124"/>
      <c r="AU51" s="125" t="s">
        <v>323</v>
      </c>
      <c r="AV51" s="96">
        <f t="shared" si="0"/>
        <v>70</v>
      </c>
      <c r="AW51" s="115">
        <f>IF(AO51&gt;0,100*(E51+K51+Q51+W51+AC51+AI51+AO51)/('S1'!$K$15+100),100*(E51+K51+Q51+W51+AI51+AC51+AO51)/'S1'!$K$15)</f>
        <v>48</v>
      </c>
      <c r="AX51" s="115">
        <f>IF(AP51&gt;0,100*(F51+L51+R51+WJ51+AD51+AP51)/('S1'!$K$15+100),100*(F51+L51+R51+WJ51+AD51)/'S1'!$K$15)</f>
        <v>37</v>
      </c>
      <c r="AY51" s="115">
        <f>IF(AQ51&gt;0,100*(G51+M51+S51+Y51+AE51+AK51+AQ51)/('S1'!$K$17+100),100*(G51+M51+S51+Y51+AE51+AK51+AQ51)/'S1'!$K$17)</f>
        <v>59.4</v>
      </c>
      <c r="AZ51" s="115">
        <f>IF(AR51&gt;0,100*(H51+N51+T51+Z51+AF51+AL51+AR51)/('S1'!$K$18+100),100*(H51+N51+T51+Z51+AF51+AL51+AR51)/'S1'!$K$18)</f>
        <v>36</v>
      </c>
      <c r="BA51" s="115">
        <f>IF(AS51&gt;0,100*(I231+O51+U51+AA51+AG51+AM51+AS51)/('S1'!$K$19+100),100*(I231+O51+U51+AA51+AG51+AM51+AS51)/'S1'!$K$19)</f>
        <v>37.5</v>
      </c>
      <c r="BB51" s="115">
        <f>IF(AT51&gt;0,100*(J51+P51+V51+AB51+AH51+AN51+AT51)/('S1'!$K$19+100),100*(J51+P51+V51+AB51+AH51+AN51+AT51)/'S1'!$K$19)</f>
        <v>37.5</v>
      </c>
    </row>
    <row r="52" spans="1:54" ht="15.75" customHeight="1" x14ac:dyDescent="0.3">
      <c r="A52" s="116">
        <v>40</v>
      </c>
      <c r="B52" s="117">
        <v>921320104040</v>
      </c>
      <c r="C52" s="118" t="s">
        <v>7</v>
      </c>
      <c r="D52" s="119" t="s">
        <v>356</v>
      </c>
      <c r="E52" s="120">
        <v>188</v>
      </c>
      <c r="G52" s="107"/>
      <c r="H52" s="107"/>
      <c r="I52" s="107"/>
      <c r="J52" s="107"/>
      <c r="K52" s="107"/>
      <c r="L52" s="120">
        <v>94</v>
      </c>
      <c r="M52" s="107"/>
      <c r="N52" s="108"/>
      <c r="O52" s="108"/>
      <c r="P52" s="108"/>
      <c r="Q52" s="108"/>
      <c r="R52" s="108"/>
      <c r="S52" s="120">
        <v>374</v>
      </c>
      <c r="T52" s="109"/>
      <c r="U52" s="108"/>
      <c r="V52" s="108"/>
      <c r="W52" s="110"/>
      <c r="X52" s="110"/>
      <c r="Y52" s="110"/>
      <c r="Z52" s="120">
        <v>94</v>
      </c>
      <c r="AA52" s="134"/>
      <c r="AB52" s="124"/>
      <c r="AC52" s="124"/>
      <c r="AD52" s="135"/>
      <c r="AE52" s="124"/>
      <c r="AF52" s="123"/>
      <c r="AG52" s="120">
        <v>92</v>
      </c>
      <c r="AH52" s="110"/>
      <c r="AI52" s="110"/>
      <c r="AJ52" s="110"/>
      <c r="AK52" s="110"/>
      <c r="AL52" s="110"/>
      <c r="AM52" s="110"/>
      <c r="AN52" s="120">
        <v>96</v>
      </c>
      <c r="AO52" s="134"/>
      <c r="AP52" s="124"/>
      <c r="AQ52" s="124"/>
      <c r="AR52" s="135"/>
      <c r="AS52" s="124"/>
      <c r="AT52" s="123">
        <v>98</v>
      </c>
      <c r="AU52" s="125" t="s">
        <v>327</v>
      </c>
      <c r="AV52" s="96">
        <f t="shared" si="0"/>
        <v>90</v>
      </c>
      <c r="AW52" s="115">
        <f>IF(AO52&gt;0,100*(E52+K52+Q52+W52+AC52+AI52+AO52)/('S1'!$K$15+100),100*(E52+K52+Q52+W52+AI52+AC52+AO52)/'S1'!$K$15)</f>
        <v>62.666666666666664</v>
      </c>
      <c r="AX52" s="115">
        <f>IF(AP52&gt;0,100*(F52+L52+R52+WJ52+AD52+AP52)/('S1'!$K$15+100),100*(F52+L52+R52+WJ52+AD52)/'S1'!$K$15)</f>
        <v>31.333333333333332</v>
      </c>
      <c r="AY52" s="115">
        <f>IF(AQ52&gt;0,100*(G52+M52+S52+Y52+AE52+AK52+AQ52)/('S1'!$K$17+100),100*(G52+M52+S52+Y52+AE52+AK52+AQ52)/'S1'!$K$17)</f>
        <v>74.8</v>
      </c>
      <c r="AZ52" s="115">
        <f>IF(AR52&gt;0,100*(H52+N52+T52+Z52+AF52+AL52+AR52)/('S1'!$K$18+100),100*(H52+N52+T52+Z52+AF52+AL52+AR52)/'S1'!$K$18)</f>
        <v>47</v>
      </c>
      <c r="BA52" s="115">
        <f>IF(AS52&gt;0,100*(I232+O52+U52+AA52+AG52+AM52+AS52)/('S1'!$K$19+100),100*(I232+O52+U52+AA52+AG52+AM52+AS52)/'S1'!$K$19)</f>
        <v>46</v>
      </c>
      <c r="BB52" s="115">
        <f>IF(AT52&gt;0,100*(J52+P52+V52+AB52+AH52+AN52+AT52)/('S1'!$K$19+100),100*(J52+P52+V52+AB52+AH52+AN52+AT52)/'S1'!$K$19)</f>
        <v>64.666666666666671</v>
      </c>
    </row>
    <row r="53" spans="1:54" ht="15.75" customHeight="1" x14ac:dyDescent="0.3">
      <c r="A53" s="116">
        <v>41</v>
      </c>
      <c r="B53" s="117">
        <v>921320104041</v>
      </c>
      <c r="C53" s="118" t="s">
        <v>7</v>
      </c>
      <c r="D53" s="119" t="s">
        <v>357</v>
      </c>
      <c r="E53" s="120">
        <v>190</v>
      </c>
      <c r="G53" s="107"/>
      <c r="H53" s="107"/>
      <c r="I53" s="107"/>
      <c r="J53" s="107"/>
      <c r="K53" s="107"/>
      <c r="L53" s="120">
        <v>97</v>
      </c>
      <c r="M53" s="107"/>
      <c r="N53" s="108"/>
      <c r="O53" s="108"/>
      <c r="P53" s="108"/>
      <c r="Q53" s="108"/>
      <c r="R53" s="108"/>
      <c r="S53" s="120">
        <v>386</v>
      </c>
      <c r="T53" s="109"/>
      <c r="U53" s="108"/>
      <c r="V53" s="108"/>
      <c r="W53" s="110"/>
      <c r="X53" s="110"/>
      <c r="Y53" s="110"/>
      <c r="Z53" s="120">
        <v>97</v>
      </c>
      <c r="AA53" s="134"/>
      <c r="AB53" s="124"/>
      <c r="AC53" s="123"/>
      <c r="AD53" s="124"/>
      <c r="AE53" s="135"/>
      <c r="AF53" s="124"/>
      <c r="AG53" s="120">
        <v>96</v>
      </c>
      <c r="AH53" s="110"/>
      <c r="AI53" s="110"/>
      <c r="AJ53" s="110"/>
      <c r="AK53" s="110"/>
      <c r="AL53" s="110"/>
      <c r="AM53" s="110"/>
      <c r="AN53" s="120">
        <v>96</v>
      </c>
      <c r="AO53" s="134"/>
      <c r="AP53" s="124"/>
      <c r="AQ53" s="123">
        <v>96</v>
      </c>
      <c r="AR53" s="124"/>
      <c r="AS53" s="135"/>
      <c r="AT53" s="124"/>
      <c r="AU53" s="125" t="s">
        <v>327</v>
      </c>
      <c r="AV53" s="96">
        <f t="shared" si="0"/>
        <v>90</v>
      </c>
      <c r="AW53" s="115">
        <f>IF(AO53&gt;0,100*(E53+K53+Q53+W53+AC53+AI53+AO53)/('S1'!$K$15+100),100*(E53+K53+Q53+W53+AI53+AC53+AO53)/'S1'!$K$15)</f>
        <v>63.333333333333336</v>
      </c>
      <c r="AX53" s="115">
        <f>IF(AP53&gt;0,100*(F53+L53+R53+WJ53+AD53+AP53)/('S1'!$K$15+100),100*(F53+L53+R53+WJ53+AD53)/'S1'!$K$15)</f>
        <v>32.333333333333336</v>
      </c>
      <c r="AY53" s="115">
        <f>IF(AQ53&gt;0,100*(G53+M53+S53+Y53+AE53+AK53+AQ53)/('S1'!$K$17+100),100*(G53+M53+S53+Y53+AE53+AK53+AQ53)/'S1'!$K$17)</f>
        <v>80.333333333333329</v>
      </c>
      <c r="AZ53" s="115">
        <f>IF(AR53&gt;0,100*(H53+N53+T53+Z53+AF53+AL53+AR53)/('S1'!$K$18+100),100*(H53+N53+T53+Z53+AF53+AL53+AR53)/'S1'!$K$18)</f>
        <v>48.5</v>
      </c>
      <c r="BA53" s="115">
        <f>IF(AS53&gt;0,100*(I233+O53+U53+AA53+AG53+AM53+AS53)/('S1'!$K$19+100),100*(I233+O53+U53+AA53+AG53+AM53+AS53)/'S1'!$K$19)</f>
        <v>48</v>
      </c>
      <c r="BB53" s="115">
        <f>IF(AT53&gt;0,100*(J53+P53+V53+AB53+AH53+AN53+AT53)/('S1'!$K$19+100),100*(J53+P53+V53+AB53+AH53+AN53+AT53)/'S1'!$K$19)</f>
        <v>48</v>
      </c>
    </row>
    <row r="54" spans="1:54" ht="15.75" customHeight="1" x14ac:dyDescent="0.3">
      <c r="A54" s="116">
        <v>42</v>
      </c>
      <c r="B54" s="117">
        <v>921320104042</v>
      </c>
      <c r="C54" s="118" t="s">
        <v>7</v>
      </c>
      <c r="D54" s="119" t="s">
        <v>358</v>
      </c>
      <c r="E54" s="120">
        <v>190</v>
      </c>
      <c r="G54" s="107"/>
      <c r="H54" s="107"/>
      <c r="I54" s="107"/>
      <c r="J54" s="107"/>
      <c r="K54" s="107"/>
      <c r="L54" s="120">
        <v>97</v>
      </c>
      <c r="M54" s="107"/>
      <c r="N54" s="108"/>
      <c r="O54" s="108"/>
      <c r="P54" s="108"/>
      <c r="Q54" s="108"/>
      <c r="R54" s="108"/>
      <c r="S54" s="120">
        <v>387</v>
      </c>
      <c r="T54" s="109"/>
      <c r="U54" s="108"/>
      <c r="V54" s="108"/>
      <c r="W54" s="110"/>
      <c r="X54" s="110"/>
      <c r="Y54" s="110"/>
      <c r="Z54" s="120">
        <v>96</v>
      </c>
      <c r="AA54" s="134"/>
      <c r="AB54" s="123"/>
      <c r="AC54" s="135"/>
      <c r="AD54" s="124"/>
      <c r="AE54" s="124"/>
      <c r="AF54" s="124"/>
      <c r="AG54" s="120">
        <v>97</v>
      </c>
      <c r="AH54" s="110"/>
      <c r="AI54" s="110"/>
      <c r="AJ54" s="110"/>
      <c r="AK54" s="110"/>
      <c r="AL54" s="110"/>
      <c r="AM54" s="110"/>
      <c r="AN54" s="120">
        <v>96</v>
      </c>
      <c r="AO54" s="134"/>
      <c r="AP54" s="123">
        <v>94</v>
      </c>
      <c r="AQ54" s="135"/>
      <c r="AR54" s="124"/>
      <c r="AS54" s="124"/>
      <c r="AT54" s="124"/>
      <c r="AU54" s="125" t="s">
        <v>327</v>
      </c>
      <c r="AV54" s="96">
        <f t="shared" si="0"/>
        <v>90</v>
      </c>
      <c r="AW54" s="115">
        <f>IF(AO54&gt;0,100*(E54+K54+Q54+W54+AC54+AI54+AO54)/('S1'!$K$15+100),100*(E54+K54+Q54+W54+AI54+AC54+AO54)/'S1'!$K$15)</f>
        <v>63.333333333333336</v>
      </c>
      <c r="AX54" s="115">
        <f>IF(AP54&gt;0,100*(F54+L54+R54+WJ54+AD54+AP54)/('S1'!$K$15+100),100*(F54+L54+R54+WJ54+AD54)/'S1'!$K$15)</f>
        <v>47.75</v>
      </c>
      <c r="AY54" s="115">
        <f>IF(AQ54&gt;0,100*(G54+M54+S54+Y54+AE54+AK54+AQ54)/('S1'!$K$17+100),100*(G54+M54+S54+Y54+AE54+AK54+AQ54)/'S1'!$K$17)</f>
        <v>77.400000000000006</v>
      </c>
      <c r="AZ54" s="115">
        <f>IF(AR54&gt;0,100*(H54+N54+T54+Z54+AF54+AL54+AR54)/('S1'!$K$18+100),100*(H54+N54+T54+Z54+AF54+AL54+AR54)/'S1'!$K$18)</f>
        <v>48</v>
      </c>
      <c r="BA54" s="115">
        <f>IF(AS54&gt;0,100*(I234+O54+U54+AA54+AG54+AM54+AS54)/('S1'!$K$19+100),100*(I234+O54+U54+AA54+AG54+AM54+AS54)/'S1'!$K$19)</f>
        <v>48.5</v>
      </c>
      <c r="BB54" s="115">
        <f>IF(AT54&gt;0,100*(J54+P54+V54+AB54+AH54+AN54+AT54)/('S1'!$K$19+100),100*(J54+P54+V54+AB54+AH54+AN54+AT54)/'S1'!$K$19)</f>
        <v>48</v>
      </c>
    </row>
    <row r="55" spans="1:54" ht="15.75" customHeight="1" x14ac:dyDescent="0.3">
      <c r="A55" s="116">
        <v>43</v>
      </c>
      <c r="B55" s="117">
        <v>921320104043</v>
      </c>
      <c r="C55" s="118" t="s">
        <v>7</v>
      </c>
      <c r="D55" s="119" t="s">
        <v>359</v>
      </c>
      <c r="E55" s="120">
        <v>192</v>
      </c>
      <c r="G55" s="107"/>
      <c r="H55" s="107"/>
      <c r="I55" s="107"/>
      <c r="J55" s="107"/>
      <c r="K55" s="107"/>
      <c r="L55" s="120">
        <v>97</v>
      </c>
      <c r="M55" s="107"/>
      <c r="N55" s="108"/>
      <c r="O55" s="108"/>
      <c r="P55" s="108"/>
      <c r="Q55" s="108"/>
      <c r="R55" s="108"/>
      <c r="S55" s="120">
        <v>387</v>
      </c>
      <c r="T55" s="130"/>
      <c r="U55" s="108"/>
      <c r="V55" s="108"/>
      <c r="W55" s="110"/>
      <c r="X55" s="110"/>
      <c r="Y55" s="110"/>
      <c r="Z55" s="120">
        <v>97</v>
      </c>
      <c r="AA55" s="134"/>
      <c r="AB55" s="142"/>
      <c r="AC55" s="124"/>
      <c r="AD55" s="124"/>
      <c r="AE55" s="123"/>
      <c r="AF55" s="124"/>
      <c r="AG55" s="120">
        <v>95</v>
      </c>
      <c r="AH55" s="110"/>
      <c r="AI55" s="110"/>
      <c r="AJ55" s="110"/>
      <c r="AK55" s="110"/>
      <c r="AL55" s="110"/>
      <c r="AM55" s="110"/>
      <c r="AN55" s="120">
        <v>96</v>
      </c>
      <c r="AO55" s="134"/>
      <c r="AP55" s="142"/>
      <c r="AQ55" s="124"/>
      <c r="AR55" s="124"/>
      <c r="AS55" s="123">
        <v>94</v>
      </c>
      <c r="AT55" s="124"/>
      <c r="AU55" s="125" t="s">
        <v>327</v>
      </c>
      <c r="AV55" s="96">
        <f t="shared" si="0"/>
        <v>90</v>
      </c>
      <c r="AW55" s="115">
        <f>IF(AO55&gt;0,100*(E55+K55+Q55+W55+AC55+AI55+AO55)/('S1'!$K$15+100),100*(E55+K55+Q55+W55+AI55+AC55+AO55)/'S1'!$K$15)</f>
        <v>64</v>
      </c>
      <c r="AX55" s="115">
        <f>IF(AP55&gt;0,100*(F55+L55+R55+WJ55+AD55+AP55)/('S1'!$K$15+100),100*(F55+L55+R55+WJ55+AD55)/'S1'!$K$15)</f>
        <v>32.333333333333336</v>
      </c>
      <c r="AY55" s="115">
        <f>IF(AQ55&gt;0,100*(G55+M55+S55+Y55+AE55+AK55+AQ55)/('S1'!$K$17+100),100*(G55+M55+S55+Y55+AE55+AK55+AQ55)/'S1'!$K$17)</f>
        <v>77.400000000000006</v>
      </c>
      <c r="AZ55" s="115">
        <f>IF(AR55&gt;0,100*(H55+N55+T55+Z55+AF55+AL55+AR55)/('S1'!$K$18+100),100*(H55+N55+T55+Z55+AF55+AL55+AR55)/'S1'!$K$18)</f>
        <v>48.5</v>
      </c>
      <c r="BA55" s="115">
        <f>IF(AS55&gt;0,100*(I235+O55+U55+AA55+AG55+AM55+AS55)/('S1'!$K$19+100),100*(I235+O55+U55+AA55+AG55+AM55+AS55)/'S1'!$K$19)</f>
        <v>63</v>
      </c>
      <c r="BB55" s="115">
        <f>IF(AT55&gt;0,100*(J55+P55+V55+AB55+AH55+AN55+AT55)/('S1'!$K$19+100),100*(J55+P55+V55+AB55+AH55+AN55+AT55)/'S1'!$K$19)</f>
        <v>48</v>
      </c>
    </row>
    <row r="56" spans="1:54" ht="15.75" customHeight="1" x14ac:dyDescent="0.3">
      <c r="A56" s="116">
        <v>44</v>
      </c>
      <c r="B56" s="117">
        <v>921320104044</v>
      </c>
      <c r="C56" s="118" t="s">
        <v>7</v>
      </c>
      <c r="D56" s="119" t="s">
        <v>360</v>
      </c>
      <c r="E56" s="120">
        <v>189</v>
      </c>
      <c r="G56" s="107"/>
      <c r="H56" s="107"/>
      <c r="I56" s="107"/>
      <c r="J56" s="107"/>
      <c r="K56" s="107"/>
      <c r="L56" s="120">
        <v>97</v>
      </c>
      <c r="M56" s="107"/>
      <c r="N56" s="108"/>
      <c r="O56" s="108"/>
      <c r="P56" s="108"/>
      <c r="Q56" s="108"/>
      <c r="R56" s="108"/>
      <c r="S56" s="120">
        <v>388</v>
      </c>
      <c r="T56" s="109"/>
      <c r="U56" s="108"/>
      <c r="V56" s="108"/>
      <c r="W56" s="110"/>
      <c r="X56" s="110"/>
      <c r="Y56" s="110"/>
      <c r="Z56" s="120">
        <v>97</v>
      </c>
      <c r="AA56" s="134"/>
      <c r="AB56" s="142"/>
      <c r="AC56" s="124"/>
      <c r="AD56" s="124"/>
      <c r="AE56" s="124"/>
      <c r="AF56" s="124"/>
      <c r="AG56" s="120">
        <v>97</v>
      </c>
      <c r="AH56" s="110"/>
      <c r="AI56" s="110"/>
      <c r="AJ56" s="110"/>
      <c r="AK56" s="110"/>
      <c r="AL56" s="110"/>
      <c r="AM56" s="110"/>
      <c r="AN56" s="120">
        <v>96</v>
      </c>
      <c r="AO56" s="134"/>
      <c r="AP56" s="142">
        <v>96</v>
      </c>
      <c r="AQ56" s="124"/>
      <c r="AR56" s="124"/>
      <c r="AS56" s="124"/>
      <c r="AT56" s="124"/>
      <c r="AU56" s="125" t="s">
        <v>315</v>
      </c>
      <c r="AV56" s="96">
        <f t="shared" si="0"/>
        <v>100</v>
      </c>
      <c r="AW56" s="115">
        <f>IF(AO56&gt;0,100*(E56+K56+Q56+W56+AC56+AI56+AO56)/('S1'!$K$15+100),100*(E56+K56+Q56+W56+AI56+AC56+AO56)/'S1'!$K$15)</f>
        <v>63</v>
      </c>
      <c r="AX56" s="115">
        <f>IF(AP56&gt;0,100*(F56+L56+R56+WJ56+AD56+AP56)/('S1'!$K$15+100),100*(F56+L56+R56+WJ56+AD56)/'S1'!$K$15)</f>
        <v>48.25</v>
      </c>
      <c r="AY56" s="115">
        <f>IF(AQ56&gt;0,100*(G56+M56+S56+Y56+AE56+AK56+AQ56)/('S1'!$K$17+100),100*(G56+M56+S56+Y56+AE56+AK56+AQ56)/'S1'!$K$17)</f>
        <v>77.599999999999994</v>
      </c>
      <c r="AZ56" s="115">
        <f>IF(AR56&gt;0,100*(H56+N56+T56+Z56+AF56+AL56+AR56)/('S1'!$K$18+100),100*(H56+N56+T56+Z56+AF56+AL56+AR56)/'S1'!$K$18)</f>
        <v>48.5</v>
      </c>
      <c r="BA56" s="115">
        <f>IF(AS56&gt;0,100*(I236+O56+U56+AA56+AG56+AM56+AS56)/('S1'!$K$19+100),100*(I236+O56+U56+AA56+AG56+AM56+AS56)/'S1'!$K$19)</f>
        <v>48.5</v>
      </c>
      <c r="BB56" s="115">
        <f>IF(AT56&gt;0,100*(J56+P56+V56+AB56+AH56+AN56+AT56)/('S1'!$K$19+100),100*(J56+P56+V56+AB56+AH56+AN56+AT56)/'S1'!$K$19)</f>
        <v>48</v>
      </c>
    </row>
    <row r="57" spans="1:54" ht="15.75" customHeight="1" x14ac:dyDescent="0.3">
      <c r="A57" s="116">
        <v>45</v>
      </c>
      <c r="B57" s="117">
        <v>921320104045</v>
      </c>
      <c r="C57" s="118" t="s">
        <v>7</v>
      </c>
      <c r="D57" s="119" t="s">
        <v>361</v>
      </c>
      <c r="E57" s="120">
        <v>191</v>
      </c>
      <c r="G57" s="107"/>
      <c r="H57" s="107"/>
      <c r="I57" s="107"/>
      <c r="J57" s="107"/>
      <c r="K57" s="107"/>
      <c r="L57" s="120">
        <v>96</v>
      </c>
      <c r="M57" s="107"/>
      <c r="N57" s="108"/>
      <c r="O57" s="108"/>
      <c r="P57" s="108"/>
      <c r="Q57" s="108"/>
      <c r="R57" s="108"/>
      <c r="S57" s="120">
        <v>387</v>
      </c>
      <c r="T57" s="109"/>
      <c r="U57" s="108"/>
      <c r="V57" s="108"/>
      <c r="W57" s="126"/>
      <c r="X57" s="126"/>
      <c r="Y57" s="126"/>
      <c r="Z57" s="120">
        <v>98</v>
      </c>
      <c r="AA57" s="134"/>
      <c r="AB57" s="129"/>
      <c r="AC57" s="129"/>
      <c r="AD57" s="133"/>
      <c r="AE57" s="129"/>
      <c r="AF57" s="129"/>
      <c r="AG57" s="120">
        <v>97</v>
      </c>
      <c r="AH57" s="126"/>
      <c r="AI57" s="126"/>
      <c r="AJ57" s="126"/>
      <c r="AK57" s="126"/>
      <c r="AL57" s="126"/>
      <c r="AM57" s="126"/>
      <c r="AN57" s="120">
        <v>96</v>
      </c>
      <c r="AO57" s="134"/>
      <c r="AP57" s="129"/>
      <c r="AQ57" s="129"/>
      <c r="AR57" s="133">
        <v>94</v>
      </c>
      <c r="AS57" s="129"/>
      <c r="AT57" s="129"/>
      <c r="AU57" s="125" t="s">
        <v>327</v>
      </c>
      <c r="AV57" s="96">
        <f t="shared" si="0"/>
        <v>90</v>
      </c>
      <c r="AW57" s="115">
        <f>IF(AO57&gt;0,100*(E57+K57+Q57+W57+AC57+AI57+AO57)/('S1'!$K$15+100),100*(E57+K57+Q57+W57+AI57+AC57+AO57)/'S1'!$K$15)</f>
        <v>63.666666666666664</v>
      </c>
      <c r="AX57" s="115">
        <f>IF(AP57&gt;0,100*(F57+L57+R57+WJ57+AD57+AP57)/('S1'!$K$15+100),100*(F57+L57+R57+WJ57+AD57)/'S1'!$K$15)</f>
        <v>32</v>
      </c>
      <c r="AY57" s="115">
        <f>IF(AQ57&gt;0,100*(G57+M57+S57+Y57+AE57+AK57+AQ57)/('S1'!$K$17+100),100*(G57+M57+S57+Y57+AE57+AK57+AQ57)/'S1'!$K$17)</f>
        <v>77.400000000000006</v>
      </c>
      <c r="AZ57" s="115">
        <f>IF(AR57&gt;0,100*(H57+N57+T57+Z57+AF57+AL57+AR57)/('S1'!$K$18+100),100*(H57+N57+T57+Z57+AF57+AL57+AR57)/'S1'!$K$18)</f>
        <v>64</v>
      </c>
      <c r="BA57" s="115">
        <f>IF(AS57&gt;0,100*(I237+O57+U57+AA57+AG57+AM57+AS57)/('S1'!$K$19+100),100*(I237+O57+U57+AA57+AG57+AM57+AS57)/'S1'!$K$19)</f>
        <v>48.5</v>
      </c>
      <c r="BB57" s="115">
        <f>IF(AT57&gt;0,100*(J57+P57+V57+AB57+AH57+AN57+AT57)/('S1'!$K$19+100),100*(J57+P57+V57+AB57+AH57+AN57+AT57)/'S1'!$K$19)</f>
        <v>48</v>
      </c>
    </row>
    <row r="58" spans="1:54" ht="15.75" customHeight="1" x14ac:dyDescent="0.3">
      <c r="A58" s="116">
        <v>46</v>
      </c>
      <c r="B58" s="117">
        <v>921320104047</v>
      </c>
      <c r="C58" s="118" t="s">
        <v>7</v>
      </c>
      <c r="D58" s="119" t="s">
        <v>362</v>
      </c>
      <c r="E58" s="120">
        <v>188</v>
      </c>
      <c r="G58" s="107"/>
      <c r="H58" s="107"/>
      <c r="I58" s="107"/>
      <c r="J58" s="107"/>
      <c r="K58" s="107"/>
      <c r="L58" s="120">
        <v>97</v>
      </c>
      <c r="M58" s="107"/>
      <c r="N58" s="108"/>
      <c r="O58" s="108"/>
      <c r="P58" s="108"/>
      <c r="Q58" s="108"/>
      <c r="R58" s="108"/>
      <c r="S58" s="120">
        <v>387</v>
      </c>
      <c r="T58" s="109"/>
      <c r="U58" s="108"/>
      <c r="V58" s="108"/>
      <c r="W58" s="110"/>
      <c r="X58" s="110"/>
      <c r="Y58" s="110"/>
      <c r="Z58" s="120">
        <v>96</v>
      </c>
      <c r="AA58" s="134"/>
      <c r="AB58" s="124"/>
      <c r="AC58" s="123"/>
      <c r="AD58" s="135"/>
      <c r="AE58" s="124"/>
      <c r="AF58" s="124"/>
      <c r="AG58" s="120">
        <v>96</v>
      </c>
      <c r="AH58" s="110"/>
      <c r="AI58" s="110"/>
      <c r="AJ58" s="110"/>
      <c r="AK58" s="110"/>
      <c r="AL58" s="110"/>
      <c r="AM58" s="110"/>
      <c r="AN58" s="120">
        <v>97</v>
      </c>
      <c r="AO58" s="134"/>
      <c r="AP58" s="124"/>
      <c r="AQ58" s="123">
        <v>94</v>
      </c>
      <c r="AR58" s="135"/>
      <c r="AS58" s="124"/>
      <c r="AT58" s="124"/>
      <c r="AU58" s="125" t="s">
        <v>327</v>
      </c>
      <c r="AV58" s="96">
        <f t="shared" si="0"/>
        <v>90</v>
      </c>
      <c r="AW58" s="115">
        <f>IF(AO58&gt;0,100*(E58+K58+Q58+W58+AC58+AI58+AO58)/('S1'!$K$15+100),100*(E58+K58+Q58+W58+AI58+AC58+AO58)/'S1'!$K$15)</f>
        <v>62.666666666666664</v>
      </c>
      <c r="AX58" s="115">
        <f>IF(AP58&gt;0,100*(F58+L58+R58+WJ58+AD58+AP58)/('S1'!$K$15+100),100*(F58+L58+R58+WJ58+AD58)/'S1'!$K$15)</f>
        <v>32.333333333333336</v>
      </c>
      <c r="AY58" s="115">
        <f>IF(AQ58&gt;0,100*(G58+M58+S58+Y58+AE58+AK58+AQ58)/('S1'!$K$17+100),100*(G58+M58+S58+Y58+AE58+AK58+AQ58)/'S1'!$K$17)</f>
        <v>80.166666666666671</v>
      </c>
      <c r="AZ58" s="115">
        <f>IF(AR58&gt;0,100*(H58+N58+T58+Z58+AF58+AL58+AR58)/('S1'!$K$18+100),100*(H58+N58+T58+Z58+AF58+AL58+AR58)/'S1'!$K$18)</f>
        <v>48</v>
      </c>
      <c r="BA58" s="115">
        <f>IF(AS58&gt;0,100*(I238+O58+U58+AA58+AG58+AM58+AS58)/('S1'!$K$19+100),100*(I238+O58+U58+AA58+AG58+AM58+AS58)/'S1'!$K$19)</f>
        <v>48</v>
      </c>
      <c r="BB58" s="115">
        <f>IF(AT58&gt;0,100*(J58+P58+V58+AB58+AH58+AN58+AT58)/('S1'!$K$19+100),100*(J58+P58+V58+AB58+AH58+AN58+AT58)/'S1'!$K$19)</f>
        <v>48.5</v>
      </c>
    </row>
    <row r="59" spans="1:54" ht="15.75" customHeight="1" x14ac:dyDescent="0.3">
      <c r="A59" s="116">
        <v>47</v>
      </c>
      <c r="B59" s="117">
        <v>921320104048</v>
      </c>
      <c r="C59" s="118" t="s">
        <v>7</v>
      </c>
      <c r="D59" s="119" t="s">
        <v>363</v>
      </c>
      <c r="E59" s="120">
        <v>192</v>
      </c>
      <c r="G59" s="107"/>
      <c r="H59" s="107"/>
      <c r="I59" s="107"/>
      <c r="J59" s="107"/>
      <c r="K59" s="107"/>
      <c r="L59" s="120">
        <v>97</v>
      </c>
      <c r="M59" s="107"/>
      <c r="N59" s="110"/>
      <c r="O59" s="110"/>
      <c r="P59" s="110"/>
      <c r="Q59" s="110"/>
      <c r="R59" s="110"/>
      <c r="S59" s="120">
        <v>385</v>
      </c>
      <c r="T59" s="143"/>
      <c r="U59" s="110"/>
      <c r="V59" s="110"/>
      <c r="W59" s="110"/>
      <c r="X59" s="110"/>
      <c r="Y59" s="110"/>
      <c r="Z59" s="120">
        <v>97</v>
      </c>
      <c r="AA59" s="134"/>
      <c r="AB59" s="124"/>
      <c r="AC59" s="135"/>
      <c r="AD59" s="124"/>
      <c r="AE59" s="124"/>
      <c r="AF59" s="123"/>
      <c r="AG59" s="120">
        <v>97</v>
      </c>
      <c r="AH59" s="110"/>
      <c r="AI59" s="110"/>
      <c r="AJ59" s="110"/>
      <c r="AK59" s="110"/>
      <c r="AL59" s="110"/>
      <c r="AM59" s="110"/>
      <c r="AN59" s="120">
        <v>96</v>
      </c>
      <c r="AO59" s="134"/>
      <c r="AP59" s="124"/>
      <c r="AQ59" s="135"/>
      <c r="AR59" s="124"/>
      <c r="AS59" s="124"/>
      <c r="AT59" s="123">
        <v>92</v>
      </c>
      <c r="AU59" s="125" t="s">
        <v>315</v>
      </c>
      <c r="AV59" s="96">
        <f t="shared" si="0"/>
        <v>100</v>
      </c>
      <c r="AW59" s="115">
        <f>IF(AO59&gt;0,100*(E59+K59+Q59+W59+AC59+AI59+AO59)/('S1'!$K$15+100),100*(E59+K59+Q59+W59+AI59+AC59+AO59)/'S1'!$K$15)</f>
        <v>64</v>
      </c>
      <c r="AX59" s="115">
        <f>IF(AP59&gt;0,100*(F59+L59+R59+WJ59+AD59+AP59)/('S1'!$K$15+100),100*(F59+L59+R59+WJ59+AD59)/'S1'!$K$15)</f>
        <v>32.333333333333336</v>
      </c>
      <c r="AY59" s="115">
        <f>IF(AQ59&gt;0,100*(G59+M59+S59+Y59+AE59+AK59+AQ59)/('S1'!$K$17+100),100*(G59+M59+S59+Y59+AE59+AK59+AQ59)/'S1'!$K$17)</f>
        <v>77</v>
      </c>
      <c r="AZ59" s="115">
        <f>IF(AR59&gt;0,100*(H59+N59+T59+Z59+AF59+AL59+AR59)/('S1'!$K$18+100),100*(H59+N59+T59+Z59+AF59+AL59+AR59)/'S1'!$K$18)</f>
        <v>48.5</v>
      </c>
      <c r="BA59" s="115">
        <f>IF(AS59&gt;0,100*(I239+O59+U59+AA59+AG59+AM59+AS59)/('S1'!$K$19+100),100*(I239+O59+U59+AA59+AG59+AM59+AS59)/'S1'!$K$19)</f>
        <v>48.5</v>
      </c>
      <c r="BB59" s="115">
        <f>IF(AT59&gt;0,100*(J59+P59+V59+AB59+AH59+AN59+AT59)/('S1'!$K$19+100),100*(J59+P59+V59+AB59+AH59+AN59+AT59)/'S1'!$K$19)</f>
        <v>62.666666666666664</v>
      </c>
    </row>
    <row r="60" spans="1:54" ht="15.75" customHeight="1" x14ac:dyDescent="0.3">
      <c r="A60" s="116">
        <v>48</v>
      </c>
      <c r="B60" s="117">
        <v>921320104049</v>
      </c>
      <c r="C60" s="118" t="s">
        <v>7</v>
      </c>
      <c r="D60" s="119" t="s">
        <v>364</v>
      </c>
      <c r="E60" s="120">
        <v>165</v>
      </c>
      <c r="G60" s="107"/>
      <c r="H60" s="107"/>
      <c r="I60" s="107"/>
      <c r="J60" s="107"/>
      <c r="K60" s="107"/>
      <c r="L60" s="120">
        <v>88</v>
      </c>
      <c r="M60" s="107"/>
      <c r="N60" s="110"/>
      <c r="O60" s="110"/>
      <c r="P60" s="110"/>
      <c r="Q60" s="110"/>
      <c r="R60" s="110"/>
      <c r="S60" s="120">
        <v>335</v>
      </c>
      <c r="T60" s="126"/>
      <c r="U60" s="110"/>
      <c r="V60" s="110"/>
      <c r="W60" s="126"/>
      <c r="X60" s="126"/>
      <c r="Y60" s="126"/>
      <c r="Z60" s="120">
        <v>85</v>
      </c>
      <c r="AA60" s="144"/>
      <c r="AB60" s="124"/>
      <c r="AC60" s="124"/>
      <c r="AD60" s="124"/>
      <c r="AE60" s="124"/>
      <c r="AF60" s="124"/>
      <c r="AG60" s="120">
        <v>88</v>
      </c>
      <c r="AH60" s="126"/>
      <c r="AI60" s="126"/>
      <c r="AJ60" s="126"/>
      <c r="AK60" s="126"/>
      <c r="AL60" s="126"/>
      <c r="AM60" s="126"/>
      <c r="AN60" s="120">
        <v>80</v>
      </c>
      <c r="AO60" s="144">
        <v>82</v>
      </c>
      <c r="AP60" s="124"/>
      <c r="AQ60" s="124"/>
      <c r="AR60" s="124"/>
      <c r="AS60" s="124"/>
      <c r="AT60" s="124"/>
      <c r="AU60" s="125" t="s">
        <v>327</v>
      </c>
      <c r="AV60" s="96">
        <f t="shared" si="0"/>
        <v>90</v>
      </c>
      <c r="AW60" s="115">
        <f>IF(AO60&gt;0,100*(E60+K60+Q60+W60+AC60+AI60+AO60)/('S1'!$K$15+100),100*(E60+K60+Q60+W60+AI60+AC60+AO60)/'S1'!$K$15)</f>
        <v>61.75</v>
      </c>
      <c r="AX60" s="115">
        <f>IF(AP60&gt;0,100*(F60+L60+R60+WJ60+AD60+AP60)/('S1'!$K$15+100),100*(F60+L60+R60+WJ60+AD60)/'S1'!$K$15)</f>
        <v>29.333333333333332</v>
      </c>
      <c r="AY60" s="115">
        <f>IF(AQ60&gt;0,100*(G60+M60+S60+Y60+AE60+AK60+AQ60)/('S1'!$K$17+100),100*(G60+M60+S60+Y60+AE60+AK60+AQ60)/'S1'!$K$17)</f>
        <v>67</v>
      </c>
      <c r="AZ60" s="115">
        <f>IF(AR60&gt;0,100*(H60+N60+T60+Z60+AF60+AL60+AR60)/('S1'!$K$18+100),100*(H60+N60+T60+Z60+AF60+AL60+AR60)/'S1'!$K$18)</f>
        <v>42.5</v>
      </c>
      <c r="BA60" s="115">
        <f>IF(AS60&gt;0,100*(I240+O60+U60+AA60+AG60+AM60+AS60)/('S1'!$K$19+100),100*(I240+O60+U60+AA60+AG60+AM60+AS60)/'S1'!$K$19)</f>
        <v>44</v>
      </c>
      <c r="BB60" s="115">
        <f>IF(AT60&gt;0,100*(J60+P60+V60+AB60+AH60+AN60+AT60)/('S1'!$K$19+100),100*(J60+P60+V60+AB60+AH60+AN60+AT60)/'S1'!$K$19)</f>
        <v>40</v>
      </c>
    </row>
    <row r="61" spans="1:54" ht="15.75" customHeight="1" x14ac:dyDescent="0.3">
      <c r="A61" s="116">
        <v>49</v>
      </c>
      <c r="B61" s="117">
        <v>921320104050</v>
      </c>
      <c r="C61" s="118" t="s">
        <v>7</v>
      </c>
      <c r="D61" s="119" t="s">
        <v>365</v>
      </c>
      <c r="E61" s="120">
        <v>191</v>
      </c>
      <c r="G61" s="107"/>
      <c r="H61" s="107"/>
      <c r="I61" s="107"/>
      <c r="J61" s="107"/>
      <c r="K61" s="107"/>
      <c r="L61" s="120">
        <v>96</v>
      </c>
      <c r="M61" s="107"/>
      <c r="N61" s="110"/>
      <c r="O61" s="110"/>
      <c r="P61" s="110"/>
      <c r="Q61" s="110"/>
      <c r="R61" s="110"/>
      <c r="S61" s="120">
        <v>387</v>
      </c>
      <c r="T61" s="126"/>
      <c r="U61" s="110"/>
      <c r="V61" s="110"/>
      <c r="W61" s="110"/>
      <c r="X61" s="110"/>
      <c r="Y61" s="110"/>
      <c r="Z61" s="120">
        <v>97</v>
      </c>
      <c r="AA61" s="145"/>
      <c r="AB61" s="135"/>
      <c r="AC61" s="124"/>
      <c r="AD61" s="124"/>
      <c r="AE61" s="124"/>
      <c r="AF61" s="124"/>
      <c r="AG61" s="120">
        <v>97</v>
      </c>
      <c r="AH61" s="110"/>
      <c r="AI61" s="110"/>
      <c r="AJ61" s="110"/>
      <c r="AK61" s="110"/>
      <c r="AL61" s="110"/>
      <c r="AM61" s="110"/>
      <c r="AN61" s="120">
        <v>96</v>
      </c>
      <c r="AO61" s="145">
        <v>94</v>
      </c>
      <c r="AP61" s="135"/>
      <c r="AQ61" s="124"/>
      <c r="AR61" s="124"/>
      <c r="AS61" s="124"/>
      <c r="AT61" s="124"/>
      <c r="AU61" s="125" t="s">
        <v>7</v>
      </c>
      <c r="AV61" s="96">
        <f t="shared" si="0"/>
        <v>80</v>
      </c>
      <c r="AW61" s="115">
        <f>IF(AO61&gt;0,100*(E61+K61+Q61+W61+AC61+AI61+AO61)/('S1'!$K$15+100),100*(E61+K61+Q61+W61+AI61+AC61+AO61)/'S1'!$K$15)</f>
        <v>71.25</v>
      </c>
      <c r="AX61" s="115">
        <f>IF(AP61&gt;0,100*(F61+L61+R61+WJ61+AD61+AP61)/('S1'!$K$15+100),100*(F61+L61+R61+WJ61+AD61)/'S1'!$K$15)</f>
        <v>32</v>
      </c>
      <c r="AY61" s="115">
        <f>IF(AQ61&gt;0,100*(G61+M61+S61+Y61+AE61+AK61+AQ61)/('S1'!$K$17+100),100*(G61+M61+S61+Y61+AE61+AK61+AQ61)/'S1'!$K$17)</f>
        <v>77.400000000000006</v>
      </c>
      <c r="AZ61" s="115">
        <f>IF(AR61&gt;0,100*(H61+N61+T61+Z61+AF61+AL61+AR61)/('S1'!$K$18+100),100*(H61+N61+T61+Z61+AF61+AL61+AR61)/'S1'!$K$18)</f>
        <v>48.5</v>
      </c>
      <c r="BA61" s="115">
        <f>IF(AS61&gt;0,100*(I241+O61+U61+AA61+AG61+AM61+AS61)/('S1'!$K$19+100),100*(I241+O61+U61+AA61+AG61+AM61+AS61)/'S1'!$K$19)</f>
        <v>48.5</v>
      </c>
      <c r="BB61" s="115">
        <f>IF(AT61&gt;0,100*(J61+P61+V61+AB61+AH61+AN61+AT61)/('S1'!$K$19+100),100*(J61+P61+V61+AB61+AH61+AN61+AT61)/'S1'!$K$19)</f>
        <v>48</v>
      </c>
    </row>
    <row r="62" spans="1:54" ht="15.75" customHeight="1" x14ac:dyDescent="0.3">
      <c r="A62" s="116">
        <v>50</v>
      </c>
      <c r="B62" s="117">
        <v>921320104051</v>
      </c>
      <c r="C62" s="118" t="s">
        <v>7</v>
      </c>
      <c r="D62" s="119" t="s">
        <v>366</v>
      </c>
      <c r="E62" s="120">
        <v>195</v>
      </c>
      <c r="G62" s="107"/>
      <c r="H62" s="107"/>
      <c r="I62" s="107"/>
      <c r="J62" s="107"/>
      <c r="K62" s="107"/>
      <c r="L62" s="120">
        <v>97</v>
      </c>
      <c r="M62" s="107"/>
      <c r="N62" s="110"/>
      <c r="O62" s="110"/>
      <c r="P62" s="110"/>
      <c r="Q62" s="110"/>
      <c r="R62" s="110"/>
      <c r="S62" s="120">
        <v>387</v>
      </c>
      <c r="T62" s="143"/>
      <c r="U62" s="110"/>
      <c r="V62" s="110"/>
      <c r="W62" s="110"/>
      <c r="X62" s="110"/>
      <c r="Y62" s="110"/>
      <c r="Z62" s="120">
        <v>98</v>
      </c>
      <c r="AA62" s="134"/>
      <c r="AB62" s="124"/>
      <c r="AC62" s="135"/>
      <c r="AD62" s="123"/>
      <c r="AE62" s="124"/>
      <c r="AF62" s="124"/>
      <c r="AG62" s="120">
        <v>96</v>
      </c>
      <c r="AH62" s="110"/>
      <c r="AI62" s="110"/>
      <c r="AJ62" s="110"/>
      <c r="AK62" s="110"/>
      <c r="AL62" s="110"/>
      <c r="AM62" s="110"/>
      <c r="AN62" s="120">
        <v>96</v>
      </c>
      <c r="AO62" s="134"/>
      <c r="AP62" s="124"/>
      <c r="AQ62" s="135"/>
      <c r="AR62" s="123">
        <v>96</v>
      </c>
      <c r="AS62" s="124"/>
      <c r="AT62" s="124"/>
      <c r="AU62" s="125" t="s">
        <v>327</v>
      </c>
      <c r="AV62" s="96">
        <f t="shared" si="0"/>
        <v>90</v>
      </c>
      <c r="AW62" s="115">
        <f>IF(AO62&gt;0,100*(E62+K62+Q62+W62+AC62+AI62+AO62)/('S1'!$K$15+100),100*(E62+K62+Q62+W62+AI62+AC62+AO62)/'S1'!$K$15)</f>
        <v>65</v>
      </c>
      <c r="AX62" s="115">
        <f>IF(AP62&gt;0,100*(F62+L62+R62+WJ62+AD62+AP62)/('S1'!$K$15+100),100*(F62+L62+R62+WJ62+AD62)/'S1'!$K$15)</f>
        <v>32.333333333333336</v>
      </c>
      <c r="AY62" s="115">
        <f>IF(AQ62&gt;0,100*(G62+M62+S62+Y62+AE62+AK62+AQ62)/('S1'!$K$17+100),100*(G62+M62+S62+Y62+AE62+AK62+AQ62)/'S1'!$K$17)</f>
        <v>77.400000000000006</v>
      </c>
      <c r="AZ62" s="115">
        <f>IF(AR62&gt;0,100*(H62+N62+T62+Z62+AF62+AL62+AR62)/('S1'!$K$18+100),100*(H62+N62+T62+Z62+AF62+AL62+AR62)/'S1'!$K$18)</f>
        <v>64.666666666666671</v>
      </c>
      <c r="BA62" s="115">
        <f>IF(AS62&gt;0,100*(I242+O62+U62+AA62+AG62+AM62+AS62)/('S1'!$K$19+100),100*(I242+O62+U62+AA62+AG62+AM62+AS62)/'S1'!$K$19)</f>
        <v>48</v>
      </c>
      <c r="BB62" s="115">
        <f>IF(AT62&gt;0,100*(J62+P62+V62+AB62+AH62+AN62+AT62)/('S1'!$K$19+100),100*(J62+P62+V62+AB62+AH62+AN62+AT62)/'S1'!$K$19)</f>
        <v>48</v>
      </c>
    </row>
    <row r="63" spans="1:54" ht="15.75" customHeight="1" x14ac:dyDescent="0.3">
      <c r="A63" s="116">
        <v>51</v>
      </c>
      <c r="B63" s="117">
        <v>921320104052</v>
      </c>
      <c r="C63" s="118" t="s">
        <v>7</v>
      </c>
      <c r="D63" s="119" t="s">
        <v>367</v>
      </c>
      <c r="E63" s="120">
        <v>186</v>
      </c>
      <c r="G63" s="107"/>
      <c r="H63" s="107"/>
      <c r="I63" s="107"/>
      <c r="J63" s="107"/>
      <c r="K63" s="107"/>
      <c r="L63" s="120">
        <v>95</v>
      </c>
      <c r="M63" s="107"/>
      <c r="N63" s="110"/>
      <c r="O63" s="110"/>
      <c r="P63" s="110"/>
      <c r="Q63" s="110"/>
      <c r="R63" s="110"/>
      <c r="S63" s="120">
        <v>371</v>
      </c>
      <c r="T63" s="143"/>
      <c r="U63" s="110"/>
      <c r="V63" s="110"/>
      <c r="W63" s="110"/>
      <c r="X63" s="110"/>
      <c r="Y63" s="110"/>
      <c r="Z63" s="120">
        <v>92</v>
      </c>
      <c r="AA63" s="134"/>
      <c r="AB63" s="123"/>
      <c r="AC63" s="124"/>
      <c r="AD63" s="124"/>
      <c r="AE63" s="135"/>
      <c r="AF63" s="124"/>
      <c r="AG63" s="120">
        <v>89</v>
      </c>
      <c r="AH63" s="110"/>
      <c r="AI63" s="110"/>
      <c r="AJ63" s="110"/>
      <c r="AK63" s="110"/>
      <c r="AL63" s="110"/>
      <c r="AM63" s="110"/>
      <c r="AN63" s="120">
        <v>93</v>
      </c>
      <c r="AO63" s="134"/>
      <c r="AP63" s="123">
        <v>92</v>
      </c>
      <c r="AQ63" s="124"/>
      <c r="AR63" s="124"/>
      <c r="AS63" s="135"/>
      <c r="AT63" s="124"/>
      <c r="AU63" s="125" t="s">
        <v>7</v>
      </c>
      <c r="AV63" s="96">
        <f t="shared" si="0"/>
        <v>80</v>
      </c>
      <c r="AW63" s="115">
        <f>IF(AO63&gt;0,100*(E63+K63+Q63+W63+AC63+AI63+AO63)/('S1'!$K$15+100),100*(E63+K63+Q63+W63+AI63+AC63+AO63)/'S1'!$K$15)</f>
        <v>62</v>
      </c>
      <c r="AX63" s="115">
        <f>IF(AP63&gt;0,100*(F63+L63+R63+WJ63+AD63+AP63)/('S1'!$K$15+100),100*(F63+L63+R63+WJ63+AD63)/'S1'!$K$15)</f>
        <v>46.75</v>
      </c>
      <c r="AY63" s="115">
        <f>IF(AQ63&gt;0,100*(G63+M63+S63+Y63+AE63+AK63+AQ63)/('S1'!$K$17+100),100*(G63+M63+S63+Y63+AE63+AK63+AQ63)/'S1'!$K$17)</f>
        <v>74.2</v>
      </c>
      <c r="AZ63" s="115">
        <f>IF(AR63&gt;0,100*(H63+N63+T63+Z63+AF63+AL63+AR63)/('S1'!$K$18+100),100*(H63+N63+T63+Z63+AF63+AL63+AR63)/'S1'!$K$18)</f>
        <v>46</v>
      </c>
      <c r="BA63" s="115">
        <f>IF(AS63&gt;0,100*(I243+O63+U63+AA63+AG63+AM63+AS63)/('S1'!$K$19+100),100*(I243+O63+U63+AA63+AG63+AM63+AS63)/'S1'!$K$19)</f>
        <v>44.5</v>
      </c>
      <c r="BB63" s="115">
        <f>IF(AT63&gt;0,100*(J63+P63+V63+AB63+AH63+AN63+AT63)/('S1'!$K$19+100),100*(J63+P63+V63+AB63+AH63+AN63+AT63)/'S1'!$K$19)</f>
        <v>46.5</v>
      </c>
    </row>
    <row r="64" spans="1:54" ht="15.75" customHeight="1" x14ac:dyDescent="0.3">
      <c r="A64" s="116">
        <v>52</v>
      </c>
      <c r="B64" s="117">
        <v>921320104053</v>
      </c>
      <c r="C64" s="118" t="s">
        <v>7</v>
      </c>
      <c r="D64" s="119" t="s">
        <v>368</v>
      </c>
      <c r="E64" s="120">
        <v>194</v>
      </c>
      <c r="G64" s="107"/>
      <c r="H64" s="107"/>
      <c r="I64" s="107"/>
      <c r="J64" s="107"/>
      <c r="K64" s="107"/>
      <c r="L64" s="120">
        <v>98</v>
      </c>
      <c r="M64" s="107"/>
      <c r="N64" s="110"/>
      <c r="O64" s="110"/>
      <c r="P64" s="110"/>
      <c r="Q64" s="110"/>
      <c r="R64" s="110"/>
      <c r="S64" s="120">
        <v>384</v>
      </c>
      <c r="T64" s="143"/>
      <c r="U64" s="110"/>
      <c r="V64" s="110"/>
      <c r="W64" s="110"/>
      <c r="X64" s="110"/>
      <c r="Y64" s="110"/>
      <c r="Z64" s="120">
        <v>97</v>
      </c>
      <c r="AA64" s="134"/>
      <c r="AB64" s="124"/>
      <c r="AC64" s="123"/>
      <c r="AD64" s="124"/>
      <c r="AE64" s="135"/>
      <c r="AF64" s="124"/>
      <c r="AG64" s="120">
        <v>97</v>
      </c>
      <c r="AH64" s="110"/>
      <c r="AI64" s="110"/>
      <c r="AJ64" s="110"/>
      <c r="AK64" s="110"/>
      <c r="AL64" s="110"/>
      <c r="AM64" s="110"/>
      <c r="AN64" s="120">
        <v>96</v>
      </c>
      <c r="AO64" s="134"/>
      <c r="AP64" s="124"/>
      <c r="AQ64" s="123">
        <v>98</v>
      </c>
      <c r="AR64" s="124"/>
      <c r="AS64" s="135"/>
      <c r="AT64" s="124"/>
      <c r="AU64" s="125" t="s">
        <v>315</v>
      </c>
      <c r="AV64" s="96">
        <f t="shared" si="0"/>
        <v>100</v>
      </c>
      <c r="AW64" s="115">
        <f>IF(AO64&gt;0,100*(E64+K64+Q64+W64+AC64+AI64+AO64)/('S1'!$K$15+100),100*(E64+K64+Q64+W64+AI64+AC64+AO64)/'S1'!$K$15)</f>
        <v>64.666666666666671</v>
      </c>
      <c r="AX64" s="115">
        <f>IF(AP64&gt;0,100*(F64+L64+R64+WJ64+AD64+AP64)/('S1'!$K$15+100),100*(F64+L64+R64+WJ64+AD64)/'S1'!$K$15)</f>
        <v>32.666666666666664</v>
      </c>
      <c r="AY64" s="115">
        <f>IF(AQ64&gt;0,100*(G64+M64+S64+Y64+AE64+AK64+AQ64)/('S1'!$K$17+100),100*(G64+M64+S64+Y64+AE64+AK64+AQ64)/'S1'!$K$17)</f>
        <v>80.333333333333329</v>
      </c>
      <c r="AZ64" s="115">
        <f>IF(AR64&gt;0,100*(H64+N64+T64+Z64+AF64+AL64+AR64)/('S1'!$K$18+100),100*(H64+N64+T64+Z64+AF64+AL64+AR64)/'S1'!$K$18)</f>
        <v>48.5</v>
      </c>
      <c r="BA64" s="115">
        <f>IF(AS64&gt;0,100*(I244+O64+U64+AA64+AG64+AM64+AS64)/('S1'!$K$19+100),100*(I244+O64+U64+AA64+AG64+AM64+AS64)/'S1'!$K$19)</f>
        <v>48.5</v>
      </c>
      <c r="BB64" s="115">
        <f>IF(AT64&gt;0,100*(J64+P64+V64+AB64+AH64+AN64+AT64)/('S1'!$K$19+100),100*(J64+P64+V64+AB64+AH64+AN64+AT64)/'S1'!$K$19)</f>
        <v>48</v>
      </c>
    </row>
    <row r="65" spans="1:54" ht="15.75" customHeight="1" x14ac:dyDescent="0.3">
      <c r="A65" s="116">
        <v>53</v>
      </c>
      <c r="B65" s="117">
        <v>921320104054</v>
      </c>
      <c r="C65" s="118" t="s">
        <v>7</v>
      </c>
      <c r="D65" s="119" t="s">
        <v>369</v>
      </c>
      <c r="E65" s="120">
        <v>194</v>
      </c>
      <c r="G65" s="107"/>
      <c r="H65" s="107"/>
      <c r="I65" s="107"/>
      <c r="J65" s="107"/>
      <c r="K65" s="107"/>
      <c r="L65" s="120">
        <v>97</v>
      </c>
      <c r="M65" s="107"/>
      <c r="N65" s="110"/>
      <c r="O65" s="110"/>
      <c r="P65" s="110"/>
      <c r="Q65" s="110"/>
      <c r="R65" s="110"/>
      <c r="S65" s="120">
        <v>382</v>
      </c>
      <c r="T65" s="143"/>
      <c r="U65" s="110"/>
      <c r="V65" s="110"/>
      <c r="W65" s="110"/>
      <c r="X65" s="110"/>
      <c r="Y65" s="110"/>
      <c r="Z65" s="120">
        <v>97</v>
      </c>
      <c r="AA65" s="134"/>
      <c r="AB65" s="124"/>
      <c r="AC65" s="124"/>
      <c r="AD65" s="124"/>
      <c r="AE65" s="123"/>
      <c r="AF65" s="135"/>
      <c r="AG65" s="120">
        <v>95</v>
      </c>
      <c r="AH65" s="110"/>
      <c r="AI65" s="110"/>
      <c r="AJ65" s="110"/>
      <c r="AK65" s="110"/>
      <c r="AL65" s="110"/>
      <c r="AM65" s="110"/>
      <c r="AN65" s="120">
        <v>96</v>
      </c>
      <c r="AO65" s="134"/>
      <c r="AP65" s="124"/>
      <c r="AQ65" s="124"/>
      <c r="AR65" s="124"/>
      <c r="AS65" s="123">
        <v>92</v>
      </c>
      <c r="AT65" s="135"/>
      <c r="AU65" s="125" t="s">
        <v>315</v>
      </c>
      <c r="AV65" s="96">
        <f t="shared" si="0"/>
        <v>100</v>
      </c>
      <c r="AW65" s="115">
        <f>IF(AO65&gt;0,100*(E65+K65+Q65+W65+AC65+AI65+AO65)/('S1'!$K$15+100),100*(E65+K65+Q65+W65+AI65+AC65+AO65)/'S1'!$K$15)</f>
        <v>64.666666666666671</v>
      </c>
      <c r="AX65" s="115">
        <f>IF(AP65&gt;0,100*(F65+L65+R65+WJ65+AD65+AP65)/('S1'!$K$15+100),100*(F65+L65+R65+WJ65+AD65)/'S1'!$K$15)</f>
        <v>32.333333333333336</v>
      </c>
      <c r="AY65" s="115">
        <f>IF(AQ65&gt;0,100*(G65+M65+S65+Y65+AE65+AK65+AQ65)/('S1'!$K$17+100),100*(G65+M65+S65+Y65+AE65+AK65+AQ65)/'S1'!$K$17)</f>
        <v>76.400000000000006</v>
      </c>
      <c r="AZ65" s="115">
        <f>IF(AR65&gt;0,100*(H65+N65+T65+Z65+AF65+AL65+AR65)/('S1'!$K$18+100),100*(H65+N65+T65+Z65+AF65+AL65+AR65)/'S1'!$K$18)</f>
        <v>48.5</v>
      </c>
      <c r="BA65" s="115">
        <f>IF(AS65&gt;0,100*(I245+O65+U65+AA65+AG65+AM65+AS65)/('S1'!$K$19+100),100*(I245+O65+U65+AA65+AG65+AM65+AS65)/'S1'!$K$19)</f>
        <v>62.333333333333336</v>
      </c>
      <c r="BB65" s="115">
        <f>IF(AT65&gt;0,100*(J65+P65+V65+AB65+AH65+AN65+AT65)/('S1'!$K$19+100),100*(J65+P65+V65+AB65+AH65+AN65+AT65)/'S1'!$K$19)</f>
        <v>48</v>
      </c>
    </row>
    <row r="66" spans="1:54" ht="15.75" customHeight="1" x14ac:dyDescent="0.3">
      <c r="A66" s="116">
        <v>54</v>
      </c>
      <c r="B66" s="117">
        <v>921320104055</v>
      </c>
      <c r="C66" s="118" t="s">
        <v>7</v>
      </c>
      <c r="D66" s="119" t="s">
        <v>370</v>
      </c>
      <c r="E66" s="120">
        <v>185</v>
      </c>
      <c r="G66" s="107"/>
      <c r="H66" s="107"/>
      <c r="I66" s="107"/>
      <c r="J66" s="107"/>
      <c r="K66" s="107"/>
      <c r="L66" s="120">
        <v>98</v>
      </c>
      <c r="M66" s="107"/>
      <c r="N66" s="110"/>
      <c r="O66" s="110"/>
      <c r="P66" s="110"/>
      <c r="Q66" s="110"/>
      <c r="R66" s="110"/>
      <c r="S66" s="120">
        <v>384</v>
      </c>
      <c r="T66" s="126"/>
      <c r="U66" s="110"/>
      <c r="V66" s="110"/>
      <c r="W66" s="110"/>
      <c r="X66" s="110"/>
      <c r="Y66" s="110"/>
      <c r="Z66" s="120">
        <v>97</v>
      </c>
      <c r="AA66" s="134"/>
      <c r="AB66" s="124"/>
      <c r="AC66" s="124"/>
      <c r="AD66" s="124"/>
      <c r="AE66" s="124"/>
      <c r="AF66" s="135"/>
      <c r="AG66" s="120">
        <v>97</v>
      </c>
      <c r="AH66" s="110"/>
      <c r="AI66" s="110"/>
      <c r="AJ66" s="110"/>
      <c r="AK66" s="110"/>
      <c r="AL66" s="110"/>
      <c r="AM66" s="110"/>
      <c r="AN66" s="120">
        <v>96</v>
      </c>
      <c r="AO66" s="134"/>
      <c r="AP66" s="124"/>
      <c r="AQ66" s="124"/>
      <c r="AR66" s="124"/>
      <c r="AS66" s="124"/>
      <c r="AT66" s="135">
        <v>94</v>
      </c>
      <c r="AU66" s="125" t="s">
        <v>315</v>
      </c>
      <c r="AV66" s="96">
        <f t="shared" si="0"/>
        <v>100</v>
      </c>
      <c r="AW66" s="115">
        <f>IF(AO66&gt;0,100*(E66+K66+Q66+W66+AC66+AI66+AO66)/('S1'!$K$15+100),100*(E66+K66+Q66+W66+AI66+AC66+AO66)/'S1'!$K$15)</f>
        <v>61.666666666666664</v>
      </c>
      <c r="AX66" s="115">
        <f>IF(AP66&gt;0,100*(F66+L66+R66+WJ66+AD66+AP66)/('S1'!$K$15+100),100*(F66+L66+R66+WJ66+AD66)/'S1'!$K$15)</f>
        <v>32.666666666666664</v>
      </c>
      <c r="AY66" s="115">
        <f>IF(AQ66&gt;0,100*(G66+M66+S66+Y66+AE66+AK66+AQ66)/('S1'!$K$17+100),100*(G66+M66+S66+Y66+AE66+AK66+AQ66)/'S1'!$K$17)</f>
        <v>76.8</v>
      </c>
      <c r="AZ66" s="115">
        <f>IF(AR66&gt;0,100*(H66+N66+T66+Z66+AF66+AL66+AR66)/('S1'!$K$18+100),100*(H66+N66+T66+Z66+AF66+AL66+AR66)/'S1'!$K$18)</f>
        <v>48.5</v>
      </c>
      <c r="BA66" s="115">
        <f>IF(AS66&gt;0,100*(I246+O66+U66+AA66+AG66+AM66+AS66)/('S1'!$K$19+100),100*(I246+O66+U66+AA66+AG66+AM66+AS66)/'S1'!$K$19)</f>
        <v>48.5</v>
      </c>
      <c r="BB66" s="115">
        <f>IF(AT66&gt;0,100*(J66+P66+V66+AB66+AH66+AN66+AT66)/('S1'!$K$19+100),100*(J66+P66+V66+AB66+AH66+AN66+AT66)/'S1'!$K$19)</f>
        <v>63.333333333333336</v>
      </c>
    </row>
    <row r="67" spans="1:54" ht="15.75" customHeight="1" x14ac:dyDescent="0.3">
      <c r="A67" s="116">
        <v>55</v>
      </c>
      <c r="B67" s="117">
        <v>921320104056</v>
      </c>
      <c r="C67" s="118" t="s">
        <v>7</v>
      </c>
      <c r="D67" s="119" t="s">
        <v>371</v>
      </c>
      <c r="E67" s="120">
        <v>191</v>
      </c>
      <c r="G67" s="107"/>
      <c r="H67" s="107"/>
      <c r="I67" s="107"/>
      <c r="J67" s="107"/>
      <c r="K67" s="107"/>
      <c r="L67" s="120">
        <v>95</v>
      </c>
      <c r="M67" s="107"/>
      <c r="N67" s="110"/>
      <c r="O67" s="110"/>
      <c r="P67" s="110"/>
      <c r="Q67" s="110"/>
      <c r="R67" s="110"/>
      <c r="S67" s="120">
        <v>384</v>
      </c>
      <c r="T67" s="143"/>
      <c r="U67" s="110"/>
      <c r="V67" s="110"/>
      <c r="W67" s="110"/>
      <c r="X67" s="110"/>
      <c r="Y67" s="110"/>
      <c r="Z67" s="120">
        <v>97</v>
      </c>
      <c r="AA67" s="145"/>
      <c r="AB67" s="124"/>
      <c r="AC67" s="124"/>
      <c r="AD67" s="124"/>
      <c r="AE67" s="124"/>
      <c r="AF67" s="135"/>
      <c r="AG67" s="120">
        <v>95</v>
      </c>
      <c r="AH67" s="110"/>
      <c r="AI67" s="110"/>
      <c r="AJ67" s="110"/>
      <c r="AK67" s="110"/>
      <c r="AL67" s="110"/>
      <c r="AM67" s="110"/>
      <c r="AN67" s="120">
        <v>96</v>
      </c>
      <c r="AO67" s="145">
        <v>94</v>
      </c>
      <c r="AP67" s="124"/>
      <c r="AQ67" s="124"/>
      <c r="AR67" s="124"/>
      <c r="AS67" s="124"/>
      <c r="AT67" s="135"/>
      <c r="AU67" s="125" t="s">
        <v>327</v>
      </c>
      <c r="AV67" s="96">
        <f t="shared" si="0"/>
        <v>90</v>
      </c>
      <c r="AW67" s="115">
        <f>IF(AO67&gt;0,100*(E67+K67+Q67+W67+AC67+AI67+AO67)/('S1'!$K$15+100),100*(E67+K67+Q67+W67+AI67+AC67+AO67)/'S1'!$K$15)</f>
        <v>71.25</v>
      </c>
      <c r="AX67" s="115">
        <f>IF(AP67&gt;0,100*(F67+L67+R67+WJ67+AD67+AP67)/('S1'!$K$15+100),100*(F67+L67+R67+WJ67+AD67)/'S1'!$K$15)</f>
        <v>31.666666666666668</v>
      </c>
      <c r="AY67" s="115">
        <f>IF(AQ67&gt;0,100*(G67+M67+S67+Y67+AE67+AK67+AQ67)/('S1'!$K$17+100),100*(G67+M67+S67+Y67+AE67+AK67+AQ67)/'S1'!$K$17)</f>
        <v>76.8</v>
      </c>
      <c r="AZ67" s="115">
        <f>IF(AR67&gt;0,100*(H67+N67+T67+Z67+AF67+AL67+AR67)/('S1'!$K$18+100),100*(H67+N67+T67+Z67+AF67+AL67+AR67)/'S1'!$K$18)</f>
        <v>48.5</v>
      </c>
      <c r="BA67" s="115">
        <f>IF(AS67&gt;0,100*(I247+O67+U67+AA67+AG67+AM67+AS67)/('S1'!$K$19+100),100*(I247+O67+U67+AA67+AG67+AM67+AS67)/'S1'!$K$19)</f>
        <v>47.5</v>
      </c>
      <c r="BB67" s="115">
        <f>IF(AT67&gt;0,100*(J67+P67+V67+AB67+AH67+AN67+AT67)/('S1'!$K$19+100),100*(J67+P67+V67+AB67+AH67+AN67+AT67)/'S1'!$K$19)</f>
        <v>48</v>
      </c>
    </row>
    <row r="68" spans="1:54" ht="15.75" customHeight="1" x14ac:dyDescent="0.3">
      <c r="A68" s="116">
        <v>56</v>
      </c>
      <c r="B68" s="117">
        <v>921320104057</v>
      </c>
      <c r="C68" s="118" t="s">
        <v>7</v>
      </c>
      <c r="D68" s="119" t="s">
        <v>372</v>
      </c>
      <c r="E68" s="120">
        <v>192</v>
      </c>
      <c r="G68" s="107"/>
      <c r="H68" s="107"/>
      <c r="I68" s="107"/>
      <c r="J68" s="107"/>
      <c r="K68" s="107"/>
      <c r="L68" s="120">
        <v>95</v>
      </c>
      <c r="M68" s="107"/>
      <c r="N68" s="110"/>
      <c r="O68" s="110"/>
      <c r="P68" s="110"/>
      <c r="Q68" s="110"/>
      <c r="R68" s="110"/>
      <c r="S68" s="120">
        <v>387</v>
      </c>
      <c r="T68" s="143"/>
      <c r="U68" s="110"/>
      <c r="V68" s="110"/>
      <c r="W68" s="126"/>
      <c r="X68" s="126"/>
      <c r="Y68" s="126"/>
      <c r="Z68" s="120">
        <v>96</v>
      </c>
      <c r="AA68" s="134"/>
      <c r="AB68" s="124"/>
      <c r="AC68" s="123"/>
      <c r="AD68" s="124"/>
      <c r="AE68" s="124"/>
      <c r="AF68" s="124"/>
      <c r="AG68" s="120">
        <v>96</v>
      </c>
      <c r="AH68" s="126"/>
      <c r="AI68" s="126"/>
      <c r="AJ68" s="126"/>
      <c r="AK68" s="126"/>
      <c r="AL68" s="126"/>
      <c r="AM68" s="126"/>
      <c r="AN68" s="120">
        <v>98</v>
      </c>
      <c r="AO68" s="134"/>
      <c r="AP68" s="124"/>
      <c r="AQ68" s="123">
        <v>98</v>
      </c>
      <c r="AR68" s="124"/>
      <c r="AS68" s="124"/>
      <c r="AT68" s="124"/>
      <c r="AU68" s="125" t="s">
        <v>315</v>
      </c>
      <c r="AV68" s="96">
        <f t="shared" si="0"/>
        <v>100</v>
      </c>
      <c r="AW68" s="115">
        <f>IF(AO68&gt;0,100*(E68+K68+Q68+W68+AC68+AI68+AO68)/('S1'!$K$15+100),100*(E68+K68+Q68+W68+AI68+AC68+AO68)/'S1'!$K$15)</f>
        <v>64</v>
      </c>
      <c r="AX68" s="115">
        <f>IF(AP68&gt;0,100*(F68+L68+R68+WJ68+AD68+AP68)/('S1'!$K$15+100),100*(F68+L68+R68+WJ68+AD68)/'S1'!$K$15)</f>
        <v>31.666666666666668</v>
      </c>
      <c r="AY68" s="115">
        <f>IF(AQ68&gt;0,100*(G68+M68+S68+Y68+AE68+AK68+AQ68)/('S1'!$K$17+100),100*(G68+M68+S68+Y68+AE68+AK68+AQ68)/'S1'!$K$17)</f>
        <v>80.833333333333329</v>
      </c>
      <c r="AZ68" s="115">
        <f>IF(AR68&gt;0,100*(H68+N68+T68+Z68+AF68+AL68+AR68)/('S1'!$K$18+100),100*(H68+N68+T68+Z68+AF68+AL68+AR68)/'S1'!$K$18)</f>
        <v>48</v>
      </c>
      <c r="BA68" s="115">
        <f>IF(AS68&gt;0,100*(I248+O68+U68+AA68+AG68+AM68+AS68)/('S1'!$K$19+100),100*(I248+O68+U68+AA68+AG68+AM68+AS68)/'S1'!$K$19)</f>
        <v>48</v>
      </c>
      <c r="BB68" s="115">
        <f>IF(AT68&gt;0,100*(J68+P68+V68+AB68+AH68+AN68+AT68)/('S1'!$K$19+100),100*(J68+P68+V68+AB68+AH68+AN68+AT68)/'S1'!$K$19)</f>
        <v>49</v>
      </c>
    </row>
    <row r="69" spans="1:54" ht="15.75" customHeight="1" x14ac:dyDescent="0.3">
      <c r="A69" s="116">
        <v>57</v>
      </c>
      <c r="B69" s="117">
        <v>921320104058</v>
      </c>
      <c r="C69" s="118" t="s">
        <v>7</v>
      </c>
      <c r="D69" s="119" t="s">
        <v>373</v>
      </c>
      <c r="E69" s="120">
        <v>193</v>
      </c>
      <c r="G69" s="107"/>
      <c r="H69" s="107"/>
      <c r="I69" s="107"/>
      <c r="J69" s="107"/>
      <c r="K69" s="107"/>
      <c r="L69" s="120">
        <v>96</v>
      </c>
      <c r="M69" s="107"/>
      <c r="N69" s="110"/>
      <c r="O69" s="110"/>
      <c r="P69" s="110"/>
      <c r="Q69" s="110"/>
      <c r="R69" s="110"/>
      <c r="S69" s="120">
        <v>384</v>
      </c>
      <c r="T69" s="143"/>
      <c r="U69" s="110"/>
      <c r="V69" s="110"/>
      <c r="W69" s="126"/>
      <c r="X69" s="126"/>
      <c r="Y69" s="126"/>
      <c r="Z69" s="120">
        <v>96</v>
      </c>
      <c r="AA69" s="134"/>
      <c r="AB69" s="123"/>
      <c r="AC69" s="124"/>
      <c r="AD69" s="124"/>
      <c r="AE69" s="124"/>
      <c r="AF69" s="124"/>
      <c r="AG69" s="120">
        <v>97</v>
      </c>
      <c r="AH69" s="126"/>
      <c r="AI69" s="126"/>
      <c r="AJ69" s="126"/>
      <c r="AK69" s="126"/>
      <c r="AL69" s="126"/>
      <c r="AM69" s="126"/>
      <c r="AN69" s="120">
        <v>96</v>
      </c>
      <c r="AO69" s="134"/>
      <c r="AP69" s="123">
        <v>94</v>
      </c>
      <c r="AQ69" s="124"/>
      <c r="AR69" s="124"/>
      <c r="AS69" s="124"/>
      <c r="AT69" s="124"/>
      <c r="AU69" s="125" t="s">
        <v>315</v>
      </c>
      <c r="AV69" s="96">
        <f t="shared" si="0"/>
        <v>100</v>
      </c>
      <c r="AW69" s="115">
        <f>IF(AO69&gt;0,100*(E69+K69+Q69+W69+AC69+AI69+AO69)/('S1'!$K$15+100),100*(E69+K69+Q69+W69+AI69+AC69+AO69)/'S1'!$K$15)</f>
        <v>64.333333333333329</v>
      </c>
      <c r="AX69" s="115">
        <f>IF(AP69&gt;0,100*(F69+L69+R69+WJ69+AD69+AP69)/('S1'!$K$15+100),100*(F69+L69+R69+WJ69+AD69)/'S1'!$K$15)</f>
        <v>47.5</v>
      </c>
      <c r="AY69" s="115">
        <f>IF(AQ69&gt;0,100*(G69+M69+S69+Y69+AE69+AK69+AQ69)/('S1'!$K$17+100),100*(G69+M69+S69+Y69+AE69+AK69+AQ69)/'S1'!$K$17)</f>
        <v>76.8</v>
      </c>
      <c r="AZ69" s="115">
        <f>IF(AR69&gt;0,100*(H69+N69+T69+Z69+AF69+AL69+AR69)/('S1'!$K$18+100),100*(H69+N69+T69+Z69+AF69+AL69+AR69)/'S1'!$K$18)</f>
        <v>48</v>
      </c>
      <c r="BA69" s="115">
        <f>IF(AS69&gt;0,100*(I249+O69+U69+AA69+AG69+AM69+AS69)/('S1'!$K$19+100),100*(I249+O69+U69+AA69+AG69+AM69+AS69)/'S1'!$K$19)</f>
        <v>48.5</v>
      </c>
      <c r="BB69" s="115">
        <f>IF(AT69&gt;0,100*(J69+P69+V69+AB69+AH69+AN69+AT69)/('S1'!$K$19+100),100*(J69+P69+V69+AB69+AH69+AN69+AT69)/'S1'!$K$19)</f>
        <v>48</v>
      </c>
    </row>
    <row r="70" spans="1:54" ht="15.75" customHeight="1" x14ac:dyDescent="0.3">
      <c r="A70" s="116">
        <v>58</v>
      </c>
      <c r="B70" s="117">
        <v>921320104059</v>
      </c>
      <c r="C70" s="118" t="s">
        <v>7</v>
      </c>
      <c r="D70" s="119" t="s">
        <v>374</v>
      </c>
      <c r="E70" s="120">
        <v>193</v>
      </c>
      <c r="G70" s="107"/>
      <c r="H70" s="107"/>
      <c r="I70" s="107"/>
      <c r="J70" s="107"/>
      <c r="K70" s="107"/>
      <c r="L70" s="120">
        <v>95</v>
      </c>
      <c r="M70" s="107"/>
      <c r="N70" s="110"/>
      <c r="O70" s="110"/>
      <c r="P70" s="110"/>
      <c r="Q70" s="110"/>
      <c r="R70" s="110"/>
      <c r="S70" s="120">
        <v>388</v>
      </c>
      <c r="T70" s="126"/>
      <c r="U70" s="110"/>
      <c r="V70" s="110"/>
      <c r="W70" s="110"/>
      <c r="X70" s="110"/>
      <c r="Y70" s="110"/>
      <c r="Z70" s="120">
        <v>97</v>
      </c>
      <c r="AA70" s="145"/>
      <c r="AB70" s="124"/>
      <c r="AC70" s="135"/>
      <c r="AD70" s="124"/>
      <c r="AE70" s="124"/>
      <c r="AF70" s="124"/>
      <c r="AG70" s="120">
        <v>96</v>
      </c>
      <c r="AH70" s="110"/>
      <c r="AI70" s="110"/>
      <c r="AJ70" s="110"/>
      <c r="AK70" s="110"/>
      <c r="AL70" s="110"/>
      <c r="AM70" s="110"/>
      <c r="AN70" s="120">
        <v>96</v>
      </c>
      <c r="AO70" s="145">
        <v>94</v>
      </c>
      <c r="AP70" s="124"/>
      <c r="AQ70" s="135"/>
      <c r="AR70" s="124"/>
      <c r="AS70" s="124"/>
      <c r="AT70" s="124"/>
      <c r="AU70" s="125" t="s">
        <v>315</v>
      </c>
      <c r="AV70" s="96">
        <f t="shared" si="0"/>
        <v>100</v>
      </c>
      <c r="AW70" s="115">
        <f>IF(AO70&gt;0,100*(E70+K70+Q70+W70+AC70+AI70+AO70)/('S1'!$K$15+100),100*(E70+K70+Q70+W70+AI70+AC70+AO70)/'S1'!$K$15)</f>
        <v>71.75</v>
      </c>
      <c r="AX70" s="115">
        <f>IF(AP70&gt;0,100*(F70+L70+R70+WJ70+AD70+AP70)/('S1'!$K$15+100),100*(F70+L70+R70+WJ70+AD70)/'S1'!$K$15)</f>
        <v>31.666666666666668</v>
      </c>
      <c r="AY70" s="115">
        <f>IF(AQ70&gt;0,100*(G70+M70+S70+Y70+AE70+AK70+AQ70)/('S1'!$K$17+100),100*(G70+M70+S70+Y70+AE70+AK70+AQ70)/'S1'!$K$17)</f>
        <v>77.599999999999994</v>
      </c>
      <c r="AZ70" s="115">
        <f>IF(AR70&gt;0,100*(H70+N70+T70+Z70+AF70+AL70+AR70)/('S1'!$K$18+100),100*(H70+N70+T70+Z70+AF70+AL70+AR70)/'S1'!$K$18)</f>
        <v>48.5</v>
      </c>
      <c r="BA70" s="115">
        <f>IF(AS70&gt;0,100*(I250+O70+U70+AA70+AG70+AM70+AS70)/('S1'!$K$19+100),100*(I250+O70+U70+AA70+AG70+AM70+AS70)/'S1'!$K$19)</f>
        <v>48</v>
      </c>
      <c r="BB70" s="115">
        <f>IF(AT70&gt;0,100*(J70+P70+V70+AB70+AH70+AN70+AT70)/('S1'!$K$19+100),100*(J70+P70+V70+AB70+AH70+AN70+AT70)/'S1'!$K$19)</f>
        <v>48</v>
      </c>
    </row>
    <row r="71" spans="1:54" ht="15.75" customHeight="1" x14ac:dyDescent="0.3">
      <c r="A71" s="116">
        <v>59</v>
      </c>
      <c r="B71" s="117">
        <v>921320104060</v>
      </c>
      <c r="C71" s="118" t="s">
        <v>7</v>
      </c>
      <c r="D71" s="119" t="s">
        <v>375</v>
      </c>
      <c r="E71" s="120">
        <v>149</v>
      </c>
      <c r="G71" s="107"/>
      <c r="H71" s="107"/>
      <c r="I71" s="107"/>
      <c r="J71" s="107"/>
      <c r="K71" s="107"/>
      <c r="L71" s="120">
        <v>72</v>
      </c>
      <c r="M71" s="107"/>
      <c r="N71" s="110"/>
      <c r="O71" s="110"/>
      <c r="P71" s="110"/>
      <c r="Q71" s="110"/>
      <c r="R71" s="110"/>
      <c r="S71" s="120">
        <v>297</v>
      </c>
      <c r="T71" s="126"/>
      <c r="U71" s="110"/>
      <c r="V71" s="110"/>
      <c r="W71" s="110"/>
      <c r="X71" s="110"/>
      <c r="Y71" s="110"/>
      <c r="Z71" s="120">
        <v>74</v>
      </c>
      <c r="AA71" s="134"/>
      <c r="AB71" s="124"/>
      <c r="AC71" s="135"/>
      <c r="AD71" s="124"/>
      <c r="AE71" s="123"/>
      <c r="AF71" s="124"/>
      <c r="AG71" s="120">
        <v>74</v>
      </c>
      <c r="AH71" s="110"/>
      <c r="AI71" s="110"/>
      <c r="AJ71" s="110"/>
      <c r="AK71" s="110"/>
      <c r="AL71" s="110"/>
      <c r="AM71" s="110"/>
      <c r="AN71" s="120">
        <v>72</v>
      </c>
      <c r="AO71" s="134"/>
      <c r="AP71" s="124"/>
      <c r="AQ71" s="135"/>
      <c r="AR71" s="124"/>
      <c r="AS71" s="123">
        <v>74</v>
      </c>
      <c r="AT71" s="124"/>
      <c r="AU71" s="125" t="s">
        <v>323</v>
      </c>
      <c r="AV71" s="96"/>
      <c r="AW71" s="115">
        <f>IF(AO71&gt;0,100*(E71+K71+Q71+W71+AC71+AI71+AO71)/('S1'!$K$15+100),100*(E71+K71+Q71+W71+AI71+AC71+AO71)/'S1'!$K$15)</f>
        <v>49.666666666666664</v>
      </c>
      <c r="AX71" s="115">
        <f>IF(AP71&gt;0,100*(F71+L71+R71+WJ71+AD71+AP71)/('S1'!$K$15+100),100*(F71+L71+R71+WJ71+AD71)/'S1'!$K$15)</f>
        <v>24</v>
      </c>
      <c r="AY71" s="115">
        <f>IF(AQ71&gt;0,100*(G71+M71+S71+Y71+AE71+AK71+AQ71)/('S1'!$K$17+100),100*(G71+M71+S71+Y71+AE71+AK71+AQ71)/'S1'!$K$17)</f>
        <v>59.4</v>
      </c>
      <c r="AZ71" s="115">
        <f>IF(AR71&gt;0,100*(H71+N71+T71+Z71+AF71+AL71+AR71)/('S1'!$K$18+100),100*(H71+N71+T71+Z71+AF71+AL71+AR71)/'S1'!$K$18)</f>
        <v>37</v>
      </c>
      <c r="BA71" s="115">
        <f>IF(AS71&gt;0,100*(I251+O71+U71+AA71+AG71+AM71+AS71)/('S1'!$K$19+100),100*(I251+O71+U71+AA71+AG71+AM71+AS71)/'S1'!$K$19)</f>
        <v>49.333333333333336</v>
      </c>
      <c r="BB71" s="115">
        <f>IF(AT71&gt;0,100*(J71+P71+V71+AB71+AH71+AN71+AT71)/('S1'!$K$19+100),100*(J71+P71+V71+AB71+AH71+AN71+AT71)/'S1'!$K$19)</f>
        <v>36</v>
      </c>
    </row>
    <row r="72" spans="1:54" ht="15.75" customHeight="1" x14ac:dyDescent="0.3">
      <c r="A72" s="116">
        <v>60</v>
      </c>
      <c r="B72" s="117">
        <v>921320104309</v>
      </c>
      <c r="C72" s="118" t="s">
        <v>7</v>
      </c>
      <c r="D72" s="119" t="s">
        <v>376</v>
      </c>
      <c r="E72" s="120">
        <v>192</v>
      </c>
      <c r="G72" s="107"/>
      <c r="H72" s="107"/>
      <c r="I72" s="107"/>
      <c r="J72" s="107"/>
      <c r="K72" s="107"/>
      <c r="L72" s="120">
        <v>97</v>
      </c>
      <c r="M72" s="107"/>
      <c r="N72" s="110"/>
      <c r="O72" s="110"/>
      <c r="P72" s="110"/>
      <c r="Q72" s="110"/>
      <c r="R72" s="110"/>
      <c r="S72" s="120">
        <v>386</v>
      </c>
      <c r="T72" s="126"/>
      <c r="U72" s="110"/>
      <c r="V72" s="110"/>
      <c r="W72" s="110"/>
      <c r="X72" s="110"/>
      <c r="Y72" s="110"/>
      <c r="Z72" s="120">
        <v>97</v>
      </c>
      <c r="AA72" s="134"/>
      <c r="AB72" s="124"/>
      <c r="AC72" s="135"/>
      <c r="AD72" s="124"/>
      <c r="AE72" s="124"/>
      <c r="AF72" s="123"/>
      <c r="AG72" s="120">
        <v>92</v>
      </c>
      <c r="AH72" s="110"/>
      <c r="AI72" s="110"/>
      <c r="AJ72" s="110"/>
      <c r="AK72" s="110"/>
      <c r="AL72" s="110"/>
      <c r="AM72" s="110"/>
      <c r="AN72" s="120">
        <v>96</v>
      </c>
      <c r="AO72" s="134"/>
      <c r="AP72" s="124"/>
      <c r="AQ72" s="135"/>
      <c r="AR72" s="124"/>
      <c r="AS72" s="124"/>
      <c r="AT72" s="123">
        <v>94</v>
      </c>
      <c r="AU72" s="146" t="s">
        <v>327</v>
      </c>
      <c r="AV72" s="96"/>
      <c r="AW72" s="115">
        <f>IF(AO72&gt;0,100*(E72+K72+Q72+W72+AC72+AI72+AO72)/('S1'!$K$15+100),100*(E72+K72+Q72+W72+AI72+AC72+AO72)/'S1'!$K$15)</f>
        <v>64</v>
      </c>
      <c r="AX72" s="115">
        <f>IF(AP72&gt;0,100*(F72+L72+R72+WJ72+AD72+AP72)/('S1'!$K$15+100),100*(F72+L72+R72+WJ72+AD72)/'S1'!$K$15)</f>
        <v>32.333333333333336</v>
      </c>
      <c r="AY72" s="115">
        <f>IF(AQ72&gt;0,100*(G72+M72+S72+Y72+AE72+AK72+AQ72)/('S1'!$K$17+100),100*(G72+M72+S72+Y72+AE72+AK72+AQ72)/'S1'!$K$17)</f>
        <v>77.2</v>
      </c>
      <c r="AZ72" s="115">
        <f>IF(AR72&gt;0,100*(H72+N72+T72+Z72+AF72+AL72+AR72)/('S1'!$K$18+100),100*(H72+N72+T72+Z72+AF72+AL72+AR72)/'S1'!$K$18)</f>
        <v>48.5</v>
      </c>
      <c r="BA72" s="115">
        <f>IF(AS72&gt;0,100*(I252+O72+U72+AA72+AG72+AM72+AS72)/('S1'!$K$19+100),100*(I252+O72+U72+AA72+AG72+AM72+AS72)/'S1'!$K$19)</f>
        <v>46</v>
      </c>
      <c r="BB72" s="115">
        <f>IF(AT72&gt;0,100*(J72+P72+V72+AB72+AH72+AN72+AT72)/('S1'!$K$19+100),100*(J72+P72+V72+AB72+AH72+AN72+AT72)/'S1'!$K$19)</f>
        <v>63.333333333333336</v>
      </c>
    </row>
    <row r="73" spans="1:54" ht="15.75" customHeight="1" x14ac:dyDescent="0.3">
      <c r="A73" s="116">
        <v>61</v>
      </c>
      <c r="B73" s="117">
        <v>921320104061</v>
      </c>
      <c r="C73" s="118" t="s">
        <v>39</v>
      </c>
      <c r="D73" s="119" t="s">
        <v>377</v>
      </c>
      <c r="E73" s="106">
        <v>191</v>
      </c>
      <c r="F73" s="107"/>
      <c r="G73" s="107"/>
      <c r="H73" s="107"/>
      <c r="I73" s="107"/>
      <c r="J73" s="107"/>
      <c r="K73" s="107"/>
      <c r="L73" s="106">
        <v>93</v>
      </c>
      <c r="Q73" s="110"/>
      <c r="R73" s="110"/>
      <c r="S73" s="147">
        <v>374</v>
      </c>
      <c r="W73" s="110"/>
      <c r="X73" s="110"/>
      <c r="Y73" s="110"/>
      <c r="Z73" s="123">
        <v>94</v>
      </c>
      <c r="AC73" s="110"/>
      <c r="AD73" s="110"/>
      <c r="AE73" s="110"/>
      <c r="AF73" s="110"/>
      <c r="AG73" s="123">
        <v>91</v>
      </c>
      <c r="AI73" s="110"/>
      <c r="AJ73" s="110"/>
      <c r="AK73" s="110"/>
      <c r="AL73" s="110"/>
      <c r="AM73" s="110"/>
      <c r="AN73" s="123">
        <v>97</v>
      </c>
      <c r="AO73" s="133">
        <v>96</v>
      </c>
      <c r="AP73" s="129"/>
      <c r="AQ73" s="129"/>
      <c r="AR73" s="129"/>
      <c r="AS73" s="110"/>
      <c r="AT73" s="110"/>
      <c r="AU73" s="148" t="s">
        <v>315</v>
      </c>
      <c r="AV73" s="96">
        <f t="shared" ref="AV73:AV253" si="1">IF(AU73="O",100,IF(AU73="A+",90,IF(AU73="A",80,IF(AU73="B+",70,IF(AU73="B",60,0)))))</f>
        <v>100</v>
      </c>
      <c r="AW73" s="115">
        <f>IF(AO73&gt;0,100*(E73+K73+Q73+W73+AC73+AI73+AO73)/('S1'!$K$15+100),100*(E73+K73+Q73+W73+AI73+AC73+AO73)/'S1'!$K$15)</f>
        <v>71.75</v>
      </c>
      <c r="AX73" s="115">
        <f>IF(AP73&gt;0,100*(F73+L73+R73+WJ73+AD73+AP73)/('S1'!$K$15+100),100*(F73+L73+R73+WJ73+AD73)/'S1'!$K$15)</f>
        <v>31</v>
      </c>
      <c r="AY73" s="115">
        <f>IF(AQ73&gt;0,100*(G73+M73+S73+Y73+AE73+AK73+AQ73)/('S1'!$K$17+100),100*(G73+M73+S73+Y73+AE73+AK73+AQ73)/'S1'!$K$17)</f>
        <v>74.8</v>
      </c>
      <c r="AZ73" s="115">
        <f>IF(AR73&gt;0,100*(H73+N73+T73+Z73+AF73+AL73+AR73)/('S1'!$K$18+100),100*(H73+N73+T73+Z73+AF73+AL73+AR73)/'S1'!$K$18)</f>
        <v>47</v>
      </c>
      <c r="BA73" s="115">
        <f>IF(AS73&gt;0,100*(I253+O73+U73+AA73+AG73+AM73+AS73)/('S1'!$K$19+100),100*(I253+O73+U73+AA73+AG73+AM73+AS73)/'S1'!$K$19)</f>
        <v>45.5</v>
      </c>
      <c r="BB73" s="115">
        <f>IF(AT73&gt;0,100*(J73+P73+V73+AB73+AH73+AN73+AT73)/('S1'!$K$19+100),100*(J73+P73+V73+AB73+AH73+AN73+AT73)/'S1'!$K$19)</f>
        <v>48.5</v>
      </c>
    </row>
    <row r="74" spans="1:54" ht="15.75" customHeight="1" x14ac:dyDescent="0.3">
      <c r="A74" s="116">
        <v>62</v>
      </c>
      <c r="B74" s="117">
        <v>921320104062</v>
      </c>
      <c r="C74" s="118" t="s">
        <v>39</v>
      </c>
      <c r="D74" s="119" t="s">
        <v>378</v>
      </c>
      <c r="E74" s="120">
        <v>188</v>
      </c>
      <c r="F74" s="143"/>
      <c r="G74" s="110"/>
      <c r="H74" s="110"/>
      <c r="I74" s="110"/>
      <c r="J74" s="110"/>
      <c r="K74" s="110"/>
      <c r="L74" s="120">
        <v>94</v>
      </c>
      <c r="Q74" s="110"/>
      <c r="R74" s="110"/>
      <c r="S74" s="123">
        <v>385</v>
      </c>
      <c r="W74" s="110"/>
      <c r="X74" s="110"/>
      <c r="Y74" s="110"/>
      <c r="Z74" s="123">
        <v>91</v>
      </c>
      <c r="AC74" s="110"/>
      <c r="AD74" s="110"/>
      <c r="AE74" s="110"/>
      <c r="AF74" s="110"/>
      <c r="AG74" s="123">
        <v>95</v>
      </c>
      <c r="AI74" s="110"/>
      <c r="AJ74" s="110"/>
      <c r="AK74" s="110"/>
      <c r="AL74" s="110"/>
      <c r="AM74" s="110"/>
      <c r="AN74" s="123">
        <v>94</v>
      </c>
      <c r="AO74" s="129"/>
      <c r="AP74" s="129"/>
      <c r="AQ74" s="129"/>
      <c r="AR74" s="133">
        <v>96</v>
      </c>
      <c r="AS74" s="110"/>
      <c r="AT74" s="110"/>
      <c r="AU74" s="149" t="s">
        <v>315</v>
      </c>
      <c r="AV74" s="96">
        <f t="shared" si="1"/>
        <v>100</v>
      </c>
      <c r="AW74" s="115">
        <f>IF(AO74&gt;0,100*(E74+K74+Q74+W74+AC74+AI74+AO74)/('S1'!$K$15+100),100*(E74+K74+Q74+W74+AI74+AC74+AO74)/'S1'!$K$15)</f>
        <v>62.666666666666664</v>
      </c>
      <c r="AX74" s="115">
        <f>IF(AP74&gt;0,100*(F74+L74+R74+WJ74+AD74+AP74)/('S1'!$K$15+100),100*(F74+L74+R74+WJ74+AD74)/'S1'!$K$15)</f>
        <v>31.333333333333332</v>
      </c>
      <c r="AY74" s="115">
        <f>IF(AQ74&gt;0,100*(G74+M74+S74+Y74+AE74+AK74+AQ74)/('S1'!$K$17+100),100*(G74+M74+S74+Y74+AE74+AK74+AQ74)/'S1'!$K$17)</f>
        <v>77</v>
      </c>
      <c r="AZ74" s="115">
        <f>IF(AR74&gt;0,100*(H74+N74+T74+Z74+AF74+AL74+AR74)/('S1'!$K$18+100),100*(H74+N74+T74+Z74+AF74+AL74+AR74)/'S1'!$K$18)</f>
        <v>62.333333333333336</v>
      </c>
      <c r="BA74" s="115">
        <f>IF(AS74&gt;0,100*(I254+O74+U74+AA74+AG74+AM74+AS74)/('S1'!$K$19+100),100*(I254+O74+U74+AA74+AG74+AM74+AS74)/'S1'!$K$19)</f>
        <v>47.5</v>
      </c>
      <c r="BB74" s="115">
        <f>IF(AT74&gt;0,100*(J74+P74+V74+AB74+AH74+AN74+AT74)/('S1'!$K$19+100),100*(J74+P74+V74+AB74+AH74+AN74+AT74)/'S1'!$K$19)</f>
        <v>47</v>
      </c>
    </row>
    <row r="75" spans="1:54" ht="15.75" customHeight="1" x14ac:dyDescent="0.3">
      <c r="A75" s="116">
        <v>63</v>
      </c>
      <c r="B75" s="117">
        <v>921320104063</v>
      </c>
      <c r="C75" s="118" t="s">
        <v>39</v>
      </c>
      <c r="D75" s="119" t="s">
        <v>379</v>
      </c>
      <c r="E75" s="120">
        <v>187</v>
      </c>
      <c r="F75" s="126"/>
      <c r="G75" s="110"/>
      <c r="H75" s="110"/>
      <c r="I75" s="110"/>
      <c r="J75" s="110"/>
      <c r="K75" s="110"/>
      <c r="L75" s="120">
        <v>91</v>
      </c>
      <c r="Q75" s="110"/>
      <c r="R75" s="110"/>
      <c r="S75" s="123">
        <v>385</v>
      </c>
      <c r="W75" s="126"/>
      <c r="X75" s="126"/>
      <c r="Y75" s="126"/>
      <c r="Z75" s="123">
        <v>94</v>
      </c>
      <c r="AC75" s="126"/>
      <c r="AD75" s="126"/>
      <c r="AE75" s="126"/>
      <c r="AF75" s="126"/>
      <c r="AG75" s="123">
        <v>97</v>
      </c>
      <c r="AI75" s="126"/>
      <c r="AJ75" s="126"/>
      <c r="AK75" s="126"/>
      <c r="AL75" s="126"/>
      <c r="AM75" s="126"/>
      <c r="AN75" s="123">
        <v>91</v>
      </c>
      <c r="AO75" s="129"/>
      <c r="AP75" s="129"/>
      <c r="AQ75" s="129"/>
      <c r="AR75" s="133">
        <v>94</v>
      </c>
      <c r="AS75" s="110"/>
      <c r="AT75" s="110"/>
      <c r="AU75" s="149" t="s">
        <v>315</v>
      </c>
      <c r="AV75" s="96">
        <f t="shared" si="1"/>
        <v>100</v>
      </c>
      <c r="AW75" s="115">
        <f>IF(AO75&gt;0,100*(E75+K75+Q75+W75+AC75+AI75+AO75)/('S1'!$K$15+100),100*(E75+K75+Q75+W75+AI75+AC75+AO75)/'S1'!$K$15)</f>
        <v>62.333333333333336</v>
      </c>
      <c r="AX75" s="115">
        <f>IF(AP75&gt;0,100*(F75+L75+R75+WJ75+AD75+AP75)/('S1'!$K$15+100),100*(F75+L75+R75+WJ75+AD75)/'S1'!$K$15)</f>
        <v>30.333333333333332</v>
      </c>
      <c r="AY75" s="115">
        <f>IF(AQ75&gt;0,100*(G75+M75+S75+Y75+AE75+AK75+AQ75)/('S1'!$K$17+100),100*(G75+M75+S75+Y75+AE75+AK75+AQ75)/'S1'!$K$17)</f>
        <v>77</v>
      </c>
      <c r="AZ75" s="115">
        <f>IF(AR75&gt;0,100*(H75+N75+T75+Z75+AF75+AL75+AR75)/('S1'!$K$18+100),100*(H75+N75+T75+Z75+AF75+AL75+AR75)/'S1'!$K$18)</f>
        <v>62.666666666666664</v>
      </c>
      <c r="BA75" s="115">
        <f>IF(AS75&gt;0,100*(I255+O75+U75+AA75+AG75+AM75+AS75)/('S1'!$K$19+100),100*(I255+O75+U75+AA75+AG75+AM75+AS75)/'S1'!$K$19)</f>
        <v>48.5</v>
      </c>
      <c r="BB75" s="115">
        <f>IF(AT75&gt;0,100*(J75+P75+V75+AB75+AH75+AN75+AT75)/('S1'!$K$19+100),100*(J75+P75+V75+AB75+AH75+AN75+AT75)/'S1'!$K$19)</f>
        <v>45.5</v>
      </c>
    </row>
    <row r="76" spans="1:54" ht="15.75" customHeight="1" x14ac:dyDescent="0.3">
      <c r="A76" s="116">
        <v>64</v>
      </c>
      <c r="B76" s="117">
        <v>921320104064</v>
      </c>
      <c r="C76" s="118" t="s">
        <v>39</v>
      </c>
      <c r="D76" s="119" t="s">
        <v>380</v>
      </c>
      <c r="E76" s="120">
        <v>189</v>
      </c>
      <c r="F76" s="126"/>
      <c r="G76" s="110"/>
      <c r="H76" s="110"/>
      <c r="I76" s="110"/>
      <c r="J76" s="110"/>
      <c r="K76" s="110"/>
      <c r="L76" s="120">
        <v>95</v>
      </c>
      <c r="Q76" s="110"/>
      <c r="R76" s="110"/>
      <c r="S76" s="123">
        <v>375</v>
      </c>
      <c r="W76" s="110"/>
      <c r="X76" s="110"/>
      <c r="Y76" s="110"/>
      <c r="Z76" s="123">
        <v>94</v>
      </c>
      <c r="AC76" s="110"/>
      <c r="AD76" s="110"/>
      <c r="AE76" s="110"/>
      <c r="AF76" s="110"/>
      <c r="AG76" s="123">
        <v>94</v>
      </c>
      <c r="AI76" s="110"/>
      <c r="AJ76" s="110"/>
      <c r="AK76" s="110"/>
      <c r="AL76" s="110"/>
      <c r="AM76" s="110"/>
      <c r="AN76" s="123">
        <v>94</v>
      </c>
      <c r="AO76" s="124"/>
      <c r="AP76" s="133">
        <v>96</v>
      </c>
      <c r="AQ76" s="129"/>
      <c r="AR76" s="129"/>
      <c r="AS76" s="110"/>
      <c r="AT76" s="110"/>
      <c r="AU76" s="149" t="s">
        <v>327</v>
      </c>
      <c r="AV76" s="96">
        <f t="shared" si="1"/>
        <v>90</v>
      </c>
      <c r="AW76" s="115">
        <f>IF(AO76&gt;0,100*(E76+K76+Q76+W76+AC76+AI76+AO76)/('S1'!$K$15+100),100*(E76+K76+Q76+W76+AI76+AC76+AO76)/'S1'!$K$15)</f>
        <v>63</v>
      </c>
      <c r="AX76" s="115">
        <f>IF(AP76&gt;0,100*(F76+L76+R76+WJ76+AD76+AP76)/('S1'!$K$15+100),100*(F76+L76+R76+WJ76+AD76)/'S1'!$K$15)</f>
        <v>47.75</v>
      </c>
      <c r="AY76" s="115">
        <f>IF(AQ76&gt;0,100*(G76+M76+S76+Y76+AE76+AK76+AQ76)/('S1'!$K$17+100),100*(G76+M76+S76+Y76+AE76+AK76+AQ76)/'S1'!$K$17)</f>
        <v>75</v>
      </c>
      <c r="AZ76" s="115">
        <f>IF(AR76&gt;0,100*(H76+N76+T76+Z76+AF76+AL76+AR76)/('S1'!$K$18+100),100*(H76+N76+T76+Z76+AF76+AL76+AR76)/'S1'!$K$18)</f>
        <v>47</v>
      </c>
      <c r="BA76" s="115">
        <f>IF(AS76&gt;0,100*(I256+O76+U76+AA76+AG76+AM76+AS76)/('S1'!$K$19+100),100*(I256+O76+U76+AA76+AG76+AM76+AS76)/'S1'!$K$19)</f>
        <v>47</v>
      </c>
      <c r="BB76" s="115">
        <f>IF(AT76&gt;0,100*(J76+P76+V76+AB76+AH76+AN76+AT76)/('S1'!$K$19+100),100*(J76+P76+V76+AB76+AH76+AN76+AT76)/'S1'!$K$19)</f>
        <v>47</v>
      </c>
    </row>
    <row r="77" spans="1:54" ht="15.75" customHeight="1" x14ac:dyDescent="0.3">
      <c r="A77" s="116">
        <v>65</v>
      </c>
      <c r="B77" s="117">
        <v>921320104065</v>
      </c>
      <c r="C77" s="118" t="s">
        <v>39</v>
      </c>
      <c r="D77" s="119" t="s">
        <v>381</v>
      </c>
      <c r="E77" s="120">
        <v>188</v>
      </c>
      <c r="F77" s="143"/>
      <c r="G77" s="110"/>
      <c r="H77" s="110"/>
      <c r="I77" s="110"/>
      <c r="J77" s="110"/>
      <c r="K77" s="110"/>
      <c r="L77" s="120">
        <v>97</v>
      </c>
      <c r="Q77" s="110"/>
      <c r="R77" s="110"/>
      <c r="S77" s="123">
        <v>378</v>
      </c>
      <c r="W77" s="110"/>
      <c r="X77" s="110"/>
      <c r="Y77" s="110"/>
      <c r="Z77" s="123">
        <v>96</v>
      </c>
      <c r="AC77" s="110"/>
      <c r="AD77" s="110"/>
      <c r="AE77" s="110"/>
      <c r="AF77" s="110"/>
      <c r="AG77" s="123">
        <v>91</v>
      </c>
      <c r="AI77" s="110"/>
      <c r="AJ77" s="110"/>
      <c r="AK77" s="110"/>
      <c r="AL77" s="110"/>
      <c r="AM77" s="110"/>
      <c r="AN77" s="123">
        <v>94</v>
      </c>
      <c r="AO77" s="133">
        <v>98</v>
      </c>
      <c r="AP77" s="129"/>
      <c r="AQ77" s="129"/>
      <c r="AR77" s="132"/>
      <c r="AS77" s="110"/>
      <c r="AT77" s="110"/>
      <c r="AU77" s="148" t="s">
        <v>315</v>
      </c>
      <c r="AV77" s="96">
        <f t="shared" si="1"/>
        <v>100</v>
      </c>
      <c r="AW77" s="115">
        <f>IF(AO77&gt;0,100*(E77+K77+Q77+W77+AC77+AI77+AO77)/('S1'!$K$15+100),100*(E77+K77+Q77+W77+AI77+AC77+AO77)/'S1'!$K$15)</f>
        <v>71.5</v>
      </c>
      <c r="AX77" s="115">
        <f>IF(AP77&gt;0,100*(F77+L77+R77+WJ77+AD77+AP77)/('S1'!$K$15+100),100*(F77+L77+R77+WJ77+AD77)/'S1'!$K$15)</f>
        <v>32.333333333333336</v>
      </c>
      <c r="AY77" s="115">
        <f>IF(AQ77&gt;0,100*(G77+M77+S77+Y77+AE77+AK77+AQ77)/('S1'!$K$17+100),100*(G77+M77+S77+Y77+AE77+AK77+AQ77)/'S1'!$K$17)</f>
        <v>75.599999999999994</v>
      </c>
      <c r="AZ77" s="115">
        <f>IF(AR77&gt;0,100*(H77+N77+T77+Z77+AF77+AL77+AR77)/('S1'!$K$18+100),100*(H77+N77+T77+Z77+AF77+AL77+AR77)/'S1'!$K$18)</f>
        <v>48</v>
      </c>
      <c r="BA77" s="115">
        <f>IF(AS77&gt;0,100*(I257+O77+U77+AA77+AG77+AM77+AS77)/('S1'!$K$19+100),100*(I257+O77+U77+AA77+AG77+AM77+AS77)/'S1'!$K$19)</f>
        <v>45.5</v>
      </c>
      <c r="BB77" s="115">
        <f>IF(AT77&gt;0,100*(J77+P77+V77+AB77+AH77+AN77+AT77)/('S1'!$K$19+100),100*(J77+P77+V77+AB77+AH77+AN77+AT77)/'S1'!$K$19)</f>
        <v>47</v>
      </c>
    </row>
    <row r="78" spans="1:54" ht="15.75" customHeight="1" x14ac:dyDescent="0.3">
      <c r="A78" s="116">
        <v>66</v>
      </c>
      <c r="B78" s="117">
        <v>921320104066</v>
      </c>
      <c r="C78" s="118" t="s">
        <v>39</v>
      </c>
      <c r="D78" s="119" t="s">
        <v>382</v>
      </c>
      <c r="E78" s="120">
        <v>189</v>
      </c>
      <c r="F78" s="143"/>
      <c r="G78" s="110"/>
      <c r="H78" s="110"/>
      <c r="I78" s="110"/>
      <c r="J78" s="110"/>
      <c r="K78" s="110"/>
      <c r="L78" s="120">
        <v>94</v>
      </c>
      <c r="Q78" s="110"/>
      <c r="R78" s="110"/>
      <c r="S78" s="123">
        <v>376</v>
      </c>
      <c r="W78" s="110"/>
      <c r="X78" s="110"/>
      <c r="Y78" s="110"/>
      <c r="Z78" s="123">
        <v>95</v>
      </c>
      <c r="AC78" s="110"/>
      <c r="AD78" s="110"/>
      <c r="AE78" s="110"/>
      <c r="AF78" s="110"/>
      <c r="AG78" s="123">
        <v>94</v>
      </c>
      <c r="AI78" s="110"/>
      <c r="AJ78" s="110"/>
      <c r="AK78" s="110"/>
      <c r="AL78" s="110"/>
      <c r="AM78" s="110"/>
      <c r="AN78" s="123">
        <v>96</v>
      </c>
      <c r="AO78" s="124"/>
      <c r="AP78" s="124"/>
      <c r="AQ78" s="124"/>
      <c r="AR78" s="124"/>
      <c r="AS78" s="110"/>
      <c r="AT78" s="110"/>
      <c r="AU78" s="149" t="s">
        <v>315</v>
      </c>
      <c r="AV78" s="96">
        <f t="shared" si="1"/>
        <v>100</v>
      </c>
      <c r="AW78" s="115">
        <f>IF(AO78&gt;0,100*(E78+K78+Q78+W78+AC78+AI78+AO78)/('S1'!$K$15+100),100*(E78+K78+Q78+W78+AI78+AC78+AO78)/'S1'!$K$15)</f>
        <v>63</v>
      </c>
      <c r="AX78" s="115">
        <f>IF(AP78&gt;0,100*(F78+L78+R78+WJ78+AD78+AP78)/('S1'!$K$15+100),100*(F78+L78+R78+WJ78+AD78)/'S1'!$K$15)</f>
        <v>31.333333333333332</v>
      </c>
      <c r="AY78" s="115">
        <f>IF(AQ78&gt;0,100*(G78+M78+S78+Y78+AE78+AK78+AQ78)/('S1'!$K$17+100),100*(G78+M78+S78+Y78+AE78+AK78+AQ78)/'S1'!$K$17)</f>
        <v>75.2</v>
      </c>
      <c r="AZ78" s="115">
        <f>IF(AR78&gt;0,100*(H78+N78+T78+Z78+AF78+AL78+AR78)/('S1'!$K$18+100),100*(H78+N78+T78+Z78+AF78+AL78+AR78)/'S1'!$K$18)</f>
        <v>47.5</v>
      </c>
      <c r="BA78" s="115">
        <f>IF(AS78&gt;0,100*(I258+O78+U78+AA78+AG78+AM78+AS78)/('S1'!$K$19+100),100*(I258+O78+U78+AA78+AG78+AM78+AS78)/'S1'!$K$19)</f>
        <v>47</v>
      </c>
      <c r="BB78" s="115">
        <f>IF(AT78&gt;0,100*(J78+P78+V78+AB78+AH78+AN78+AT78)/('S1'!$K$19+100),100*(J78+P78+V78+AB78+AH78+AN78+AT78)/'S1'!$K$19)</f>
        <v>48</v>
      </c>
    </row>
    <row r="79" spans="1:54" ht="15.75" customHeight="1" x14ac:dyDescent="0.3">
      <c r="A79" s="116">
        <v>67</v>
      </c>
      <c r="B79" s="117">
        <v>921320104067</v>
      </c>
      <c r="C79" s="118" t="s">
        <v>39</v>
      </c>
      <c r="D79" s="150" t="s">
        <v>383</v>
      </c>
      <c r="E79" s="120">
        <v>191</v>
      </c>
      <c r="F79" s="126"/>
      <c r="G79" s="110"/>
      <c r="H79" s="110"/>
      <c r="I79" s="110"/>
      <c r="J79" s="110"/>
      <c r="K79" s="110"/>
      <c r="L79" s="120">
        <v>91</v>
      </c>
      <c r="Q79" s="110"/>
      <c r="R79" s="110"/>
      <c r="S79" s="123">
        <v>380</v>
      </c>
      <c r="W79" s="126"/>
      <c r="X79" s="126"/>
      <c r="Y79" s="126"/>
      <c r="Z79" s="123">
        <v>94</v>
      </c>
      <c r="AC79" s="126"/>
      <c r="AD79" s="126"/>
      <c r="AE79" s="126"/>
      <c r="AF79" s="126"/>
      <c r="AG79" s="123">
        <v>94</v>
      </c>
      <c r="AI79" s="126"/>
      <c r="AJ79" s="126"/>
      <c r="AK79" s="126"/>
      <c r="AL79" s="126"/>
      <c r="AM79" s="126"/>
      <c r="AN79" s="123">
        <v>95</v>
      </c>
      <c r="AO79" s="124"/>
      <c r="AP79" s="135"/>
      <c r="AQ79" s="123">
        <v>92</v>
      </c>
      <c r="AR79" s="124"/>
      <c r="AS79" s="110"/>
      <c r="AT79" s="110"/>
      <c r="AU79" s="149" t="s">
        <v>327</v>
      </c>
      <c r="AV79" s="96">
        <f t="shared" si="1"/>
        <v>90</v>
      </c>
      <c r="AW79" s="115">
        <f>IF(AO79&gt;0,100*(E79+K79+Q79+W79+AC79+AI79+AO79)/('S1'!$K$15+100),100*(E79+K79+Q79+W79+AI79+AC79+AO79)/'S1'!$K$15)</f>
        <v>63.666666666666664</v>
      </c>
      <c r="AX79" s="115">
        <f>IF(AP79&gt;0,100*(F79+L79+R79+WJ79+AD79+AP79)/('S1'!$K$15+100),100*(F79+L79+R79+WJ79+AD79)/'S1'!$K$15)</f>
        <v>30.333333333333332</v>
      </c>
      <c r="AY79" s="115">
        <f>IF(AQ79&gt;0,100*(G79+M79+S79+Y79+AE79+AK79+AQ79)/('S1'!$K$17+100),100*(G79+M79+S79+Y79+AE79+AK79+AQ79)/'S1'!$K$17)</f>
        <v>78.666666666666671</v>
      </c>
      <c r="AZ79" s="115">
        <f>IF(AR79&gt;0,100*(H79+N79+T79+Z79+AF79+AL79+AR79)/('S1'!$K$18+100),100*(H79+N79+T79+Z79+AF79+AL79+AR79)/'S1'!$K$18)</f>
        <v>47</v>
      </c>
      <c r="BA79" s="115">
        <f>IF(AS79&gt;0,100*(I259+O79+U79+AA79+AG79+AM79+AS79)/('S1'!$K$19+100),100*(I259+O79+U79+AA79+AG79+AM79+AS79)/'S1'!$K$19)</f>
        <v>47</v>
      </c>
      <c r="BB79" s="115">
        <f>IF(AT79&gt;0,100*(J79+P79+V79+AB79+AH79+AN79+AT79)/('S1'!$K$19+100),100*(J79+P79+V79+AB79+AH79+AN79+AT79)/'S1'!$K$19)</f>
        <v>47.5</v>
      </c>
    </row>
    <row r="80" spans="1:54" ht="15.75" customHeight="1" x14ac:dyDescent="0.3">
      <c r="A80" s="116">
        <v>68</v>
      </c>
      <c r="B80" s="117">
        <v>921320104068</v>
      </c>
      <c r="C80" s="118" t="s">
        <v>39</v>
      </c>
      <c r="D80" s="150" t="s">
        <v>384</v>
      </c>
      <c r="E80" s="120">
        <v>188</v>
      </c>
      <c r="F80" s="143"/>
      <c r="G80" s="110"/>
      <c r="H80" s="110"/>
      <c r="I80" s="110"/>
      <c r="J80" s="110"/>
      <c r="K80" s="110"/>
      <c r="L80" s="120">
        <v>94</v>
      </c>
      <c r="Q80" s="110"/>
      <c r="R80" s="110"/>
      <c r="S80" s="151">
        <v>380</v>
      </c>
      <c r="W80" s="110"/>
      <c r="X80" s="110"/>
      <c r="Y80" s="110"/>
      <c r="Z80" s="141">
        <v>91</v>
      </c>
      <c r="AC80" s="110"/>
      <c r="AD80" s="110"/>
      <c r="AE80" s="110"/>
      <c r="AF80" s="110"/>
      <c r="AG80" s="123">
        <v>96</v>
      </c>
      <c r="AI80" s="110"/>
      <c r="AJ80" s="110"/>
      <c r="AK80" s="110"/>
      <c r="AL80" s="110"/>
      <c r="AM80" s="110"/>
      <c r="AN80" s="123">
        <v>94</v>
      </c>
      <c r="AO80" s="124"/>
      <c r="AP80" s="124"/>
      <c r="AQ80" s="135"/>
      <c r="AR80" s="123">
        <v>98</v>
      </c>
      <c r="AS80" s="110"/>
      <c r="AT80" s="110"/>
      <c r="AU80" s="152" t="s">
        <v>385</v>
      </c>
      <c r="AV80" s="96">
        <f t="shared" si="1"/>
        <v>0</v>
      </c>
      <c r="AW80" s="115">
        <f>IF(AO80&gt;0,100*(E80+K80+Q80+W80+AC80+AI80+AO80)/('S1'!$K$15+100),100*(E80+K80+Q80+W80+AI80+AC80+AO80)/'S1'!$K$15)</f>
        <v>62.666666666666664</v>
      </c>
      <c r="AX80" s="115">
        <f>IF(AP80&gt;0,100*(F80+L80+R80+WJ80+AD80+AP80)/('S1'!$K$15+100),100*(F80+L80+R80+WJ80+AD80)/'S1'!$K$15)</f>
        <v>31.333333333333332</v>
      </c>
      <c r="AY80" s="115">
        <f>IF(AQ80&gt;0,100*(G80+M80+S80+Y80+AE80+AK80+AQ80)/('S1'!$K$17+100),100*(G80+M80+S80+Y80+AE80+AK80+AQ80)/'S1'!$K$17)</f>
        <v>76</v>
      </c>
      <c r="AZ80" s="115">
        <f>IF(AR80&gt;0,100*(H80+N80+T80+Z80+AF80+AL80+AR80)/('S1'!$K$18+100),100*(H80+N80+T80+Z80+AF80+AL80+AR80)/'S1'!$K$18)</f>
        <v>63</v>
      </c>
      <c r="BA80" s="115">
        <f>IF(AS80&gt;0,100*(I260+O80+U80+AA80+AG80+AM80+AS80)/('S1'!$K$19+100),100*(I260+O80+U80+AA80+AG80+AM80+AS80)/'S1'!$K$19)</f>
        <v>48</v>
      </c>
      <c r="BB80" s="115">
        <f>IF(AT80&gt;0,100*(J80+P80+V80+AB80+AH80+AN80+AT80)/('S1'!$K$19+100),100*(J80+P80+V80+AB80+AH80+AN80+AT80)/'S1'!$K$19)</f>
        <v>47</v>
      </c>
    </row>
    <row r="81" spans="1:54" ht="15.75" customHeight="1" x14ac:dyDescent="0.3">
      <c r="A81" s="116">
        <v>69</v>
      </c>
      <c r="B81" s="117">
        <v>921320104069</v>
      </c>
      <c r="C81" s="118" t="s">
        <v>39</v>
      </c>
      <c r="D81" s="150" t="s">
        <v>386</v>
      </c>
      <c r="E81" s="120">
        <v>192</v>
      </c>
      <c r="F81" s="126"/>
      <c r="G81" s="110"/>
      <c r="H81" s="110"/>
      <c r="I81" s="110"/>
      <c r="J81" s="110"/>
      <c r="K81" s="110"/>
      <c r="L81" s="120">
        <v>94</v>
      </c>
      <c r="Q81" s="110"/>
      <c r="R81" s="110"/>
      <c r="S81" s="151">
        <v>382</v>
      </c>
      <c r="W81" s="110"/>
      <c r="X81" s="110"/>
      <c r="Y81" s="110"/>
      <c r="Z81" s="151">
        <v>95</v>
      </c>
      <c r="AC81" s="110"/>
      <c r="AD81" s="110"/>
      <c r="AE81" s="110"/>
      <c r="AF81" s="110"/>
      <c r="AG81" s="151">
        <v>94</v>
      </c>
      <c r="AI81" s="110"/>
      <c r="AJ81" s="110"/>
      <c r="AK81" s="110"/>
      <c r="AL81" s="110"/>
      <c r="AM81" s="110"/>
      <c r="AN81" s="141">
        <v>91</v>
      </c>
      <c r="AO81" s="134"/>
      <c r="AP81" s="124"/>
      <c r="AQ81" s="135"/>
      <c r="AR81" s="123">
        <v>96</v>
      </c>
      <c r="AS81" s="124"/>
      <c r="AT81" s="124"/>
      <c r="AU81" s="149" t="s">
        <v>315</v>
      </c>
      <c r="AV81" s="96">
        <f t="shared" si="1"/>
        <v>100</v>
      </c>
      <c r="AW81" s="115">
        <f>IF(AO81&gt;0,100*(E81+K81+Q81+W81+AC81+AI81+AO81)/('S1'!$K$15+100),100*(E81+K81+Q81+W81+AI81+AC81+AO81)/'S1'!$K$15)</f>
        <v>64</v>
      </c>
      <c r="AX81" s="115">
        <f>IF(AP81&gt;0,100*(F81+L81+R81+WJ81+AD81+AP81)/('S1'!$K$15+100),100*(F81+L81+R81+WJ81+AD81)/'S1'!$K$15)</f>
        <v>31.333333333333332</v>
      </c>
      <c r="AY81" s="115">
        <f>IF(AQ81&gt;0,100*(G81+M81+S81+Y81+AE81+AK81+AQ81)/('S1'!$K$17+100),100*(G81+M81+S81+Y81+AE81+AK81+AQ81)/'S1'!$K$17)</f>
        <v>76.400000000000006</v>
      </c>
      <c r="AZ81" s="115">
        <f>IF(AR81&gt;0,100*(H81+N81+T81+Z81+AF81+AL81+AR81)/('S1'!$K$18+100),100*(H81+N81+T81+Z81+AF81+AL81+AR81)/'S1'!$K$18)</f>
        <v>63.666666666666664</v>
      </c>
      <c r="BA81" s="115">
        <f>IF(AS81&gt;0,100*(I261+O81+U81+AA81+AG81+AM81+AS81)/('S1'!$K$19+100),100*(I261+O81+U81+AA81+AG81+AM81+AS81)/'S1'!$K$19)</f>
        <v>47</v>
      </c>
      <c r="BB81" s="115">
        <f>IF(AT81&gt;0,100*(J81+P81+V81+AB81+AH81+AN81+AT81)/('S1'!$K$19+100),100*(J81+P81+V81+AB81+AH81+AN81+AT81)/'S1'!$K$19)</f>
        <v>45.5</v>
      </c>
    </row>
    <row r="82" spans="1:54" ht="15.75" customHeight="1" x14ac:dyDescent="0.3">
      <c r="A82" s="116">
        <v>70</v>
      </c>
      <c r="B82" s="117">
        <v>921320104070</v>
      </c>
      <c r="C82" s="118" t="s">
        <v>39</v>
      </c>
      <c r="D82" s="150" t="s">
        <v>387</v>
      </c>
      <c r="E82" s="120">
        <v>165</v>
      </c>
      <c r="F82" s="126"/>
      <c r="G82" s="110"/>
      <c r="H82" s="110"/>
      <c r="I82" s="110"/>
      <c r="J82" s="110"/>
      <c r="K82" s="110"/>
      <c r="L82" s="120">
        <v>96</v>
      </c>
      <c r="Q82" s="110"/>
      <c r="R82" s="110"/>
      <c r="S82" s="151">
        <v>387</v>
      </c>
      <c r="W82" s="110"/>
      <c r="X82" s="110"/>
      <c r="Y82" s="110"/>
      <c r="Z82" s="151">
        <v>92</v>
      </c>
      <c r="AC82" s="110"/>
      <c r="AD82" s="110"/>
      <c r="AE82" s="110"/>
      <c r="AF82" s="110"/>
      <c r="AG82" s="151">
        <v>96</v>
      </c>
      <c r="AI82" s="110"/>
      <c r="AJ82" s="110"/>
      <c r="AK82" s="110"/>
      <c r="AL82" s="110"/>
      <c r="AM82" s="110"/>
      <c r="AN82" s="151">
        <v>95</v>
      </c>
      <c r="AO82" s="134"/>
      <c r="AP82" s="123">
        <v>92</v>
      </c>
      <c r="AQ82" s="124"/>
      <c r="AR82" s="124"/>
      <c r="AS82" s="135"/>
      <c r="AT82" s="124"/>
      <c r="AU82" s="149" t="s">
        <v>315</v>
      </c>
      <c r="AV82" s="96">
        <f t="shared" si="1"/>
        <v>100</v>
      </c>
      <c r="AW82" s="115">
        <f>IF(AO82&gt;0,100*(E82+K82+Q82+W82+AC82+AI82+AO82)/('S1'!$K$15+100),100*(E82+K82+Q82+W82+AI82+AC82+AO82)/'S1'!$K$15)</f>
        <v>55</v>
      </c>
      <c r="AX82" s="115">
        <f>IF(AP82&gt;0,100*(F82+L82+R82+WJ82+AD82+AP82)/('S1'!$K$15+100),100*(F82+L82+R82+WJ82+AD82)/'S1'!$K$15)</f>
        <v>47</v>
      </c>
      <c r="AY82" s="115">
        <f>IF(AQ82&gt;0,100*(G82+M82+S82+Y82+AE82+AK82+AQ82)/('S1'!$K$17+100),100*(G82+M82+S82+Y82+AE82+AK82+AQ82)/'S1'!$K$17)</f>
        <v>77.400000000000006</v>
      </c>
      <c r="AZ82" s="115">
        <f>IF(AR82&gt;0,100*(H82+N82+T82+Z82+AF82+AL82+AR82)/('S1'!$K$18+100),100*(H82+N82+T82+Z82+AF82+AL82+AR82)/'S1'!$K$18)</f>
        <v>46</v>
      </c>
      <c r="BA82" s="115">
        <f>IF(AS82&gt;0,100*(I262+O82+U82+AA82+AG82+AM82+AS82)/('S1'!$K$19+100),100*(I262+O82+U82+AA82+AG82+AM82+AS82)/'S1'!$K$19)</f>
        <v>48</v>
      </c>
      <c r="BB82" s="115">
        <f>IF(AT82&gt;0,100*(J82+P82+V82+AB82+AH82+AN82+AT82)/('S1'!$K$19+100),100*(J82+P82+V82+AB82+AH82+AN82+AT82)/'S1'!$K$19)</f>
        <v>47.5</v>
      </c>
    </row>
    <row r="83" spans="1:54" ht="15.75" customHeight="1" x14ac:dyDescent="0.3">
      <c r="A83" s="116">
        <v>71</v>
      </c>
      <c r="B83" s="117">
        <v>921320104071</v>
      </c>
      <c r="C83" s="118" t="s">
        <v>39</v>
      </c>
      <c r="D83" s="150" t="s">
        <v>388</v>
      </c>
      <c r="E83" s="120">
        <v>191</v>
      </c>
      <c r="F83" s="143"/>
      <c r="G83" s="110"/>
      <c r="H83" s="110"/>
      <c r="I83" s="110"/>
      <c r="J83" s="110"/>
      <c r="K83" s="110"/>
      <c r="L83" s="120">
        <v>95</v>
      </c>
      <c r="Q83" s="110"/>
      <c r="R83" s="110"/>
      <c r="S83" s="151">
        <v>385</v>
      </c>
      <c r="W83" s="110"/>
      <c r="X83" s="110"/>
      <c r="Y83" s="110"/>
      <c r="Z83" s="151">
        <v>97</v>
      </c>
      <c r="AC83" s="110"/>
      <c r="AD83" s="110"/>
      <c r="AE83" s="110"/>
      <c r="AF83" s="110"/>
      <c r="AG83" s="120">
        <v>94</v>
      </c>
      <c r="AI83" s="110"/>
      <c r="AJ83" s="110"/>
      <c r="AK83" s="110"/>
      <c r="AL83" s="110"/>
      <c r="AM83" s="110"/>
      <c r="AN83" s="151">
        <v>92</v>
      </c>
      <c r="AO83" s="134"/>
      <c r="AP83" s="124"/>
      <c r="AQ83" s="123">
        <v>98</v>
      </c>
      <c r="AR83" s="124"/>
      <c r="AS83" s="135"/>
      <c r="AT83" s="124"/>
      <c r="AU83" s="149" t="s">
        <v>315</v>
      </c>
      <c r="AV83" s="96">
        <f t="shared" si="1"/>
        <v>100</v>
      </c>
      <c r="AW83" s="115">
        <f>IF(AO83&gt;0,100*(E83+K83+Q83+W83+AC83+AI83+AO83)/('S1'!$K$15+100),100*(E83+K83+Q83+W83+AI83+AC83+AO83)/'S1'!$K$15)</f>
        <v>63.666666666666664</v>
      </c>
      <c r="AX83" s="115">
        <f>IF(AP83&gt;0,100*(F83+L83+R83+WJ83+AD83+AP83)/('S1'!$K$15+100),100*(F83+L83+R83+WJ83+AD83)/'S1'!$K$15)</f>
        <v>31.666666666666668</v>
      </c>
      <c r="AY83" s="115">
        <f>IF(AQ83&gt;0,100*(G83+M83+S83+Y83+AE83+AK83+AQ83)/('S1'!$K$17+100),100*(G83+M83+S83+Y83+AE83+AK83+AQ83)/'S1'!$K$17)</f>
        <v>80.5</v>
      </c>
      <c r="AZ83" s="115">
        <f>IF(AR83&gt;0,100*(H83+N83+T83+Z83+AF83+AL83+AR83)/('S1'!$K$18+100),100*(H83+N83+T83+Z83+AF83+AL83+AR83)/'S1'!$K$18)</f>
        <v>48.5</v>
      </c>
      <c r="BA83" s="115">
        <f>IF(AS83&gt;0,100*(I263+O83+U83+AA83+AG83+AM83+AS83)/('S1'!$K$19+100),100*(I263+O83+U83+AA83+AG83+AM83+AS83)/'S1'!$K$19)</f>
        <v>47</v>
      </c>
      <c r="BB83" s="115">
        <f>IF(AT83&gt;0,100*(J83+P83+V83+AB83+AH83+AN83+AT83)/('S1'!$K$19+100),100*(J83+P83+V83+AB83+AH83+AN83+AT83)/'S1'!$K$19)</f>
        <v>46</v>
      </c>
    </row>
    <row r="84" spans="1:54" ht="15.75" customHeight="1" x14ac:dyDescent="0.3">
      <c r="A84" s="116">
        <v>72</v>
      </c>
      <c r="B84" s="117">
        <v>921320104072</v>
      </c>
      <c r="C84" s="118" t="s">
        <v>39</v>
      </c>
      <c r="D84" s="150" t="s">
        <v>389</v>
      </c>
      <c r="E84" s="120">
        <v>195</v>
      </c>
      <c r="F84" s="143"/>
      <c r="G84" s="110"/>
      <c r="H84" s="110"/>
      <c r="I84" s="110"/>
      <c r="J84" s="110"/>
      <c r="K84" s="110"/>
      <c r="L84" s="120">
        <v>94</v>
      </c>
      <c r="Q84" s="110"/>
      <c r="R84" s="110"/>
      <c r="S84" s="151">
        <v>381</v>
      </c>
      <c r="W84" s="110"/>
      <c r="X84" s="110"/>
      <c r="Y84" s="110"/>
      <c r="Z84" s="151">
        <v>94</v>
      </c>
      <c r="AC84" s="110"/>
      <c r="AD84" s="110"/>
      <c r="AE84" s="110"/>
      <c r="AF84" s="110"/>
      <c r="AG84" s="120">
        <v>97</v>
      </c>
      <c r="AI84" s="110"/>
      <c r="AJ84" s="110"/>
      <c r="AK84" s="110"/>
      <c r="AL84" s="110"/>
      <c r="AM84" s="110"/>
      <c r="AN84" s="151">
        <v>94</v>
      </c>
      <c r="AO84" s="134"/>
      <c r="AP84" s="124"/>
      <c r="AQ84" s="124"/>
      <c r="AR84" s="124"/>
      <c r="AS84" s="123">
        <v>92</v>
      </c>
      <c r="AT84" s="135"/>
      <c r="AU84" s="149" t="s">
        <v>315</v>
      </c>
      <c r="AV84" s="96">
        <f t="shared" si="1"/>
        <v>100</v>
      </c>
      <c r="AW84" s="115">
        <f>IF(AO84&gt;0,100*(E84+K84+Q84+W84+AC84+AI84+AO84)/('S1'!$K$15+100),100*(E84+K84+Q84+W84+AI84+AC84+AO84)/'S1'!$K$15)</f>
        <v>65</v>
      </c>
      <c r="AX84" s="115">
        <f>IF(AP84&gt;0,100*(F84+L84+R84+WJ84+AD84+AP84)/('S1'!$K$15+100),100*(F84+L84+R84+WJ84+AD84)/'S1'!$K$15)</f>
        <v>31.333333333333332</v>
      </c>
      <c r="AY84" s="115">
        <f>IF(AQ84&gt;0,100*(G84+M84+S84+Y84+AE84+AK84+AQ84)/('S1'!$K$17+100),100*(G84+M84+S84+Y84+AE84+AK84+AQ84)/'S1'!$K$17)</f>
        <v>76.2</v>
      </c>
      <c r="AZ84" s="115">
        <f>IF(AR84&gt;0,100*(H84+N84+T84+Z84+AF84+AL84+AR84)/('S1'!$K$18+100),100*(H84+N84+T84+Z84+AF84+AL84+AR84)/'S1'!$K$18)</f>
        <v>47</v>
      </c>
      <c r="BA84" s="115">
        <f>IF(AS84&gt;0,100*(I264+O84+U84+AA84+AG84+AM84+AS84)/('S1'!$K$19+100),100*(I264+O84+U84+AA84+AG84+AM84+AS84)/'S1'!$K$19)</f>
        <v>63</v>
      </c>
      <c r="BB84" s="115">
        <f>IF(AT84&gt;0,100*(J84+P84+V84+AB84+AH84+AN84+AT84)/('S1'!$K$19+100),100*(J84+P84+V84+AB84+AH84+AN84+AT84)/'S1'!$K$19)</f>
        <v>47</v>
      </c>
    </row>
    <row r="85" spans="1:54" ht="15.75" customHeight="1" x14ac:dyDescent="0.3">
      <c r="A85" s="116">
        <v>73</v>
      </c>
      <c r="B85" s="117">
        <v>921320104073</v>
      </c>
      <c r="C85" s="118" t="s">
        <v>39</v>
      </c>
      <c r="D85" s="150" t="s">
        <v>390</v>
      </c>
      <c r="E85" s="120">
        <v>186</v>
      </c>
      <c r="F85" s="143"/>
      <c r="G85" s="110"/>
      <c r="H85" s="110"/>
      <c r="I85" s="110"/>
      <c r="J85" s="110"/>
      <c r="K85" s="110"/>
      <c r="L85" s="141">
        <v>91</v>
      </c>
      <c r="Q85" s="110"/>
      <c r="R85" s="110"/>
      <c r="S85" s="151">
        <v>384</v>
      </c>
      <c r="W85" s="110"/>
      <c r="X85" s="110"/>
      <c r="Y85" s="110"/>
      <c r="Z85" s="151">
        <v>95</v>
      </c>
      <c r="AC85" s="110"/>
      <c r="AD85" s="110"/>
      <c r="AE85" s="110"/>
      <c r="AF85" s="110"/>
      <c r="AG85" s="120">
        <v>97</v>
      </c>
      <c r="AI85" s="110"/>
      <c r="AJ85" s="110"/>
      <c r="AK85" s="110"/>
      <c r="AL85" s="110"/>
      <c r="AM85" s="110"/>
      <c r="AN85" s="151">
        <v>95</v>
      </c>
      <c r="AO85" s="134"/>
      <c r="AP85" s="124"/>
      <c r="AQ85" s="124"/>
      <c r="AR85" s="124"/>
      <c r="AS85" s="124"/>
      <c r="AT85" s="135">
        <v>94</v>
      </c>
      <c r="AU85" s="149" t="s">
        <v>327</v>
      </c>
      <c r="AV85" s="96">
        <f t="shared" si="1"/>
        <v>90</v>
      </c>
      <c r="AW85" s="115">
        <f>IF(AO85&gt;0,100*(E85+K85+Q85+W85+AC85+AI85+AO85)/('S1'!$K$15+100),100*(E85+K85+Q85+W85+AI85+AC85+AO85)/'S1'!$K$15)</f>
        <v>62</v>
      </c>
      <c r="AX85" s="115">
        <f>IF(AP85&gt;0,100*(F85+L85+R85+WJ85+AD85+AP85)/('S1'!$K$15+100),100*(F85+L85+R85+WJ85+AD85)/'S1'!$K$15)</f>
        <v>30.333333333333332</v>
      </c>
      <c r="AY85" s="115">
        <f>IF(AQ85&gt;0,100*(G85+M85+S85+Y85+AE85+AK85+AQ85)/('S1'!$K$17+100),100*(G85+M85+S85+Y85+AE85+AK85+AQ85)/'S1'!$K$17)</f>
        <v>76.8</v>
      </c>
      <c r="AZ85" s="115">
        <f>IF(AR85&gt;0,100*(H85+N85+T85+Z85+AF85+AL85+AR85)/('S1'!$K$18+100),100*(H85+N85+T85+Z85+AF85+AL85+AR85)/'S1'!$K$18)</f>
        <v>47.5</v>
      </c>
      <c r="BA85" s="115">
        <f>IF(AS85&gt;0,100*(I265+O85+U85+AA85+AG85+AM85+AS85)/('S1'!$K$19+100),100*(I265+O85+U85+AA85+AG85+AM85+AS85)/'S1'!$K$19)</f>
        <v>48.5</v>
      </c>
      <c r="BB85" s="115">
        <f>IF(AT85&gt;0,100*(J85+P85+V85+AB85+AH85+AN85+AT85)/('S1'!$K$19+100),100*(J85+P85+V85+AB85+AH85+AN85+AT85)/'S1'!$K$19)</f>
        <v>63</v>
      </c>
    </row>
    <row r="86" spans="1:54" ht="15.75" customHeight="1" x14ac:dyDescent="0.3">
      <c r="A86" s="116">
        <v>74</v>
      </c>
      <c r="B86" s="117">
        <v>921320104074</v>
      </c>
      <c r="C86" s="118" t="s">
        <v>39</v>
      </c>
      <c r="D86" s="150" t="s">
        <v>391</v>
      </c>
      <c r="E86" s="151">
        <v>192</v>
      </c>
      <c r="F86" s="126"/>
      <c r="G86" s="110"/>
      <c r="H86" s="110"/>
      <c r="I86" s="110"/>
      <c r="J86" s="110"/>
      <c r="K86" s="110"/>
      <c r="L86" s="151">
        <v>95</v>
      </c>
      <c r="Q86" s="110"/>
      <c r="R86" s="110"/>
      <c r="S86" s="151">
        <v>380</v>
      </c>
      <c r="W86" s="110"/>
      <c r="X86" s="110"/>
      <c r="Y86" s="110"/>
      <c r="Z86" s="151">
        <v>96</v>
      </c>
      <c r="AC86" s="110"/>
      <c r="AD86" s="110"/>
      <c r="AE86" s="110"/>
      <c r="AF86" s="110"/>
      <c r="AG86" s="151">
        <v>95</v>
      </c>
      <c r="AI86" s="110"/>
      <c r="AJ86" s="110"/>
      <c r="AK86" s="110"/>
      <c r="AL86" s="110"/>
      <c r="AM86" s="110"/>
      <c r="AN86" s="151">
        <v>95</v>
      </c>
      <c r="AO86" s="145">
        <v>94</v>
      </c>
      <c r="AP86" s="124"/>
      <c r="AQ86" s="124"/>
      <c r="AR86" s="124"/>
      <c r="AS86" s="124"/>
      <c r="AT86" s="135"/>
      <c r="AU86" s="149" t="s">
        <v>327</v>
      </c>
      <c r="AV86" s="96">
        <f t="shared" si="1"/>
        <v>90</v>
      </c>
      <c r="AW86" s="115">
        <f>IF(AO86&gt;0,100*(E86+K86+Q86+W86+AC86+AI86+AO86)/('S1'!$K$15+100),100*(E86+K86+Q86+W86+AI86+AC86+AO86)/'S1'!$K$15)</f>
        <v>71.5</v>
      </c>
      <c r="AX86" s="115">
        <f>IF(AP86&gt;0,100*(F86+L86+R86+WJ86+AD86+AP86)/('S1'!$K$15+100),100*(F86+L86+R86+WJ86+AD86)/'S1'!$K$15)</f>
        <v>31.666666666666668</v>
      </c>
      <c r="AY86" s="115">
        <f>IF(AQ86&gt;0,100*(G86+M86+S86+Y86+AE86+AK86+AQ86)/('S1'!$K$17+100),100*(G86+M86+S86+Y86+AE86+AK86+AQ86)/'S1'!$K$17)</f>
        <v>76</v>
      </c>
      <c r="AZ86" s="115">
        <f>IF(AR86&gt;0,100*(H86+N86+T86+Z86+AF86+AL86+AR86)/('S1'!$K$18+100),100*(H86+N86+T86+Z86+AF86+AL86+AR86)/'S1'!$K$18)</f>
        <v>48</v>
      </c>
      <c r="BA86" s="115">
        <f>IF(AS86&gt;0,100*(I266+O86+U86+AA86+AG86+AM86+AS86)/('S1'!$K$19+100),100*(I266+O86+U86+AA86+AG86+AM86+AS86)/'S1'!$K$19)</f>
        <v>47.5</v>
      </c>
      <c r="BB86" s="115">
        <f>IF(AT86&gt;0,100*(J86+P86+V86+AB86+AH86+AN86+AT86)/('S1'!$K$19+100),100*(J86+P86+V86+AB86+AH86+AN86+AT86)/'S1'!$K$19)</f>
        <v>47.5</v>
      </c>
    </row>
    <row r="87" spans="1:54" ht="15.75" customHeight="1" x14ac:dyDescent="0.3">
      <c r="A87" s="116">
        <v>75</v>
      </c>
      <c r="B87" s="117">
        <v>921320104075</v>
      </c>
      <c r="C87" s="118" t="s">
        <v>39</v>
      </c>
      <c r="D87" s="150" t="s">
        <v>392</v>
      </c>
      <c r="E87" s="151">
        <v>192</v>
      </c>
      <c r="F87" s="143"/>
      <c r="G87" s="110"/>
      <c r="H87" s="110"/>
      <c r="I87" s="110"/>
      <c r="J87" s="110"/>
      <c r="K87" s="110"/>
      <c r="L87" s="151">
        <v>92</v>
      </c>
      <c r="Q87" s="110"/>
      <c r="R87" s="110"/>
      <c r="S87" s="151">
        <v>382</v>
      </c>
      <c r="W87" s="110"/>
      <c r="X87" s="110"/>
      <c r="Y87" s="110"/>
      <c r="Z87" s="151">
        <v>95</v>
      </c>
      <c r="AC87" s="110"/>
      <c r="AD87" s="110"/>
      <c r="AE87" s="110"/>
      <c r="AF87" s="110"/>
      <c r="AG87" s="151">
        <v>94</v>
      </c>
      <c r="AI87" s="110"/>
      <c r="AJ87" s="110"/>
      <c r="AK87" s="110"/>
      <c r="AL87" s="110"/>
      <c r="AM87" s="110"/>
      <c r="AN87" s="151">
        <v>96</v>
      </c>
      <c r="AO87" s="134"/>
      <c r="AP87" s="124"/>
      <c r="AQ87" s="123">
        <v>98</v>
      </c>
      <c r="AR87" s="124"/>
      <c r="AS87" s="124"/>
      <c r="AT87" s="124"/>
      <c r="AU87" s="149" t="s">
        <v>315</v>
      </c>
      <c r="AV87" s="96">
        <f t="shared" si="1"/>
        <v>100</v>
      </c>
      <c r="AW87" s="115">
        <f>IF(AO87&gt;0,100*(E87+K87+Q87+W87+AC87+AI87+AO87)/('S1'!$K$15+100),100*(E87+K87+Q87+W87+AI87+AC87+AO87)/'S1'!$K$15)</f>
        <v>64</v>
      </c>
      <c r="AX87" s="115">
        <f>IF(AP87&gt;0,100*(F87+L87+R87+WJ87+AD87+AP87)/('S1'!$K$15+100),100*(F87+L87+R87+WJ87+AD87)/'S1'!$K$15)</f>
        <v>30.666666666666668</v>
      </c>
      <c r="AY87" s="115">
        <f>IF(AQ87&gt;0,100*(G87+M87+S87+Y87+AE87+AK87+AQ87)/('S1'!$K$17+100),100*(G87+M87+S87+Y87+AE87+AK87+AQ87)/'S1'!$K$17)</f>
        <v>80</v>
      </c>
      <c r="AZ87" s="115">
        <f>IF(AR87&gt;0,100*(H87+N87+T87+Z87+AF87+AL87+AR87)/('S1'!$K$18+100),100*(H87+N87+T87+Z87+AF87+AL87+AR87)/'S1'!$K$18)</f>
        <v>47.5</v>
      </c>
      <c r="BA87" s="115">
        <f>IF(AS87&gt;0,100*(I267+O87+U87+AA87+AG87+AM87+AS87)/('S1'!$K$19+100),100*(I267+O87+U87+AA87+AG87+AM87+AS87)/'S1'!$K$19)</f>
        <v>47</v>
      </c>
      <c r="BB87" s="115">
        <f>IF(AT87&gt;0,100*(J87+P87+V87+AB87+AH87+AN87+AT87)/('S1'!$K$19+100),100*(J87+P87+V87+AB87+AH87+AN87+AT87)/'S1'!$K$19)</f>
        <v>48</v>
      </c>
    </row>
    <row r="88" spans="1:54" ht="15.75" customHeight="1" x14ac:dyDescent="0.3">
      <c r="A88" s="116">
        <v>76</v>
      </c>
      <c r="B88" s="117">
        <v>921320104076</v>
      </c>
      <c r="C88" s="118" t="s">
        <v>39</v>
      </c>
      <c r="D88" s="150" t="s">
        <v>393</v>
      </c>
      <c r="E88" s="151">
        <v>194</v>
      </c>
      <c r="F88" s="143"/>
      <c r="G88" s="110"/>
      <c r="H88" s="110"/>
      <c r="I88" s="110"/>
      <c r="J88" s="110"/>
      <c r="K88" s="110"/>
      <c r="L88" s="151">
        <v>97</v>
      </c>
      <c r="Q88" s="110"/>
      <c r="R88" s="110"/>
      <c r="S88" s="151">
        <v>387</v>
      </c>
      <c r="W88" s="110"/>
      <c r="X88" s="110"/>
      <c r="Y88" s="110"/>
      <c r="Z88" s="151">
        <v>96</v>
      </c>
      <c r="AC88" s="110"/>
      <c r="AD88" s="110"/>
      <c r="AE88" s="110"/>
      <c r="AF88" s="110"/>
      <c r="AG88" s="151">
        <v>97</v>
      </c>
      <c r="AI88" s="110"/>
      <c r="AJ88" s="110"/>
      <c r="AK88" s="110"/>
      <c r="AL88" s="110"/>
      <c r="AM88" s="110"/>
      <c r="AN88" s="151">
        <v>97</v>
      </c>
      <c r="AO88" s="134"/>
      <c r="AP88" s="123">
        <v>94</v>
      </c>
      <c r="AQ88" s="124"/>
      <c r="AR88" s="124"/>
      <c r="AS88" s="124"/>
      <c r="AT88" s="124"/>
      <c r="AU88" s="149" t="s">
        <v>315</v>
      </c>
      <c r="AV88" s="96">
        <f t="shared" si="1"/>
        <v>100</v>
      </c>
      <c r="AW88" s="115">
        <f>IF(AO88&gt;0,100*(E88+K88+Q88+W88+AC88+AI88+AO88)/('S1'!$K$15+100),100*(E88+K88+Q88+W88+AI88+AC88+AO88)/'S1'!$K$15)</f>
        <v>64.666666666666671</v>
      </c>
      <c r="AX88" s="115">
        <f>IF(AP88&gt;0,100*(F88+L88+R88+WJ88+AD88+AP88)/('S1'!$K$15+100),100*(F88+L88+R88+WJ88+AD88)/'S1'!$K$15)</f>
        <v>47.75</v>
      </c>
      <c r="AY88" s="115">
        <f>IF(AQ88&gt;0,100*(G88+M88+S88+Y88+AE88+AK88+AQ88)/('S1'!$K$17+100),100*(G88+M88+S88+Y88+AE88+AK88+AQ88)/'S1'!$K$17)</f>
        <v>77.400000000000006</v>
      </c>
      <c r="AZ88" s="115">
        <f>IF(AR88&gt;0,100*(H88+N88+T88+Z88+AF88+AL88+AR88)/('S1'!$K$18+100),100*(H88+N88+T88+Z88+AF88+AL88+AR88)/'S1'!$K$18)</f>
        <v>48</v>
      </c>
      <c r="BA88" s="115">
        <f>IF(AS88&gt;0,100*(I268+O88+U88+AA88+AG88+AM88+AS88)/('S1'!$K$19+100),100*(I268+O88+U88+AA88+AG88+AM88+AS88)/'S1'!$K$19)</f>
        <v>48.5</v>
      </c>
      <c r="BB88" s="115">
        <f>IF(AT88&gt;0,100*(J88+P88+V88+AB88+AH88+AN88+AT88)/('S1'!$K$19+100),100*(J88+P88+V88+AB88+AH88+AN88+AT88)/'S1'!$K$19)</f>
        <v>48.5</v>
      </c>
    </row>
    <row r="89" spans="1:54" ht="15.75" customHeight="1" x14ac:dyDescent="0.3">
      <c r="A89" s="116">
        <v>77</v>
      </c>
      <c r="B89" s="117">
        <v>921320104077</v>
      </c>
      <c r="C89" s="118" t="s">
        <v>39</v>
      </c>
      <c r="D89" s="150" t="s">
        <v>394</v>
      </c>
      <c r="E89" s="151">
        <v>194</v>
      </c>
      <c r="F89" s="126"/>
      <c r="G89" s="110"/>
      <c r="H89" s="110"/>
      <c r="I89" s="110"/>
      <c r="J89" s="110"/>
      <c r="K89" s="110"/>
      <c r="L89" s="151">
        <v>94</v>
      </c>
      <c r="Q89" s="110"/>
      <c r="R89" s="110"/>
      <c r="S89" s="151">
        <v>385</v>
      </c>
      <c r="W89" s="110"/>
      <c r="X89" s="110"/>
      <c r="Y89" s="110"/>
      <c r="Z89" s="151">
        <v>94</v>
      </c>
      <c r="AC89" s="110"/>
      <c r="AD89" s="110"/>
      <c r="AE89" s="110"/>
      <c r="AF89" s="110"/>
      <c r="AG89" s="151">
        <v>85</v>
      </c>
      <c r="AI89" s="110"/>
      <c r="AJ89" s="110"/>
      <c r="AK89" s="110"/>
      <c r="AL89" s="110"/>
      <c r="AM89" s="110"/>
      <c r="AN89" s="151">
        <v>96</v>
      </c>
      <c r="AO89" s="145">
        <v>94</v>
      </c>
      <c r="AP89" s="124"/>
      <c r="AQ89" s="135"/>
      <c r="AR89" s="124"/>
      <c r="AS89" s="124"/>
      <c r="AT89" s="124"/>
      <c r="AU89" s="149" t="s">
        <v>315</v>
      </c>
      <c r="AV89" s="96">
        <f t="shared" si="1"/>
        <v>100</v>
      </c>
      <c r="AW89" s="115">
        <f>IF(AO89&gt;0,100*(E89+K89+Q89+W89+AC89+AI89+AO89)/('S1'!$K$15+100),100*(E89+K89+Q89+W89+AI89+AC89+AO89)/'S1'!$K$15)</f>
        <v>72</v>
      </c>
      <c r="AX89" s="115">
        <f>IF(AP89&gt;0,100*(F89+L89+R89+WJ89+AD89+AP89)/('S1'!$K$15+100),100*(F89+L89+R89+WJ89+AD89)/'S1'!$K$15)</f>
        <v>31.333333333333332</v>
      </c>
      <c r="AY89" s="115">
        <f>IF(AQ89&gt;0,100*(G89+M89+S89+Y89+AE89+AK89+AQ89)/('S1'!$K$17+100),100*(G89+M89+S89+Y89+AE89+AK89+AQ89)/'S1'!$K$17)</f>
        <v>77</v>
      </c>
      <c r="AZ89" s="115">
        <f>IF(AR89&gt;0,100*(H89+N89+T89+Z89+AF89+AL89+AR89)/('S1'!$K$18+100),100*(H89+N89+T89+Z89+AF89+AL89+AR89)/'S1'!$K$18)</f>
        <v>47</v>
      </c>
      <c r="BA89" s="115">
        <f>IF(AS89&gt;0,100*(I269+O89+U89+AA89+AG89+AM89+AS89)/('S1'!$K$19+100),100*(I269+O89+U89+AA89+AG89+AM89+AS89)/'S1'!$K$19)</f>
        <v>42.5</v>
      </c>
      <c r="BB89" s="115">
        <f>IF(AT89&gt;0,100*(J89+P89+V89+AB89+AH89+AN89+AT89)/('S1'!$K$19+100),100*(J89+P89+V89+AB89+AH89+AN89+AT89)/'S1'!$K$19)</f>
        <v>48</v>
      </c>
    </row>
    <row r="90" spans="1:54" ht="15.75" customHeight="1" x14ac:dyDescent="0.3">
      <c r="A90" s="116">
        <v>78</v>
      </c>
      <c r="B90" s="117">
        <v>921320104078</v>
      </c>
      <c r="C90" s="118" t="s">
        <v>39</v>
      </c>
      <c r="D90" s="150" t="s">
        <v>395</v>
      </c>
      <c r="E90" s="151">
        <v>189</v>
      </c>
      <c r="F90" s="143"/>
      <c r="G90" s="110"/>
      <c r="H90" s="110"/>
      <c r="I90" s="110"/>
      <c r="J90" s="110"/>
      <c r="K90" s="110"/>
      <c r="L90" s="151">
        <v>96</v>
      </c>
      <c r="Q90" s="110"/>
      <c r="R90" s="110"/>
      <c r="S90" s="151">
        <v>381</v>
      </c>
      <c r="W90" s="126"/>
      <c r="X90" s="126"/>
      <c r="Y90" s="126"/>
      <c r="Z90" s="151">
        <v>97</v>
      </c>
      <c r="AC90" s="126"/>
      <c r="AD90" s="126"/>
      <c r="AE90" s="126"/>
      <c r="AF90" s="126"/>
      <c r="AG90" s="151">
        <v>97</v>
      </c>
      <c r="AI90" s="126"/>
      <c r="AJ90" s="126"/>
      <c r="AK90" s="126"/>
      <c r="AL90" s="126"/>
      <c r="AM90" s="126"/>
      <c r="AN90" s="151">
        <v>97</v>
      </c>
      <c r="AO90" s="134"/>
      <c r="AP90" s="123">
        <v>74</v>
      </c>
      <c r="AQ90" s="124"/>
      <c r="AR90" s="124"/>
      <c r="AS90" s="135"/>
      <c r="AT90" s="124"/>
      <c r="AU90" s="149" t="s">
        <v>327</v>
      </c>
      <c r="AV90" s="96">
        <f t="shared" si="1"/>
        <v>90</v>
      </c>
      <c r="AW90" s="115">
        <f>IF(AO90&gt;0,100*(E90+K90+Q90+W90+AC90+AI90+AO90)/('S1'!$K$15+100),100*(E90+K90+Q90+W90+AI90+AC90+AO90)/'S1'!$K$15)</f>
        <v>63</v>
      </c>
      <c r="AX90" s="115">
        <f>IF(AP90&gt;0,100*(F90+L90+R90+WJ90+AD90+AP90)/('S1'!$K$15+100),100*(F90+L90+R90+WJ90+AD90)/'S1'!$K$15)</f>
        <v>42.5</v>
      </c>
      <c r="AY90" s="115">
        <f>IF(AQ90&gt;0,100*(G90+M90+S90+Y90+AE90+AK90+AQ90)/('S1'!$K$17+100),100*(G90+M90+S90+Y90+AE90+AK90+AQ90)/'S1'!$K$17)</f>
        <v>76.2</v>
      </c>
      <c r="AZ90" s="115">
        <f>IF(AR90&gt;0,100*(H90+N90+T90+Z90+AF90+AL90+AR90)/('S1'!$K$18+100),100*(H90+N90+T90+Z90+AF90+AL90+AR90)/'S1'!$K$18)</f>
        <v>48.5</v>
      </c>
      <c r="BA90" s="115">
        <f>IF(AS90&gt;0,100*(I270+O90+U90+AA90+AG90+AM90+AS90)/('S1'!$K$19+100),100*(I270+O90+U90+AA90+AG90+AM90+AS90)/'S1'!$K$19)</f>
        <v>48.5</v>
      </c>
      <c r="BB90" s="115">
        <f>IF(AT90&gt;0,100*(J90+P90+V90+AB90+AH90+AN90+AT90)/('S1'!$K$19+100),100*(J90+P90+V90+AB90+AH90+AN90+AT90)/'S1'!$K$19)</f>
        <v>48.5</v>
      </c>
    </row>
    <row r="91" spans="1:54" ht="15.75" customHeight="1" x14ac:dyDescent="0.3">
      <c r="A91" s="116">
        <v>79</v>
      </c>
      <c r="B91" s="117">
        <v>921320104080</v>
      </c>
      <c r="C91" s="118" t="s">
        <v>39</v>
      </c>
      <c r="D91" s="150" t="s">
        <v>396</v>
      </c>
      <c r="E91" s="151">
        <v>194</v>
      </c>
      <c r="F91" s="126"/>
      <c r="G91" s="110"/>
      <c r="H91" s="110"/>
      <c r="I91" s="110"/>
      <c r="J91" s="110"/>
      <c r="K91" s="110"/>
      <c r="L91" s="151">
        <v>94</v>
      </c>
      <c r="Q91" s="110"/>
      <c r="R91" s="110"/>
      <c r="S91" s="151">
        <v>384</v>
      </c>
      <c r="W91" s="110"/>
      <c r="X91" s="110"/>
      <c r="Y91" s="110"/>
      <c r="Z91" s="151">
        <v>96</v>
      </c>
      <c r="AC91" s="110"/>
      <c r="AD91" s="110"/>
      <c r="AE91" s="110"/>
      <c r="AF91" s="110"/>
      <c r="AG91" s="151">
        <v>95</v>
      </c>
      <c r="AI91" s="110"/>
      <c r="AJ91" s="110"/>
      <c r="AK91" s="110"/>
      <c r="AL91" s="110"/>
      <c r="AM91" s="110"/>
      <c r="AN91" s="151">
        <v>95</v>
      </c>
      <c r="AO91" s="134"/>
      <c r="AP91" s="124"/>
      <c r="AQ91" s="124"/>
      <c r="AR91" s="135"/>
      <c r="AS91" s="124"/>
      <c r="AT91" s="123">
        <v>98</v>
      </c>
      <c r="AU91" s="149" t="s">
        <v>315</v>
      </c>
      <c r="AV91" s="96">
        <f t="shared" si="1"/>
        <v>100</v>
      </c>
      <c r="AW91" s="115">
        <f>IF(AO91&gt;0,100*(E91+K91+Q91+W91+AC91+AI91+AO91)/('S1'!$K$15+100),100*(E91+K91+Q91+W91+AI91+AC91+AO91)/'S1'!$K$15)</f>
        <v>64.666666666666671</v>
      </c>
      <c r="AX91" s="115">
        <f>IF(AP91&gt;0,100*(F91+L91+R91+WJ91+AD91+AP91)/('S1'!$K$15+100),100*(F91+L91+R91+WJ91+AD91)/'S1'!$K$15)</f>
        <v>31.333333333333332</v>
      </c>
      <c r="AY91" s="115">
        <f>IF(AQ91&gt;0,100*(G91+M91+S91+Y91+AE91+AK91+AQ91)/('S1'!$K$17+100),100*(G91+M91+S91+Y91+AE91+AK91+AQ91)/'S1'!$K$17)</f>
        <v>76.8</v>
      </c>
      <c r="AZ91" s="115">
        <f>IF(AR91&gt;0,100*(H91+N91+T91+Z91+AF91+AL91+AR91)/('S1'!$K$18+100),100*(H91+N91+T91+Z91+AF91+AL91+AR91)/'S1'!$K$18)</f>
        <v>48</v>
      </c>
      <c r="BA91" s="115">
        <f>IF(AS91&gt;0,100*(I271+O91+U91+AA91+AG91+AM91+AS91)/('S1'!$K$19+100),100*(I271+O91+U91+AA91+AG91+AM91+AS91)/'S1'!$K$19)</f>
        <v>47.5</v>
      </c>
      <c r="BB91" s="115">
        <f>IF(AT91&gt;0,100*(J91+P91+V91+AB91+AH91+AN91+AT91)/('S1'!$K$19+100),100*(J91+P91+V91+AB91+AH91+AN91+AT91)/'S1'!$K$19)</f>
        <v>64.333333333333329</v>
      </c>
    </row>
    <row r="92" spans="1:54" ht="15.75" customHeight="1" x14ac:dyDescent="0.3">
      <c r="A92" s="116">
        <v>80</v>
      </c>
      <c r="B92" s="117">
        <v>921320104081</v>
      </c>
      <c r="C92" s="118" t="s">
        <v>39</v>
      </c>
      <c r="D92" s="150" t="s">
        <v>397</v>
      </c>
      <c r="E92" s="151">
        <v>189</v>
      </c>
      <c r="F92" s="143"/>
      <c r="G92" s="110"/>
      <c r="H92" s="110"/>
      <c r="I92" s="110"/>
      <c r="J92" s="110"/>
      <c r="K92" s="110"/>
      <c r="L92" s="151">
        <v>95</v>
      </c>
      <c r="Q92" s="110"/>
      <c r="R92" s="110"/>
      <c r="S92" s="151">
        <v>387</v>
      </c>
      <c r="W92" s="110"/>
      <c r="X92" s="110"/>
      <c r="Y92" s="110"/>
      <c r="Z92" s="151">
        <v>95</v>
      </c>
      <c r="AC92" s="110"/>
      <c r="AD92" s="110"/>
      <c r="AE92" s="110"/>
      <c r="AF92" s="110"/>
      <c r="AG92" s="151">
        <v>94</v>
      </c>
      <c r="AI92" s="110"/>
      <c r="AJ92" s="110"/>
      <c r="AK92" s="110"/>
      <c r="AL92" s="110"/>
      <c r="AM92" s="110"/>
      <c r="AN92" s="151">
        <v>95</v>
      </c>
      <c r="AO92" s="134"/>
      <c r="AP92" s="124"/>
      <c r="AQ92" s="123">
        <v>96</v>
      </c>
      <c r="AR92" s="124"/>
      <c r="AS92" s="135"/>
      <c r="AT92" s="124"/>
      <c r="AU92" s="149" t="s">
        <v>315</v>
      </c>
      <c r="AV92" s="96">
        <f t="shared" si="1"/>
        <v>100</v>
      </c>
      <c r="AW92" s="115">
        <f>IF(AO92&gt;0,100*(E92+K92+Q92+W92+AC92+AI92+AO92)/('S1'!$K$15+100),100*(E92+K92+Q92+W92+AI92+AC92+AO92)/'S1'!$K$15)</f>
        <v>63</v>
      </c>
      <c r="AX92" s="115">
        <f>IF(AP92&gt;0,100*(F92+L92+R92+WJ92+AD92+AP92)/('S1'!$K$15+100),100*(F92+L92+R92+WJ92+AD92)/'S1'!$K$15)</f>
        <v>31.666666666666668</v>
      </c>
      <c r="AY92" s="115">
        <f>IF(AQ92&gt;0,100*(G92+M92+S92+Y92+AE92+AK92+AQ92)/('S1'!$K$17+100),100*(G92+M92+S92+Y92+AE92+AK92+AQ92)/'S1'!$K$17)</f>
        <v>80.5</v>
      </c>
      <c r="AZ92" s="115">
        <f>IF(AR92&gt;0,100*(H92+N92+T92+Z92+AF92+AL92+AR92)/('S1'!$K$18+100),100*(H92+N92+T92+Z92+AF92+AL92+AR92)/'S1'!$K$18)</f>
        <v>47.5</v>
      </c>
      <c r="BA92" s="115">
        <f>IF(AS92&gt;0,100*(I272+O92+U92+AA92+AG92+AM92+AS92)/('S1'!$K$19+100),100*(I272+O92+U92+AA92+AG92+AM92+AS92)/'S1'!$K$19)</f>
        <v>47</v>
      </c>
      <c r="BB92" s="115">
        <f>IF(AT92&gt;0,100*(J92+P92+V92+AB92+AH92+AN92+AT92)/('S1'!$K$19+100),100*(J92+P92+V92+AB92+AH92+AN92+AT92)/'S1'!$K$19)</f>
        <v>47.5</v>
      </c>
    </row>
    <row r="93" spans="1:54" ht="15.75" customHeight="1" x14ac:dyDescent="0.3">
      <c r="A93" s="116">
        <v>81</v>
      </c>
      <c r="B93" s="117">
        <v>921320104082</v>
      </c>
      <c r="C93" s="118" t="s">
        <v>39</v>
      </c>
      <c r="D93" s="150" t="s">
        <v>398</v>
      </c>
      <c r="E93" s="151">
        <v>194</v>
      </c>
      <c r="F93" s="143"/>
      <c r="G93" s="110"/>
      <c r="H93" s="110"/>
      <c r="I93" s="110"/>
      <c r="J93" s="110"/>
      <c r="K93" s="110"/>
      <c r="L93" s="151">
        <v>97</v>
      </c>
      <c r="Q93" s="110"/>
      <c r="R93" s="110"/>
      <c r="S93" s="151">
        <v>386</v>
      </c>
      <c r="W93" s="110"/>
      <c r="X93" s="110"/>
      <c r="Y93" s="110"/>
      <c r="Z93" s="151">
        <v>96</v>
      </c>
      <c r="AC93" s="110"/>
      <c r="AD93" s="110"/>
      <c r="AE93" s="110"/>
      <c r="AF93" s="110"/>
      <c r="AG93" s="151">
        <v>96</v>
      </c>
      <c r="AI93" s="110"/>
      <c r="AJ93" s="110"/>
      <c r="AK93" s="110"/>
      <c r="AL93" s="110"/>
      <c r="AM93" s="110"/>
      <c r="AN93" s="151">
        <v>97</v>
      </c>
      <c r="AO93" s="134"/>
      <c r="AP93" s="123">
        <v>94</v>
      </c>
      <c r="AQ93" s="135"/>
      <c r="AR93" s="124"/>
      <c r="AS93" s="124"/>
      <c r="AT93" s="124"/>
      <c r="AU93" s="149" t="s">
        <v>315</v>
      </c>
      <c r="AV93" s="96">
        <f t="shared" si="1"/>
        <v>100</v>
      </c>
      <c r="AW93" s="115">
        <f>IF(AO93&gt;0,100*(E93+K93+Q93+W93+AC93+AI93+AO93)/('S1'!$K$15+100),100*(E93+K93+Q93+W93+AI93+AC93+AO93)/'S1'!$K$15)</f>
        <v>64.666666666666671</v>
      </c>
      <c r="AX93" s="115">
        <f>IF(AP93&gt;0,100*(F93+L93+R93+WJ93+AD93+AP93)/('S1'!$K$15+100),100*(F93+L93+R93+WJ93+AD93)/'S1'!$K$15)</f>
        <v>47.75</v>
      </c>
      <c r="AY93" s="115">
        <f>IF(AQ93&gt;0,100*(G93+M93+S93+Y93+AE93+AK93+AQ93)/('S1'!$K$17+100),100*(G93+M93+S93+Y93+AE93+AK93+AQ93)/'S1'!$K$17)</f>
        <v>77.2</v>
      </c>
      <c r="AZ93" s="115">
        <f>IF(AR93&gt;0,100*(H93+N93+T93+Z93+AF93+AL93+AR93)/('S1'!$K$18+100),100*(H93+N93+T93+Z93+AF93+AL93+AR93)/'S1'!$K$18)</f>
        <v>48</v>
      </c>
      <c r="BA93" s="115">
        <f>IF(AS93&gt;0,100*(I273+O93+U93+AA93+AG93+AM93+AS93)/('S1'!$K$19+100),100*(I273+O93+U93+AA93+AG93+AM93+AS93)/'S1'!$K$19)</f>
        <v>48</v>
      </c>
      <c r="BB93" s="115">
        <f>IF(AT93&gt;0,100*(J93+P93+V93+AB93+AH93+AN93+AT93)/('S1'!$K$19+100),100*(J93+P93+V93+AB93+AH93+AN93+AT93)/'S1'!$K$19)</f>
        <v>48.5</v>
      </c>
    </row>
    <row r="94" spans="1:54" ht="15.75" customHeight="1" x14ac:dyDescent="0.3">
      <c r="A94" s="116">
        <v>82</v>
      </c>
      <c r="B94" s="117">
        <v>921320104083</v>
      </c>
      <c r="C94" s="118" t="s">
        <v>39</v>
      </c>
      <c r="D94" s="150" t="s">
        <v>399</v>
      </c>
      <c r="E94" s="151">
        <v>189</v>
      </c>
      <c r="F94" s="143"/>
      <c r="G94" s="110"/>
      <c r="H94" s="110"/>
      <c r="I94" s="110"/>
      <c r="J94" s="110"/>
      <c r="K94" s="110"/>
      <c r="L94" s="151">
        <v>96</v>
      </c>
      <c r="Q94" s="110"/>
      <c r="R94" s="110"/>
      <c r="S94" s="151">
        <v>382</v>
      </c>
      <c r="W94" s="110"/>
      <c r="X94" s="110"/>
      <c r="Y94" s="110"/>
      <c r="Z94" s="151">
        <v>96</v>
      </c>
      <c r="AC94" s="110"/>
      <c r="AD94" s="110"/>
      <c r="AE94" s="110"/>
      <c r="AF94" s="110"/>
      <c r="AG94" s="151">
        <v>93</v>
      </c>
      <c r="AI94" s="110"/>
      <c r="AJ94" s="110"/>
      <c r="AK94" s="110"/>
      <c r="AL94" s="110"/>
      <c r="AM94" s="110"/>
      <c r="AN94" s="151">
        <v>94</v>
      </c>
      <c r="AO94" s="134"/>
      <c r="AP94" s="142"/>
      <c r="AQ94" s="124"/>
      <c r="AR94" s="124"/>
      <c r="AS94" s="123">
        <v>94</v>
      </c>
      <c r="AT94" s="124"/>
      <c r="AU94" s="149" t="s">
        <v>315</v>
      </c>
      <c r="AV94" s="96">
        <f t="shared" si="1"/>
        <v>100</v>
      </c>
      <c r="AW94" s="115">
        <f>IF(AO94&gt;0,100*(E94+K94+Q94+W94+AC94+AI94+AO94)/('S1'!$K$15+100),100*(E94+K94+Q94+W94+AI94+AC94+AO94)/'S1'!$K$15)</f>
        <v>63</v>
      </c>
      <c r="AX94" s="115">
        <f>IF(AP94&gt;0,100*(F94+L94+R94+WJ94+AD94+AP94)/('S1'!$K$15+100),100*(F94+L94+R94+WJ94+AD94)/'S1'!$K$15)</f>
        <v>32</v>
      </c>
      <c r="AY94" s="115">
        <f>IF(AQ94&gt;0,100*(G94+M94+S94+Y94+AE94+AK94+AQ94)/('S1'!$K$17+100),100*(G94+M94+S94+Y94+AE94+AK94+AQ94)/'S1'!$K$17)</f>
        <v>76.400000000000006</v>
      </c>
      <c r="AZ94" s="115">
        <f>IF(AR94&gt;0,100*(H94+N94+T94+Z94+AF94+AL94+AR94)/('S1'!$K$18+100),100*(H94+N94+T94+Z94+AF94+AL94+AR94)/'S1'!$K$18)</f>
        <v>48</v>
      </c>
      <c r="BA94" s="115">
        <f>IF(AS94&gt;0,100*(I274+O94+U94+AA94+AG94+AM94+AS94)/('S1'!$K$19+100),100*(I274+O94+U94+AA94+AG94+AM94+AS94)/'S1'!$K$19)</f>
        <v>62.333333333333336</v>
      </c>
      <c r="BB94" s="115">
        <f>IF(AT94&gt;0,100*(J94+P94+V94+AB94+AH94+AN94+AT94)/('S1'!$K$19+100),100*(J94+P94+V94+AB94+AH94+AN94+AT94)/'S1'!$K$19)</f>
        <v>47</v>
      </c>
    </row>
    <row r="95" spans="1:54" ht="15.75" customHeight="1" x14ac:dyDescent="0.3">
      <c r="A95" s="116">
        <v>83</v>
      </c>
      <c r="B95" s="117">
        <v>921320104084</v>
      </c>
      <c r="C95" s="118" t="s">
        <v>39</v>
      </c>
      <c r="D95" s="150" t="s">
        <v>400</v>
      </c>
      <c r="E95" s="151">
        <v>194</v>
      </c>
      <c r="F95" s="143"/>
      <c r="G95" s="110"/>
      <c r="H95" s="110"/>
      <c r="I95" s="110"/>
      <c r="J95" s="110"/>
      <c r="K95" s="110"/>
      <c r="L95" s="151">
        <v>97</v>
      </c>
      <c r="Q95" s="110"/>
      <c r="R95" s="110"/>
      <c r="S95" s="151">
        <v>385</v>
      </c>
      <c r="W95" s="110"/>
      <c r="X95" s="110"/>
      <c r="Y95" s="110"/>
      <c r="Z95" s="151">
        <v>96</v>
      </c>
      <c r="AC95" s="110"/>
      <c r="AD95" s="110"/>
      <c r="AE95" s="110"/>
      <c r="AF95" s="110"/>
      <c r="AG95" s="151">
        <v>97</v>
      </c>
      <c r="AI95" s="110"/>
      <c r="AJ95" s="110"/>
      <c r="AK95" s="110"/>
      <c r="AL95" s="110"/>
      <c r="AM95" s="110"/>
      <c r="AN95" s="151">
        <v>97</v>
      </c>
      <c r="AO95" s="134"/>
      <c r="AP95" s="142">
        <v>96</v>
      </c>
      <c r="AQ95" s="124"/>
      <c r="AR95" s="124"/>
      <c r="AS95" s="124"/>
      <c r="AT95" s="124"/>
      <c r="AU95" s="149" t="s">
        <v>315</v>
      </c>
      <c r="AV95" s="96">
        <f t="shared" si="1"/>
        <v>100</v>
      </c>
      <c r="AW95" s="115">
        <f>IF(AO95&gt;0,100*(E95+K95+Q95+W95+AC95+AI95+AO95)/('S1'!$K$15+100),100*(E95+K95+Q95+W95+AI95+AC95+AO95)/'S1'!$K$15)</f>
        <v>64.666666666666671</v>
      </c>
      <c r="AX95" s="115">
        <f>IF(AP95&gt;0,100*(F95+L95+R95+WJ95+AD95+AP95)/('S1'!$K$15+100),100*(F95+L95+R95+WJ95+AD95)/'S1'!$K$15)</f>
        <v>48.25</v>
      </c>
      <c r="AY95" s="115">
        <f>IF(AQ95&gt;0,100*(G95+M95+S95+Y95+AE95+AK95+AQ95)/('S1'!$K$17+100),100*(G95+M95+S95+Y95+AE95+AK95+AQ95)/'S1'!$K$17)</f>
        <v>77</v>
      </c>
      <c r="AZ95" s="115">
        <f>IF(AR95&gt;0,100*(H95+N95+T95+Z95+AF95+AL95+AR95)/('S1'!$K$18+100),100*(H95+N95+T95+Z95+AF95+AL95+AR95)/'S1'!$K$18)</f>
        <v>48</v>
      </c>
      <c r="BA95" s="115">
        <f>IF(AS95&gt;0,100*(I275+O95+U95+AA95+AG95+AM95+AS95)/('S1'!$K$19+100),100*(I275+O95+U95+AA95+AG95+AM95+AS95)/'S1'!$K$19)</f>
        <v>48.5</v>
      </c>
      <c r="BB95" s="115">
        <f>IF(AT95&gt;0,100*(J95+P95+V95+AB95+AH95+AN95+AT95)/('S1'!$K$19+100),100*(J95+P95+V95+AB95+AH95+AN95+AT95)/'S1'!$K$19)</f>
        <v>48.5</v>
      </c>
    </row>
    <row r="96" spans="1:54" ht="15.75" customHeight="1" x14ac:dyDescent="0.3">
      <c r="A96" s="116">
        <v>84</v>
      </c>
      <c r="B96" s="117">
        <v>921320104085</v>
      </c>
      <c r="C96" s="118" t="s">
        <v>39</v>
      </c>
      <c r="D96" s="150" t="s">
        <v>401</v>
      </c>
      <c r="E96" s="151">
        <v>192</v>
      </c>
      <c r="F96" s="126"/>
      <c r="G96" s="110"/>
      <c r="H96" s="110"/>
      <c r="I96" s="110"/>
      <c r="J96" s="110"/>
      <c r="K96" s="110"/>
      <c r="L96" s="151">
        <v>96</v>
      </c>
      <c r="Q96" s="110"/>
      <c r="R96" s="110"/>
      <c r="S96" s="151">
        <v>386</v>
      </c>
      <c r="W96" s="110"/>
      <c r="X96" s="110"/>
      <c r="Y96" s="110"/>
      <c r="Z96" s="151">
        <v>97</v>
      </c>
      <c r="AC96" s="110"/>
      <c r="AD96" s="110"/>
      <c r="AE96" s="110"/>
      <c r="AF96" s="110"/>
      <c r="AG96" s="151">
        <v>97</v>
      </c>
      <c r="AI96" s="110"/>
      <c r="AJ96" s="110"/>
      <c r="AK96" s="110"/>
      <c r="AL96" s="110"/>
      <c r="AM96" s="110"/>
      <c r="AN96" s="151">
        <v>97</v>
      </c>
      <c r="AO96" s="134"/>
      <c r="AP96" s="129"/>
      <c r="AQ96" s="129"/>
      <c r="AR96" s="133">
        <v>94</v>
      </c>
      <c r="AS96" s="129"/>
      <c r="AT96" s="129"/>
      <c r="AU96" s="149" t="s">
        <v>327</v>
      </c>
      <c r="AV96" s="96">
        <f t="shared" si="1"/>
        <v>90</v>
      </c>
      <c r="AW96" s="115">
        <f>IF(AO96&gt;0,100*(E96+K96+Q96+W96+AC96+AI96+AO96)/('S1'!$K$15+100),100*(E96+K96+Q96+W96+AI96+AC96+AO96)/'S1'!$K$15)</f>
        <v>64</v>
      </c>
      <c r="AX96" s="115">
        <f>IF(AP96&gt;0,100*(F96+L96+R96+WJ96+AD96+AP96)/('S1'!$K$15+100),100*(F96+L96+R96+WJ96+AD96)/'S1'!$K$15)</f>
        <v>32</v>
      </c>
      <c r="AY96" s="115">
        <f>IF(AQ96&gt;0,100*(G96+M96+S96+Y96+AE96+AK96+AQ96)/('S1'!$K$17+100),100*(G96+M96+S96+Y96+AE96+AK96+AQ96)/'S1'!$K$17)</f>
        <v>77.2</v>
      </c>
      <c r="AZ96" s="115">
        <f>IF(AR96&gt;0,100*(H96+N96+T96+Z96+AF96+AL96+AR96)/('S1'!$K$18+100),100*(H96+N96+T96+Z96+AF96+AL96+AR96)/'S1'!$K$18)</f>
        <v>63.666666666666664</v>
      </c>
      <c r="BA96" s="115">
        <f>IF(AS96&gt;0,100*(I276+O96+U96+AA96+AG96+AM96+AS96)/('S1'!$K$19+100),100*(I276+O96+U96+AA96+AG96+AM96+AS96)/'S1'!$K$19)</f>
        <v>48.5</v>
      </c>
      <c r="BB96" s="115">
        <f>IF(AT96&gt;0,100*(J96+P96+V96+AB96+AH96+AN96+AT96)/('S1'!$K$19+100),100*(J96+P96+V96+AB96+AH96+AN96+AT96)/'S1'!$K$19)</f>
        <v>48.5</v>
      </c>
    </row>
    <row r="97" spans="1:54" ht="15.75" customHeight="1" x14ac:dyDescent="0.3">
      <c r="A97" s="116">
        <v>85</v>
      </c>
      <c r="B97" s="117">
        <v>921320104086</v>
      </c>
      <c r="C97" s="118" t="s">
        <v>39</v>
      </c>
      <c r="D97" s="150" t="s">
        <v>402</v>
      </c>
      <c r="E97" s="151">
        <v>190</v>
      </c>
      <c r="F97" s="143"/>
      <c r="G97" s="110"/>
      <c r="H97" s="110"/>
      <c r="I97" s="110"/>
      <c r="J97" s="110"/>
      <c r="K97" s="110"/>
      <c r="L97" s="151">
        <v>95</v>
      </c>
      <c r="Q97" s="110"/>
      <c r="R97" s="110"/>
      <c r="S97" s="151">
        <v>385</v>
      </c>
      <c r="W97" s="126"/>
      <c r="X97" s="126"/>
      <c r="Y97" s="126"/>
      <c r="Z97" s="151">
        <v>96</v>
      </c>
      <c r="AC97" s="126"/>
      <c r="AD97" s="126"/>
      <c r="AE97" s="126"/>
      <c r="AF97" s="126"/>
      <c r="AG97" s="151">
        <v>95</v>
      </c>
      <c r="AI97" s="126"/>
      <c r="AJ97" s="126"/>
      <c r="AK97" s="126"/>
      <c r="AL97" s="126"/>
      <c r="AM97" s="126"/>
      <c r="AN97" s="151">
        <v>94</v>
      </c>
      <c r="AO97" s="134"/>
      <c r="AP97" s="124"/>
      <c r="AQ97" s="123">
        <v>94</v>
      </c>
      <c r="AR97" s="135"/>
      <c r="AS97" s="124"/>
      <c r="AT97" s="124"/>
      <c r="AU97" s="149" t="s">
        <v>315</v>
      </c>
      <c r="AV97" s="96">
        <f t="shared" si="1"/>
        <v>100</v>
      </c>
      <c r="AW97" s="115">
        <f>IF(AO97&gt;0,100*(E97+K97+Q97+W97+AC97+AI97+AO97)/('S1'!$K$15+100),100*(E97+K97+Q97+W97+AI97+AC97+AO97)/'S1'!$K$15)</f>
        <v>63.333333333333336</v>
      </c>
      <c r="AX97" s="115">
        <f>IF(AP97&gt;0,100*(F97+L97+R97+WJ97+AD97+AP97)/('S1'!$K$15+100),100*(F97+L97+R97+WJ97+AD97)/'S1'!$K$15)</f>
        <v>31.666666666666668</v>
      </c>
      <c r="AY97" s="115">
        <f>IF(AQ97&gt;0,100*(G97+M97+S97+Y97+AE97+AK97+AQ97)/('S1'!$K$17+100),100*(G97+M97+S97+Y97+AE97+AK97+AQ97)/'S1'!$K$17)</f>
        <v>79.833333333333329</v>
      </c>
      <c r="AZ97" s="115">
        <f>IF(AR97&gt;0,100*(H97+N97+T97+Z97+AF97+AL97+AR97)/('S1'!$K$18+100),100*(H97+N97+T97+Z97+AF97+AL97+AR97)/'S1'!$K$18)</f>
        <v>48</v>
      </c>
      <c r="BA97" s="115">
        <f>IF(AS97&gt;0,100*(I277+O97+U97+AA97+AG97+AM97+AS97)/('S1'!$K$19+100),100*(I277+O97+U97+AA97+AG97+AM97+AS97)/'S1'!$K$19)</f>
        <v>47.5</v>
      </c>
      <c r="BB97" s="115">
        <f>IF(AT97&gt;0,100*(J97+P97+V97+AB97+AH97+AN97+AT97)/('S1'!$K$19+100),100*(J97+P97+V97+AB97+AH97+AN97+AT97)/'S1'!$K$19)</f>
        <v>47</v>
      </c>
    </row>
    <row r="98" spans="1:54" ht="15.75" customHeight="1" x14ac:dyDescent="0.3">
      <c r="A98" s="116">
        <v>86</v>
      </c>
      <c r="B98" s="117">
        <v>921320104087</v>
      </c>
      <c r="C98" s="118" t="s">
        <v>39</v>
      </c>
      <c r="D98" s="150" t="s">
        <v>403</v>
      </c>
      <c r="E98" s="151">
        <v>192</v>
      </c>
      <c r="F98" s="126"/>
      <c r="G98" s="110"/>
      <c r="H98" s="110"/>
      <c r="I98" s="110"/>
      <c r="J98" s="110"/>
      <c r="K98" s="110"/>
      <c r="L98" s="151">
        <v>94</v>
      </c>
      <c r="Q98" s="110"/>
      <c r="R98" s="110"/>
      <c r="S98" s="151">
        <v>380</v>
      </c>
      <c r="W98" s="110"/>
      <c r="X98" s="110"/>
      <c r="Y98" s="110"/>
      <c r="Z98" s="151">
        <v>95</v>
      </c>
      <c r="AC98" s="110"/>
      <c r="AD98" s="110"/>
      <c r="AE98" s="110"/>
      <c r="AF98" s="110"/>
      <c r="AG98" s="151">
        <v>96</v>
      </c>
      <c r="AI98" s="110"/>
      <c r="AJ98" s="110"/>
      <c r="AK98" s="110"/>
      <c r="AL98" s="110"/>
      <c r="AM98" s="110"/>
      <c r="AN98" s="151">
        <v>96</v>
      </c>
      <c r="AO98" s="134"/>
      <c r="AP98" s="124"/>
      <c r="AQ98" s="135"/>
      <c r="AR98" s="124"/>
      <c r="AS98" s="124"/>
      <c r="AT98" s="123">
        <v>92</v>
      </c>
      <c r="AU98" s="149" t="s">
        <v>315</v>
      </c>
      <c r="AV98" s="96">
        <f t="shared" si="1"/>
        <v>100</v>
      </c>
      <c r="AW98" s="115">
        <f>IF(AO98&gt;0,100*(E98+K98+Q98+W98+AC98+AI98+AO98)/('S1'!$K$15+100),100*(E98+K98+Q98+W98+AI98+AC98+AO98)/'S1'!$K$15)</f>
        <v>64</v>
      </c>
      <c r="AX98" s="115">
        <f>IF(AP98&gt;0,100*(F98+L98+R98+WJ98+AD98+AP98)/('S1'!$K$15+100),100*(F98+L98+R98+WJ98+AD98)/'S1'!$K$15)</f>
        <v>31.333333333333332</v>
      </c>
      <c r="AY98" s="115">
        <f>IF(AQ98&gt;0,100*(G98+M98+S98+Y98+AE98+AK98+AQ98)/('S1'!$K$17+100),100*(G98+M98+S98+Y98+AE98+AK98+AQ98)/'S1'!$K$17)</f>
        <v>76</v>
      </c>
      <c r="AZ98" s="115">
        <f>IF(AR98&gt;0,100*(H98+N98+T98+Z98+AF98+AL98+AR98)/('S1'!$K$18+100),100*(H98+N98+T98+Z98+AF98+AL98+AR98)/'S1'!$K$18)</f>
        <v>47.5</v>
      </c>
      <c r="BA98" s="115">
        <f>IF(AS98&gt;0,100*(I278+O98+U98+AA98+AG98+AM98+AS98)/('S1'!$K$19+100),100*(I278+O98+U98+AA98+AG98+AM98+AS98)/'S1'!$K$19)</f>
        <v>48</v>
      </c>
      <c r="BB98" s="115">
        <f>IF(AT98&gt;0,100*(J98+P98+V98+AB98+AH98+AN98+AT98)/('S1'!$K$19+100),100*(J98+P98+V98+AB98+AH98+AN98+AT98)/'S1'!$K$19)</f>
        <v>62.666666666666664</v>
      </c>
    </row>
    <row r="99" spans="1:54" ht="15.75" customHeight="1" x14ac:dyDescent="0.3">
      <c r="A99" s="116">
        <v>87</v>
      </c>
      <c r="B99" s="117">
        <v>921320104088</v>
      </c>
      <c r="C99" s="118" t="s">
        <v>39</v>
      </c>
      <c r="D99" s="150" t="s">
        <v>404</v>
      </c>
      <c r="E99" s="151">
        <v>191</v>
      </c>
      <c r="F99" s="143"/>
      <c r="G99" s="110"/>
      <c r="H99" s="110"/>
      <c r="I99" s="110"/>
      <c r="J99" s="110"/>
      <c r="K99" s="110"/>
      <c r="L99" s="151">
        <v>96</v>
      </c>
      <c r="Q99" s="110"/>
      <c r="R99" s="110"/>
      <c r="S99" s="151">
        <v>386</v>
      </c>
      <c r="W99" s="110"/>
      <c r="X99" s="110"/>
      <c r="Y99" s="110"/>
      <c r="Z99" s="151">
        <v>95</v>
      </c>
      <c r="AC99" s="110"/>
      <c r="AD99" s="110"/>
      <c r="AE99" s="110"/>
      <c r="AF99" s="110"/>
      <c r="AG99" s="151">
        <v>96</v>
      </c>
      <c r="AI99" s="110"/>
      <c r="AJ99" s="110"/>
      <c r="AK99" s="110"/>
      <c r="AL99" s="110"/>
      <c r="AM99" s="110"/>
      <c r="AN99" s="151">
        <v>97</v>
      </c>
      <c r="AO99" s="144">
        <v>82</v>
      </c>
      <c r="AP99" s="124"/>
      <c r="AQ99" s="124"/>
      <c r="AR99" s="124"/>
      <c r="AS99" s="124"/>
      <c r="AT99" s="124"/>
      <c r="AU99" s="149" t="s">
        <v>327</v>
      </c>
      <c r="AV99" s="96">
        <f t="shared" si="1"/>
        <v>90</v>
      </c>
      <c r="AW99" s="115">
        <f>IF(AO99&gt;0,100*(E99+K99+Q99+W99+AC99+AI99+AO99)/('S1'!$K$15+100),100*(E99+K99+Q99+W99+AI99+AC99+AO99)/'S1'!$K$15)</f>
        <v>68.25</v>
      </c>
      <c r="AX99" s="115">
        <f>IF(AP99&gt;0,100*(F99+L99+R99+WJ99+AD99+AP99)/('S1'!$K$15+100),100*(F99+L99+R99+WJ99+AD99)/'S1'!$K$15)</f>
        <v>32</v>
      </c>
      <c r="AY99" s="115">
        <f>IF(AQ99&gt;0,100*(G99+M99+S99+Y99+AE99+AK99+AQ99)/('S1'!$K$17+100),100*(G99+M99+S99+Y99+AE99+AK99+AQ99)/'S1'!$K$17)</f>
        <v>77.2</v>
      </c>
      <c r="AZ99" s="115">
        <f>IF(AR99&gt;0,100*(H99+N99+T99+Z99+AF99+AL99+AR99)/('S1'!$K$18+100),100*(H99+N99+T99+Z99+AF99+AL99+AR99)/'S1'!$K$18)</f>
        <v>47.5</v>
      </c>
      <c r="BA99" s="115">
        <f>IF(AS99&gt;0,100*(I279+O99+U99+AA99+AG99+AM99+AS99)/('S1'!$K$19+100),100*(I279+O99+U99+AA99+AG99+AM99+AS99)/'S1'!$K$19)</f>
        <v>48</v>
      </c>
      <c r="BB99" s="115">
        <f>IF(AT99&gt;0,100*(J99+P99+V99+AB99+AH99+AN99+AT99)/('S1'!$K$19+100),100*(J99+P99+V99+AB99+AH99+AN99+AT99)/'S1'!$K$19)</f>
        <v>48.5</v>
      </c>
    </row>
    <row r="100" spans="1:54" ht="15.75" customHeight="1" x14ac:dyDescent="0.3">
      <c r="A100" s="116">
        <v>88</v>
      </c>
      <c r="B100" s="117">
        <v>921320104089</v>
      </c>
      <c r="C100" s="118" t="s">
        <v>39</v>
      </c>
      <c r="D100" s="150" t="s">
        <v>405</v>
      </c>
      <c r="E100" s="106">
        <v>190</v>
      </c>
      <c r="F100" s="126"/>
      <c r="G100" s="110"/>
      <c r="H100" s="110"/>
      <c r="I100" s="110"/>
      <c r="J100" s="110"/>
      <c r="K100" s="110"/>
      <c r="L100" s="120">
        <v>94</v>
      </c>
      <c r="Q100" s="110"/>
      <c r="R100" s="110"/>
      <c r="S100" s="151">
        <v>387</v>
      </c>
      <c r="W100" s="110"/>
      <c r="X100" s="110"/>
      <c r="Y100" s="110"/>
      <c r="Z100" s="120">
        <v>94</v>
      </c>
      <c r="AC100" s="110"/>
      <c r="AD100" s="110"/>
      <c r="AE100" s="110"/>
      <c r="AF100" s="110"/>
      <c r="AG100" s="123">
        <v>94</v>
      </c>
      <c r="AI100" s="110"/>
      <c r="AJ100" s="110"/>
      <c r="AK100" s="110"/>
      <c r="AL100" s="110"/>
      <c r="AM100" s="110"/>
      <c r="AN100" s="123">
        <v>91</v>
      </c>
      <c r="AO100" s="145">
        <v>94</v>
      </c>
      <c r="AP100" s="135"/>
      <c r="AQ100" s="124"/>
      <c r="AR100" s="124"/>
      <c r="AS100" s="124"/>
      <c r="AT100" s="124"/>
      <c r="AU100" s="149" t="s">
        <v>315</v>
      </c>
      <c r="AV100" s="96">
        <f t="shared" si="1"/>
        <v>100</v>
      </c>
      <c r="AW100" s="115">
        <f>IF(AO100&gt;0,100*(E100+K100+Q100+W100+AC100+AI100+AO100)/('S1'!$K$15+100),100*(E100+K100+Q100+W100+AI100+AC100+AO100)/'S1'!$K$15)</f>
        <v>71</v>
      </c>
      <c r="AX100" s="115">
        <f>IF(AP100&gt;0,100*(F100+L100+R100+WJ100+AD100+AP100)/('S1'!$K$15+100),100*(F100+L100+R100+WJ100+AD100)/'S1'!$K$15)</f>
        <v>31.333333333333332</v>
      </c>
      <c r="AY100" s="115">
        <f>IF(AQ100&gt;0,100*(G100+M100+S100+Y100+AE100+AK100+AQ100)/('S1'!$K$17+100),100*(G100+M100+S100+Y100+AE100+AK100+AQ100)/'S1'!$K$17)</f>
        <v>77.400000000000006</v>
      </c>
      <c r="AZ100" s="115">
        <f>IF(AR100&gt;0,100*(H100+N100+T100+Z100+AF100+AL100+AR100)/('S1'!$K$18+100),100*(H100+N100+T100+Z100+AF100+AL100+AR100)/'S1'!$K$18)</f>
        <v>47</v>
      </c>
      <c r="BA100" s="115">
        <f>IF(AS100&gt;0,100*(I280+O100+U100+AA100+AG100+AM100+AS100)/('S1'!$K$19+100),100*(I280+O100+U100+AA100+AG100+AM100+AS100)/'S1'!$K$19)</f>
        <v>47</v>
      </c>
      <c r="BB100" s="115">
        <f>IF(AT100&gt;0,100*(J100+P100+V100+AB100+AH100+AN100+AT100)/('S1'!$K$19+100),100*(J100+P100+V100+AB100+AH100+AN100+AT100)/'S1'!$K$19)</f>
        <v>45.5</v>
      </c>
    </row>
    <row r="101" spans="1:54" ht="15.75" customHeight="1" x14ac:dyDescent="0.3">
      <c r="A101" s="116">
        <v>89</v>
      </c>
      <c r="B101" s="117">
        <v>921320104090</v>
      </c>
      <c r="C101" s="118" t="s">
        <v>39</v>
      </c>
      <c r="D101" s="150" t="s">
        <v>406</v>
      </c>
      <c r="E101" s="120">
        <v>182</v>
      </c>
      <c r="F101" s="143"/>
      <c r="G101" s="110"/>
      <c r="H101" s="110"/>
      <c r="I101" s="110"/>
      <c r="J101" s="110"/>
      <c r="K101" s="110"/>
      <c r="L101" s="120">
        <v>97</v>
      </c>
      <c r="Q101" s="110"/>
      <c r="R101" s="110"/>
      <c r="S101" s="151">
        <v>385</v>
      </c>
      <c r="W101" s="110"/>
      <c r="X101" s="110"/>
      <c r="Y101" s="110"/>
      <c r="Z101" s="120">
        <v>94</v>
      </c>
      <c r="AC101" s="110"/>
      <c r="AD101" s="110"/>
      <c r="AE101" s="110"/>
      <c r="AF101" s="110"/>
      <c r="AG101" s="123">
        <v>94</v>
      </c>
      <c r="AI101" s="110"/>
      <c r="AJ101" s="110"/>
      <c r="AK101" s="110"/>
      <c r="AL101" s="110"/>
      <c r="AM101" s="110"/>
      <c r="AN101" s="123">
        <v>95</v>
      </c>
      <c r="AO101" s="134"/>
      <c r="AP101" s="124"/>
      <c r="AQ101" s="135"/>
      <c r="AR101" s="123">
        <v>96</v>
      </c>
      <c r="AS101" s="124"/>
      <c r="AT101" s="124"/>
      <c r="AU101" s="149" t="s">
        <v>7</v>
      </c>
      <c r="AV101" s="96">
        <f t="shared" si="1"/>
        <v>80</v>
      </c>
      <c r="AW101" s="115">
        <f>IF(AO101&gt;0,100*(E101+K101+Q101+W101+AC101+AI101+AO101)/('S1'!$K$15+100),100*(E101+K101+Q101+W101+AI101+AC101+AO101)/'S1'!$K$15)</f>
        <v>60.666666666666664</v>
      </c>
      <c r="AX101" s="115">
        <f>IF(AP101&gt;0,100*(F101+L101+R101+WJ101+AD101+AP101)/('S1'!$K$15+100),100*(F101+L101+R101+WJ101+AD101)/'S1'!$K$15)</f>
        <v>32.333333333333336</v>
      </c>
      <c r="AY101" s="115">
        <f>IF(AQ101&gt;0,100*(G101+M101+S101+Y101+AE101+AK101+AQ101)/('S1'!$K$17+100),100*(G101+M101+S101+Y101+AE101+AK101+AQ101)/'S1'!$K$17)</f>
        <v>77</v>
      </c>
      <c r="AZ101" s="115">
        <f>IF(AR101&gt;0,100*(H101+N101+T101+Z101+AF101+AL101+AR101)/('S1'!$K$18+100),100*(H101+N101+T101+Z101+AF101+AL101+AR101)/'S1'!$K$18)</f>
        <v>63.333333333333336</v>
      </c>
      <c r="BA101" s="115">
        <f>IF(AS101&gt;0,100*(I281+O101+U101+AA101+AG101+AM101+AS101)/('S1'!$K$19+100),100*(I281+O101+U101+AA101+AG101+AM101+AS101)/'S1'!$K$19)</f>
        <v>47</v>
      </c>
      <c r="BB101" s="115">
        <f>IF(AT101&gt;0,100*(J101+P101+V101+AB101+AH101+AN101+AT101)/('S1'!$K$19+100),100*(J101+P101+V101+AB101+AH101+AN101+AT101)/'S1'!$K$19)</f>
        <v>47.5</v>
      </c>
    </row>
    <row r="102" spans="1:54" ht="15.75" customHeight="1" x14ac:dyDescent="0.3">
      <c r="A102" s="116">
        <v>90</v>
      </c>
      <c r="B102" s="117">
        <v>921320104091</v>
      </c>
      <c r="C102" s="118" t="s">
        <v>39</v>
      </c>
      <c r="D102" s="150" t="s">
        <v>407</v>
      </c>
      <c r="E102" s="120">
        <v>190</v>
      </c>
      <c r="F102" s="143"/>
      <c r="G102" s="110"/>
      <c r="H102" s="110"/>
      <c r="I102" s="110"/>
      <c r="J102" s="110"/>
      <c r="K102" s="110"/>
      <c r="L102" s="120">
        <v>97</v>
      </c>
      <c r="Q102" s="110"/>
      <c r="R102" s="110"/>
      <c r="S102" s="151">
        <v>381</v>
      </c>
      <c r="W102" s="110"/>
      <c r="X102" s="110"/>
      <c r="Y102" s="110"/>
      <c r="Z102" s="120">
        <v>96</v>
      </c>
      <c r="AC102" s="110"/>
      <c r="AD102" s="110"/>
      <c r="AE102" s="110"/>
      <c r="AF102" s="110"/>
      <c r="AG102" s="123">
        <v>96</v>
      </c>
      <c r="AI102" s="110"/>
      <c r="AJ102" s="110"/>
      <c r="AK102" s="110"/>
      <c r="AL102" s="110"/>
      <c r="AM102" s="110"/>
      <c r="AN102" s="123">
        <v>97</v>
      </c>
      <c r="AO102" s="134"/>
      <c r="AP102" s="123">
        <v>92</v>
      </c>
      <c r="AQ102" s="124"/>
      <c r="AR102" s="124"/>
      <c r="AS102" s="135"/>
      <c r="AT102" s="124"/>
      <c r="AU102" s="149" t="s">
        <v>315</v>
      </c>
      <c r="AV102" s="96">
        <f t="shared" si="1"/>
        <v>100</v>
      </c>
      <c r="AW102" s="115">
        <f>IF(AO102&gt;0,100*(E102+K102+Q102+W102+AC102+AI102+AO102)/('S1'!$K$15+100),100*(E102+K102+Q102+W102+AI102+AC102+AO102)/'S1'!$K$15)</f>
        <v>63.333333333333336</v>
      </c>
      <c r="AX102" s="115">
        <f>IF(AP102&gt;0,100*(F102+L102+R102+WJ102+AD102+AP102)/('S1'!$K$15+100),100*(F102+L102+R102+WJ102+AD102)/'S1'!$K$15)</f>
        <v>47.25</v>
      </c>
      <c r="AY102" s="115">
        <f>IF(AQ102&gt;0,100*(G102+M102+S102+Y102+AE102+AK102+AQ102)/('S1'!$K$17+100),100*(G102+M102+S102+Y102+AE102+AK102+AQ102)/'S1'!$K$17)</f>
        <v>76.2</v>
      </c>
      <c r="AZ102" s="115">
        <f>IF(AR102&gt;0,100*(H102+N102+T102+Z102+AF102+AL102+AR102)/('S1'!$K$18+100),100*(H102+N102+T102+Z102+AF102+AL102+AR102)/'S1'!$K$18)</f>
        <v>48</v>
      </c>
      <c r="BA102" s="115">
        <f>IF(AS102&gt;0,100*(I282+O102+U102+AA102+AG102+AM102+AS102)/('S1'!$K$19+100),100*(I282+O102+U102+AA102+AG102+AM102+AS102)/'S1'!$K$19)</f>
        <v>48</v>
      </c>
      <c r="BB102" s="115">
        <f>IF(AT102&gt;0,100*(J102+P102+V102+AB102+AH102+AN102+AT102)/('S1'!$K$19+100),100*(J102+P102+V102+AB102+AH102+AN102+AT102)/'S1'!$K$19)</f>
        <v>48.5</v>
      </c>
    </row>
    <row r="103" spans="1:54" ht="15.75" customHeight="1" x14ac:dyDescent="0.3">
      <c r="A103" s="116">
        <v>91</v>
      </c>
      <c r="B103" s="117">
        <v>921320104092</v>
      </c>
      <c r="C103" s="118" t="s">
        <v>39</v>
      </c>
      <c r="D103" s="150" t="s">
        <v>408</v>
      </c>
      <c r="E103" s="120">
        <v>190</v>
      </c>
      <c r="F103" s="126"/>
      <c r="G103" s="110"/>
      <c r="H103" s="110"/>
      <c r="I103" s="110"/>
      <c r="J103" s="110"/>
      <c r="K103" s="110"/>
      <c r="L103" s="120">
        <v>93</v>
      </c>
      <c r="Q103" s="110"/>
      <c r="R103" s="110"/>
      <c r="S103" s="151">
        <v>384</v>
      </c>
      <c r="W103" s="110"/>
      <c r="X103" s="110"/>
      <c r="Y103" s="110"/>
      <c r="Z103" s="120">
        <v>95</v>
      </c>
      <c r="AC103" s="110"/>
      <c r="AD103" s="110"/>
      <c r="AE103" s="110"/>
      <c r="AF103" s="110"/>
      <c r="AG103" s="123">
        <v>91</v>
      </c>
      <c r="AI103" s="110"/>
      <c r="AJ103" s="110"/>
      <c r="AK103" s="110"/>
      <c r="AL103" s="110"/>
      <c r="AM103" s="110"/>
      <c r="AN103" s="123">
        <v>94</v>
      </c>
      <c r="AO103" s="134"/>
      <c r="AP103" s="124"/>
      <c r="AQ103" s="123">
        <v>98</v>
      </c>
      <c r="AR103" s="124"/>
      <c r="AS103" s="135"/>
      <c r="AT103" s="124"/>
      <c r="AU103" s="149" t="s">
        <v>327</v>
      </c>
      <c r="AV103" s="96">
        <f t="shared" si="1"/>
        <v>90</v>
      </c>
      <c r="AW103" s="115">
        <f>IF(AO103&gt;0,100*(E103+K103+Q103+W103+AC103+AI103+AO103)/('S1'!$K$15+100),100*(E103+K103+Q103+W103+AI103+AC103+AO103)/'S1'!$K$15)</f>
        <v>63.333333333333336</v>
      </c>
      <c r="AX103" s="115">
        <f>IF(AP103&gt;0,100*(F103+L103+R103+WJ103+AD103+AP103)/('S1'!$K$15+100),100*(F103+L103+R103+WJ103+AD103)/'S1'!$K$15)</f>
        <v>31</v>
      </c>
      <c r="AY103" s="115">
        <f>IF(AQ103&gt;0,100*(G103+M103+S103+Y103+AE103+AK103+AQ103)/('S1'!$K$17+100),100*(G103+M103+S103+Y103+AE103+AK103+AQ103)/'S1'!$K$17)</f>
        <v>80.333333333333329</v>
      </c>
      <c r="AZ103" s="115">
        <f>IF(AR103&gt;0,100*(H103+N103+T103+Z103+AF103+AL103+AR103)/('S1'!$K$18+100),100*(H103+N103+T103+Z103+AF103+AL103+AR103)/'S1'!$K$18)</f>
        <v>47.5</v>
      </c>
      <c r="BA103" s="115">
        <f>IF(AS103&gt;0,100*(I283+O103+U103+AA103+AG103+AM103+AS103)/('S1'!$K$19+100),100*(I283+O103+U103+AA103+AG103+AM103+AS103)/'S1'!$K$19)</f>
        <v>45.5</v>
      </c>
      <c r="BB103" s="115">
        <f>IF(AT103&gt;0,100*(J103+P103+V103+AB103+AH103+AN103+AT103)/('S1'!$K$19+100),100*(J103+P103+V103+AB103+AH103+AN103+AT103)/'S1'!$K$19)</f>
        <v>47</v>
      </c>
    </row>
    <row r="104" spans="1:54" ht="15.75" customHeight="1" x14ac:dyDescent="0.3">
      <c r="A104" s="116">
        <v>92</v>
      </c>
      <c r="B104" s="117">
        <v>921320104093</v>
      </c>
      <c r="C104" s="118" t="s">
        <v>39</v>
      </c>
      <c r="D104" s="150" t="s">
        <v>409</v>
      </c>
      <c r="E104" s="120">
        <v>186</v>
      </c>
      <c r="F104" s="126"/>
      <c r="G104" s="110"/>
      <c r="H104" s="110"/>
      <c r="I104" s="110"/>
      <c r="J104" s="110"/>
      <c r="K104" s="110"/>
      <c r="L104" s="151">
        <v>95</v>
      </c>
      <c r="Q104" s="110"/>
      <c r="R104" s="110"/>
      <c r="S104" s="151">
        <v>387</v>
      </c>
      <c r="W104" s="110"/>
      <c r="X104" s="110"/>
      <c r="Y104" s="110"/>
      <c r="Z104" s="120">
        <v>94</v>
      </c>
      <c r="AC104" s="110"/>
      <c r="AD104" s="110"/>
      <c r="AE104" s="110"/>
      <c r="AF104" s="110"/>
      <c r="AG104" s="123">
        <v>95</v>
      </c>
      <c r="AI104" s="110"/>
      <c r="AJ104" s="110"/>
      <c r="AK104" s="110"/>
      <c r="AL104" s="110"/>
      <c r="AM104" s="110"/>
      <c r="AN104" s="123">
        <v>94</v>
      </c>
      <c r="AO104" s="134"/>
      <c r="AP104" s="124"/>
      <c r="AQ104" s="124"/>
      <c r="AR104" s="124"/>
      <c r="AS104" s="123">
        <v>92</v>
      </c>
      <c r="AT104" s="135"/>
      <c r="AU104" s="149" t="s">
        <v>315</v>
      </c>
      <c r="AV104" s="96">
        <f t="shared" si="1"/>
        <v>100</v>
      </c>
      <c r="AW104" s="115">
        <f>IF(AO104&gt;0,100*(E104+K104+Q104+W104+AC104+AI104+AO104)/('S1'!$K$15+100),100*(E104+K104+Q104+W104+AI104+AC104+AO104)/'S1'!$K$15)</f>
        <v>62</v>
      </c>
      <c r="AX104" s="115">
        <f>IF(AP104&gt;0,100*(F104+L104+R104+WJ104+AD104+AP104)/('S1'!$K$15+100),100*(F104+L104+R104+WJ104+AD104)/'S1'!$K$15)</f>
        <v>31.666666666666668</v>
      </c>
      <c r="AY104" s="115">
        <f>IF(AQ104&gt;0,100*(G104+M104+S104+Y104+AE104+AK104+AQ104)/('S1'!$K$17+100),100*(G104+M104+S104+Y104+AE104+AK104+AQ104)/'S1'!$K$17)</f>
        <v>77.400000000000006</v>
      </c>
      <c r="AZ104" s="115">
        <f>IF(AR104&gt;0,100*(H104+N104+T104+Z104+AF104+AL104+AR104)/('S1'!$K$18+100),100*(H104+N104+T104+Z104+AF104+AL104+AR104)/'S1'!$K$18)</f>
        <v>47</v>
      </c>
      <c r="BA104" s="115">
        <f>IF(AS104&gt;0,100*(I284+O104+U104+AA104+AG104+AM104+AS104)/('S1'!$K$19+100),100*(I284+O104+U104+AA104+AG104+AM104+AS104)/'S1'!$K$19)</f>
        <v>62.333333333333336</v>
      </c>
      <c r="BB104" s="115">
        <f>IF(AT104&gt;0,100*(J104+P104+V104+AB104+AH104+AN104+AT104)/('S1'!$K$19+100),100*(J104+P104+V104+AB104+AH104+AN104+AT104)/'S1'!$K$19)</f>
        <v>47</v>
      </c>
    </row>
    <row r="105" spans="1:54" ht="15.75" customHeight="1" x14ac:dyDescent="0.3">
      <c r="A105" s="116">
        <v>93</v>
      </c>
      <c r="B105" s="117">
        <v>921320104094</v>
      </c>
      <c r="C105" s="118" t="s">
        <v>39</v>
      </c>
      <c r="D105" s="150" t="s">
        <v>410</v>
      </c>
      <c r="E105" s="120">
        <v>185</v>
      </c>
      <c r="F105" s="143"/>
      <c r="G105" s="110"/>
      <c r="H105" s="110"/>
      <c r="I105" s="110"/>
      <c r="J105" s="110"/>
      <c r="K105" s="110"/>
      <c r="L105" s="151">
        <v>94</v>
      </c>
      <c r="Q105" s="110"/>
      <c r="R105" s="110"/>
      <c r="S105" s="151">
        <v>386</v>
      </c>
      <c r="W105" s="110"/>
      <c r="X105" s="110"/>
      <c r="Y105" s="110"/>
      <c r="Z105" s="141">
        <v>91</v>
      </c>
      <c r="AC105" s="110"/>
      <c r="AD105" s="110"/>
      <c r="AE105" s="110"/>
      <c r="AF105" s="110"/>
      <c r="AG105" s="123">
        <v>97</v>
      </c>
      <c r="AI105" s="110"/>
      <c r="AJ105" s="110"/>
      <c r="AK105" s="110"/>
      <c r="AL105" s="110"/>
      <c r="AM105" s="110"/>
      <c r="AN105" s="123">
        <v>97</v>
      </c>
      <c r="AO105" s="121"/>
      <c r="AP105" s="134"/>
      <c r="AQ105" s="123">
        <v>94</v>
      </c>
      <c r="AR105" s="124"/>
      <c r="AS105" s="124"/>
      <c r="AT105" s="135"/>
      <c r="AU105" s="149" t="s">
        <v>327</v>
      </c>
      <c r="AV105" s="96">
        <f t="shared" si="1"/>
        <v>90</v>
      </c>
      <c r="AW105" s="115">
        <f>IF(AO105&gt;0,100*(E105+K105+Q105+W105+AC105+AI105+AO105)/('S1'!$K$15+100),100*(E105+K105+Q105+W105+AI105+AC105+AO105)/'S1'!$K$15)</f>
        <v>61.666666666666664</v>
      </c>
      <c r="AX105" s="115">
        <f>IF(AP105&gt;0,100*(F105+L105+R105+WJ105+AD105+AP105)/('S1'!$K$15+100),100*(F105+L105+R105+WJ105+AD105)/'S1'!$K$15)</f>
        <v>31.333333333333332</v>
      </c>
      <c r="AY105" s="115">
        <f>IF(AQ105&gt;0,100*(G105+M105+S105+Y105+AE105+AK105+AQ105)/('S1'!$K$17+100),100*(G105+M105+S105+Y105+AE105+AK105+AQ105)/'S1'!$K$17)</f>
        <v>80</v>
      </c>
      <c r="AZ105" s="115">
        <f>IF(AR105&gt;0,100*(H105+N105+T105+Z105+AF105+AL105+AR105)/('S1'!$K$18+100),100*(H105+N105+T105+Z105+AF105+AL105+AR105)/'S1'!$K$18)</f>
        <v>45.5</v>
      </c>
      <c r="BA105" s="115">
        <f>IF(AS105&gt;0,100*(I285+O105+U105+AA105+AG105+AM105+AS105)/('S1'!$K$19+100),100*(I285+O105+U105+AA105+AG105+AM105+AS105)/'S1'!$K$19)</f>
        <v>48.5</v>
      </c>
      <c r="BB105" s="115">
        <f>IF(AT105&gt;0,100*(J105+P105+V105+AB105+AH105+AN105+AT105)/('S1'!$K$19+100),100*(J105+P105+V105+AB105+AH105+AN105+AT105)/'S1'!$K$19)</f>
        <v>48.5</v>
      </c>
    </row>
    <row r="106" spans="1:54" ht="15.75" customHeight="1" x14ac:dyDescent="0.3">
      <c r="A106" s="116">
        <v>94</v>
      </c>
      <c r="B106" s="117">
        <v>921320104095</v>
      </c>
      <c r="C106" s="118" t="s">
        <v>39</v>
      </c>
      <c r="D106" s="150" t="s">
        <v>411</v>
      </c>
      <c r="E106" s="120">
        <v>175</v>
      </c>
      <c r="F106" s="143"/>
      <c r="G106" s="110"/>
      <c r="H106" s="110"/>
      <c r="I106" s="110"/>
      <c r="J106" s="110"/>
      <c r="K106" s="110"/>
      <c r="L106" s="120">
        <v>91</v>
      </c>
      <c r="Q106" s="110"/>
      <c r="R106" s="110"/>
      <c r="S106" s="151">
        <v>380</v>
      </c>
      <c r="W106" s="110"/>
      <c r="X106" s="110"/>
      <c r="Y106" s="110"/>
      <c r="Z106" s="151">
        <v>95</v>
      </c>
      <c r="AC106" s="110"/>
      <c r="AD106" s="110"/>
      <c r="AE106" s="110"/>
      <c r="AF106" s="110"/>
      <c r="AG106" s="120">
        <v>94</v>
      </c>
      <c r="AI106" s="110"/>
      <c r="AJ106" s="110"/>
      <c r="AK106" s="110"/>
      <c r="AL106" s="110"/>
      <c r="AM106" s="110"/>
      <c r="AN106" s="123">
        <v>97</v>
      </c>
      <c r="AO106" s="121"/>
      <c r="AP106" s="120">
        <v>98</v>
      </c>
      <c r="AQ106" s="135"/>
      <c r="AR106" s="124"/>
      <c r="AS106" s="124"/>
      <c r="AT106" s="124"/>
      <c r="AU106" s="149" t="s">
        <v>315</v>
      </c>
      <c r="AV106" s="96">
        <f t="shared" si="1"/>
        <v>100</v>
      </c>
      <c r="AW106" s="115">
        <f>IF(AO106&gt;0,100*(E106+K106+Q106+W106+AC106+AI106+AO106)/('S1'!$K$15+100),100*(E106+K106+Q106+W106+AI106+AC106+AO106)/'S1'!$K$15)</f>
        <v>58.333333333333336</v>
      </c>
      <c r="AX106" s="115">
        <f>IF(AP106&gt;0,100*(F106+L106+R106+WJ106+AD106+AP106)/('S1'!$K$15+100),100*(F106+L106+R106+WJ106+AD106)/'S1'!$K$15)</f>
        <v>47.25</v>
      </c>
      <c r="AY106" s="115">
        <f>IF(AQ106&gt;0,100*(G106+M106+S106+Y106+AE106+AK106+AQ106)/('S1'!$K$17+100),100*(G106+M106+S106+Y106+AE106+AK106+AQ106)/'S1'!$K$17)</f>
        <v>76</v>
      </c>
      <c r="AZ106" s="115">
        <f>IF(AR106&gt;0,100*(H106+N106+T106+Z106+AF106+AL106+AR106)/('S1'!$K$18+100),100*(H106+N106+T106+Z106+AF106+AL106+AR106)/'S1'!$K$18)</f>
        <v>47.5</v>
      </c>
      <c r="BA106" s="115">
        <f>IF(AS106&gt;0,100*(I286+O106+U106+AA106+AG106+AM106+AS106)/('S1'!$K$19+100),100*(I286+O106+U106+AA106+AG106+AM106+AS106)/'S1'!$K$19)</f>
        <v>47</v>
      </c>
      <c r="BB106" s="115">
        <f>IF(AT106&gt;0,100*(J106+P106+V106+AB106+AH106+AN106+AT106)/('S1'!$K$19+100),100*(J106+P106+V106+AB106+AH106+AN106+AT106)/'S1'!$K$19)</f>
        <v>48.5</v>
      </c>
    </row>
    <row r="107" spans="1:54" ht="15.75" customHeight="1" x14ac:dyDescent="0.3">
      <c r="A107" s="116">
        <v>95</v>
      </c>
      <c r="B107" s="117">
        <v>921320104096</v>
      </c>
      <c r="C107" s="118" t="s">
        <v>39</v>
      </c>
      <c r="D107" s="150" t="s">
        <v>412</v>
      </c>
      <c r="E107" s="120">
        <v>189</v>
      </c>
      <c r="F107" s="143"/>
      <c r="G107" s="110"/>
      <c r="H107" s="110"/>
      <c r="I107" s="110"/>
      <c r="J107" s="110"/>
      <c r="K107" s="110"/>
      <c r="L107" s="120">
        <v>95</v>
      </c>
      <c r="Q107" s="110"/>
      <c r="R107" s="110"/>
      <c r="S107" s="151">
        <v>382</v>
      </c>
      <c r="W107" s="110"/>
      <c r="X107" s="110"/>
      <c r="Y107" s="110"/>
      <c r="Z107" s="151">
        <v>92</v>
      </c>
      <c r="AC107" s="110"/>
      <c r="AD107" s="110"/>
      <c r="AE107" s="110"/>
      <c r="AF107" s="110"/>
      <c r="AG107" s="120">
        <v>91</v>
      </c>
      <c r="AI107" s="110"/>
      <c r="AJ107" s="110"/>
      <c r="AK107" s="110"/>
      <c r="AL107" s="110"/>
      <c r="AM107" s="110"/>
      <c r="AN107" s="123">
        <v>96</v>
      </c>
      <c r="AO107" s="121"/>
      <c r="AP107" s="137"/>
      <c r="AQ107" s="124"/>
      <c r="AR107" s="124"/>
      <c r="AS107" s="124"/>
      <c r="AT107" s="123">
        <v>74</v>
      </c>
      <c r="AU107" s="149" t="s">
        <v>315</v>
      </c>
      <c r="AV107" s="96">
        <f t="shared" si="1"/>
        <v>100</v>
      </c>
      <c r="AW107" s="115">
        <f>IF(AO107&gt;0,100*(E107+K107+Q107+W107+AC107+AI107+AO107)/('S1'!$K$15+100),100*(E107+K107+Q107+W107+AI107+AC107+AO107)/'S1'!$K$15)</f>
        <v>63</v>
      </c>
      <c r="AX107" s="115">
        <f>IF(AP107&gt;0,100*(F107+L107+R107+WJ107+AD107+AP107)/('S1'!$K$15+100),100*(F107+L107+R107+WJ107+AD107)/'S1'!$K$15)</f>
        <v>31.666666666666668</v>
      </c>
      <c r="AY107" s="115">
        <f>IF(AQ107&gt;0,100*(G107+M107+S107+Y107+AE107+AK107+AQ107)/('S1'!$K$17+100),100*(G107+M107+S107+Y107+AE107+AK107+AQ107)/'S1'!$K$17)</f>
        <v>76.400000000000006</v>
      </c>
      <c r="AZ107" s="115">
        <f>IF(AR107&gt;0,100*(H107+N107+T107+Z107+AF107+AL107+AR107)/('S1'!$K$18+100),100*(H107+N107+T107+Z107+AF107+AL107+AR107)/'S1'!$K$18)</f>
        <v>46</v>
      </c>
      <c r="BA107" s="115">
        <f>IF(AS107&gt;0,100*(I287+O107+U107+AA107+AG107+AM107+AS107)/('S1'!$K$19+100),100*(I287+O107+U107+AA107+AG107+AM107+AS107)/'S1'!$K$19)</f>
        <v>45.5</v>
      </c>
      <c r="BB107" s="115">
        <f>IF(AT107&gt;0,100*(J107+P107+V107+AB107+AH107+AN107+AT107)/('S1'!$K$19+100),100*(J107+P107+V107+AB107+AH107+AN107+AT107)/'S1'!$K$19)</f>
        <v>56.666666666666664</v>
      </c>
    </row>
    <row r="108" spans="1:54" ht="15.75" customHeight="1" x14ac:dyDescent="0.3">
      <c r="A108" s="116">
        <v>96</v>
      </c>
      <c r="B108" s="117">
        <v>921320104097</v>
      </c>
      <c r="C108" s="118" t="s">
        <v>39</v>
      </c>
      <c r="D108" s="150" t="s">
        <v>413</v>
      </c>
      <c r="E108" s="120">
        <v>184</v>
      </c>
      <c r="F108" s="126"/>
      <c r="G108" s="108"/>
      <c r="H108" s="108"/>
      <c r="I108" s="108"/>
      <c r="J108" s="108"/>
      <c r="K108" s="108"/>
      <c r="L108" s="120">
        <v>97</v>
      </c>
      <c r="Q108" s="108"/>
      <c r="R108" s="108"/>
      <c r="S108" s="151">
        <v>387</v>
      </c>
      <c r="W108" s="126"/>
      <c r="X108" s="126"/>
      <c r="Y108" s="126"/>
      <c r="Z108" s="151">
        <v>97</v>
      </c>
      <c r="AC108" s="126"/>
      <c r="AD108" s="126"/>
      <c r="AE108" s="126"/>
      <c r="AF108" s="126"/>
      <c r="AG108" s="120">
        <v>94</v>
      </c>
      <c r="AI108" s="126"/>
      <c r="AJ108" s="126"/>
      <c r="AK108" s="126"/>
      <c r="AL108" s="126"/>
      <c r="AM108" s="126"/>
      <c r="AN108" s="151">
        <v>94</v>
      </c>
      <c r="AO108" s="121"/>
      <c r="AP108" s="134"/>
      <c r="AQ108" s="124"/>
      <c r="AR108" s="123">
        <v>92</v>
      </c>
      <c r="AS108" s="124"/>
      <c r="AT108" s="124"/>
      <c r="AU108" s="149" t="s">
        <v>315</v>
      </c>
      <c r="AV108" s="96">
        <f t="shared" si="1"/>
        <v>100</v>
      </c>
      <c r="AW108" s="115">
        <f>IF(AO108&gt;0,100*(E108+K108+Q108+W108+AC108+AI108+AO108)/('S1'!$K$15+100),100*(E108+K108+Q108+W108+AI108+AC108+AO108)/'S1'!$K$15)</f>
        <v>61.333333333333336</v>
      </c>
      <c r="AX108" s="115">
        <f>IF(AP108&gt;0,100*(F108+L108+R108+WJ108+AD108+AP108)/('S1'!$K$15+100),100*(F108+L108+R108+WJ108+AD108)/'S1'!$K$15)</f>
        <v>32.333333333333336</v>
      </c>
      <c r="AY108" s="115">
        <f>IF(AQ108&gt;0,100*(G108+M108+S108+Y108+AE108+AK108+AQ108)/('S1'!$K$17+100),100*(G108+M108+S108+Y108+AE108+AK108+AQ108)/'S1'!$K$17)</f>
        <v>77.400000000000006</v>
      </c>
      <c r="AZ108" s="115">
        <f>IF(AR108&gt;0,100*(H108+N108+T108+Z108+AF108+AL108+AR108)/('S1'!$K$18+100),100*(H108+N108+T108+Z108+AF108+AL108+AR108)/'S1'!$K$18)</f>
        <v>63</v>
      </c>
      <c r="BA108" s="115">
        <f>IF(AS108&gt;0,100*(I288+O108+U108+AA108+AG108+AM108+AS108)/('S1'!$K$19+100),100*(I288+O108+U108+AA108+AG108+AM108+AS108)/'S1'!$K$19)</f>
        <v>47</v>
      </c>
      <c r="BB108" s="115">
        <f>IF(AT108&gt;0,100*(J108+P108+V108+AB108+AH108+AN108+AT108)/('S1'!$K$19+100),100*(J108+P108+V108+AB108+AH108+AN108+AT108)/'S1'!$K$19)</f>
        <v>47</v>
      </c>
    </row>
    <row r="109" spans="1:54" ht="15.75" customHeight="1" x14ac:dyDescent="0.3">
      <c r="A109" s="116">
        <v>97</v>
      </c>
      <c r="B109" s="117">
        <v>921320104098</v>
      </c>
      <c r="C109" s="118" t="s">
        <v>39</v>
      </c>
      <c r="D109" s="150" t="s">
        <v>414</v>
      </c>
      <c r="E109" s="120">
        <v>182</v>
      </c>
      <c r="F109" s="143"/>
      <c r="G109" s="108"/>
      <c r="H109" s="108"/>
      <c r="I109" s="108"/>
      <c r="J109" s="108"/>
      <c r="K109" s="108"/>
      <c r="L109" s="120">
        <v>94</v>
      </c>
      <c r="Q109" s="108"/>
      <c r="R109" s="108"/>
      <c r="S109" s="151">
        <v>385</v>
      </c>
      <c r="W109" s="110"/>
      <c r="X109" s="110"/>
      <c r="Y109" s="110"/>
      <c r="Z109" s="151">
        <v>94</v>
      </c>
      <c r="AC109" s="110"/>
      <c r="AD109" s="110"/>
      <c r="AE109" s="110"/>
      <c r="AF109" s="110"/>
      <c r="AG109" s="120">
        <v>94</v>
      </c>
      <c r="AI109" s="110"/>
      <c r="AJ109" s="110"/>
      <c r="AK109" s="110"/>
      <c r="AL109" s="110"/>
      <c r="AM109" s="110"/>
      <c r="AN109" s="151">
        <v>96</v>
      </c>
      <c r="AO109" s="121"/>
      <c r="AP109" s="134"/>
      <c r="AQ109" s="124"/>
      <c r="AR109" s="135"/>
      <c r="AS109" s="123">
        <v>94</v>
      </c>
      <c r="AT109" s="124"/>
      <c r="AU109" s="149" t="s">
        <v>315</v>
      </c>
      <c r="AV109" s="96">
        <f t="shared" si="1"/>
        <v>100</v>
      </c>
      <c r="AW109" s="115">
        <f>IF(AO109&gt;0,100*(E109+K109+Q109+W109+AC109+AI109+AO109)/('S1'!$K$15+100),100*(E109+K109+Q109+W109+AI109+AC109+AO109)/'S1'!$K$15)</f>
        <v>60.666666666666664</v>
      </c>
      <c r="AX109" s="115">
        <f>IF(AP109&gt;0,100*(F109+L109+R109+WJ109+AD109+AP109)/('S1'!$K$15+100),100*(F109+L109+R109+WJ109+AD109)/'S1'!$K$15)</f>
        <v>31.333333333333332</v>
      </c>
      <c r="AY109" s="115">
        <f>IF(AQ109&gt;0,100*(G109+M109+S109+Y109+AE109+AK109+AQ109)/('S1'!$K$17+100),100*(G109+M109+S109+Y109+AE109+AK109+AQ109)/'S1'!$K$17)</f>
        <v>77</v>
      </c>
      <c r="AZ109" s="115">
        <f>IF(AR109&gt;0,100*(H109+N109+T109+Z109+AF109+AL109+AR109)/('S1'!$K$18+100),100*(H109+N109+T109+Z109+AF109+AL109+AR109)/'S1'!$K$18)</f>
        <v>47</v>
      </c>
      <c r="BA109" s="115">
        <f>IF(AS109&gt;0,100*(I289+O109+U109+AA109+AG109+AM109+AS109)/('S1'!$K$19+100),100*(I289+O109+U109+AA109+AG109+AM109+AS109)/'S1'!$K$19)</f>
        <v>62.666666666666664</v>
      </c>
      <c r="BB109" s="115">
        <f>IF(AT109&gt;0,100*(J109+P109+V109+AB109+AH109+AN109+AT109)/('S1'!$K$19+100),100*(J109+P109+V109+AB109+AH109+AN109+AT109)/'S1'!$K$19)</f>
        <v>48</v>
      </c>
    </row>
    <row r="110" spans="1:54" ht="15.75" customHeight="1" x14ac:dyDescent="0.3">
      <c r="A110" s="116">
        <v>98</v>
      </c>
      <c r="B110" s="117">
        <v>921320104099</v>
      </c>
      <c r="C110" s="118" t="s">
        <v>39</v>
      </c>
      <c r="D110" s="150" t="s">
        <v>415</v>
      </c>
      <c r="E110" s="120">
        <v>191</v>
      </c>
      <c r="F110" s="143"/>
      <c r="G110" s="108"/>
      <c r="H110" s="108"/>
      <c r="I110" s="108"/>
      <c r="J110" s="108"/>
      <c r="K110" s="108"/>
      <c r="L110" s="120">
        <v>91</v>
      </c>
      <c r="Q110" s="108"/>
      <c r="R110" s="108"/>
      <c r="S110" s="151">
        <v>381</v>
      </c>
      <c r="W110" s="110"/>
      <c r="X110" s="110"/>
      <c r="Y110" s="110"/>
      <c r="Z110" s="151">
        <v>95</v>
      </c>
      <c r="AC110" s="110"/>
      <c r="AD110" s="110"/>
      <c r="AE110" s="110"/>
      <c r="AF110" s="110"/>
      <c r="AG110" s="120">
        <v>96</v>
      </c>
      <c r="AI110" s="110"/>
      <c r="AJ110" s="110"/>
      <c r="AK110" s="110"/>
      <c r="AL110" s="110"/>
      <c r="AM110" s="110"/>
      <c r="AN110" s="123">
        <v>94</v>
      </c>
      <c r="AO110" s="121"/>
      <c r="AP110" s="134"/>
      <c r="AQ110" s="124"/>
      <c r="AR110" s="124"/>
      <c r="AS110" s="135"/>
      <c r="AT110" s="123">
        <v>96</v>
      </c>
      <c r="AU110" s="148" t="s">
        <v>327</v>
      </c>
      <c r="AV110" s="96">
        <f t="shared" si="1"/>
        <v>90</v>
      </c>
      <c r="AW110" s="115">
        <f>IF(AO110&gt;0,100*(E110+K110+Q110+W110+AC110+AI110+AO110)/('S1'!$K$15+100),100*(E110+K110+Q110+W110+AI110+AC110+AO110)/'S1'!$K$15)</f>
        <v>63.666666666666664</v>
      </c>
      <c r="AX110" s="115">
        <f>IF(AP110&gt;0,100*(F110+L110+R110+WJ110+AD110+AP110)/('S1'!$K$15+100),100*(F110+L110+R110+WJ110+AD110)/'S1'!$K$15)</f>
        <v>30.333333333333332</v>
      </c>
      <c r="AY110" s="115">
        <f>IF(AQ110&gt;0,100*(G110+M110+S110+Y110+AE110+AK110+AQ110)/('S1'!$K$17+100),100*(G110+M110+S110+Y110+AE110+AK110+AQ110)/'S1'!$K$17)</f>
        <v>76.2</v>
      </c>
      <c r="AZ110" s="115">
        <f>IF(AR110&gt;0,100*(H110+N110+T110+Z110+AF110+AL110+AR110)/('S1'!$K$18+100),100*(H110+N110+T110+Z110+AF110+AL110+AR110)/'S1'!$K$18)</f>
        <v>47.5</v>
      </c>
      <c r="BA110" s="115">
        <f>IF(AS110&gt;0,100*(I290+O110+U110+AA110+AG110+AM110+AS110)/('S1'!$K$19+100),100*(I290+O110+U110+AA110+AG110+AM110+AS110)/'S1'!$K$19)</f>
        <v>48</v>
      </c>
      <c r="BB110" s="115">
        <f>IF(AT110&gt;0,100*(J110+P110+V110+AB110+AH110+AN110+AT110)/('S1'!$K$19+100),100*(J110+P110+V110+AB110+AH110+AN110+AT110)/'S1'!$K$19)</f>
        <v>63.333333333333336</v>
      </c>
    </row>
    <row r="111" spans="1:54" ht="15.75" customHeight="1" x14ac:dyDescent="0.3">
      <c r="A111" s="116">
        <v>99</v>
      </c>
      <c r="B111" s="117">
        <v>921320104100</v>
      </c>
      <c r="C111" s="118" t="s">
        <v>39</v>
      </c>
      <c r="D111" s="150" t="s">
        <v>415</v>
      </c>
      <c r="E111" s="120">
        <v>186</v>
      </c>
      <c r="F111" s="126"/>
      <c r="G111" s="108"/>
      <c r="H111" s="108"/>
      <c r="I111" s="108"/>
      <c r="J111" s="108"/>
      <c r="K111" s="108"/>
      <c r="L111" s="120">
        <v>94</v>
      </c>
      <c r="Q111" s="108"/>
      <c r="R111" s="108"/>
      <c r="S111" s="151">
        <v>384</v>
      </c>
      <c r="W111" s="110"/>
      <c r="X111" s="110"/>
      <c r="Y111" s="110"/>
      <c r="Z111" s="151">
        <v>96</v>
      </c>
      <c r="AC111" s="110"/>
      <c r="AD111" s="110"/>
      <c r="AE111" s="110"/>
      <c r="AF111" s="110"/>
      <c r="AG111" s="151">
        <v>94</v>
      </c>
      <c r="AI111" s="110"/>
      <c r="AJ111" s="110"/>
      <c r="AK111" s="110"/>
      <c r="AL111" s="110"/>
      <c r="AM111" s="110"/>
      <c r="AN111" s="120">
        <v>97</v>
      </c>
      <c r="AO111" s="127">
        <v>98</v>
      </c>
      <c r="AP111" s="134"/>
      <c r="AQ111" s="135"/>
      <c r="AR111" s="124"/>
      <c r="AS111" s="124"/>
      <c r="AT111" s="124"/>
      <c r="AU111" s="149" t="s">
        <v>327</v>
      </c>
      <c r="AV111" s="96">
        <f t="shared" si="1"/>
        <v>90</v>
      </c>
      <c r="AW111" s="115">
        <f>IF(AO111&gt;0,100*(E111+K111+Q111+W111+AC111+AI111+AO111)/('S1'!$K$15+100),100*(E111+K111+Q111+W111+AI111+AC111+AO111)/'S1'!$K$15)</f>
        <v>71</v>
      </c>
      <c r="AX111" s="115">
        <f>IF(AP111&gt;0,100*(F111+L111+R111+WJ111+AD111+AP111)/('S1'!$K$15+100),100*(F111+L111+R111+WJ111+AD111)/'S1'!$K$15)</f>
        <v>31.333333333333332</v>
      </c>
      <c r="AY111" s="115">
        <f>IF(AQ111&gt;0,100*(G111+M111+S111+Y111+AE111+AK111+AQ111)/('S1'!$K$17+100),100*(G111+M111+S111+Y111+AE111+AK111+AQ111)/'S1'!$K$17)</f>
        <v>76.8</v>
      </c>
      <c r="AZ111" s="115">
        <f>IF(AR111&gt;0,100*(H111+N111+T111+Z111+AF111+AL111+AR111)/('S1'!$K$18+100),100*(H111+N111+T111+Z111+AF111+AL111+AR111)/'S1'!$K$18)</f>
        <v>48</v>
      </c>
      <c r="BA111" s="115">
        <f>IF(AS111&gt;0,100*(I291+O111+U111+AA111+AG111+AM111+AS111)/('S1'!$K$19+100),100*(I291+O111+U111+AA111+AG111+AM111+AS111)/'S1'!$K$19)</f>
        <v>47</v>
      </c>
      <c r="BB111" s="115">
        <f>IF(AT111&gt;0,100*(J111+P111+V111+AB111+AH111+AN111+AT111)/('S1'!$K$19+100),100*(J111+P111+V111+AB111+AH111+AN111+AT111)/'S1'!$K$19)</f>
        <v>48.5</v>
      </c>
    </row>
    <row r="112" spans="1:54" ht="15.75" customHeight="1" x14ac:dyDescent="0.3">
      <c r="A112" s="116">
        <v>100</v>
      </c>
      <c r="B112" s="117">
        <v>921320104101</v>
      </c>
      <c r="C112" s="118" t="s">
        <v>39</v>
      </c>
      <c r="D112" s="150" t="s">
        <v>416</v>
      </c>
      <c r="E112" s="120">
        <v>190</v>
      </c>
      <c r="F112" s="126"/>
      <c r="G112" s="108"/>
      <c r="H112" s="108"/>
      <c r="I112" s="108"/>
      <c r="J112" s="108"/>
      <c r="K112" s="108"/>
      <c r="L112" s="120">
        <v>94</v>
      </c>
      <c r="Q112" s="108"/>
      <c r="R112" s="108"/>
      <c r="S112" s="151">
        <v>387</v>
      </c>
      <c r="W112" s="110"/>
      <c r="X112" s="110"/>
      <c r="Y112" s="110"/>
      <c r="Z112" s="151">
        <v>95</v>
      </c>
      <c r="AC112" s="110"/>
      <c r="AD112" s="110"/>
      <c r="AE112" s="110"/>
      <c r="AF112" s="110"/>
      <c r="AG112" s="151">
        <v>96</v>
      </c>
      <c r="AI112" s="110"/>
      <c r="AJ112" s="110"/>
      <c r="AK112" s="110"/>
      <c r="AL112" s="110"/>
      <c r="AM112" s="110"/>
      <c r="AN112" s="120">
        <v>97</v>
      </c>
      <c r="AO112" s="121"/>
      <c r="AP112" s="122">
        <v>98</v>
      </c>
      <c r="AQ112" s="124"/>
      <c r="AR112" s="124"/>
      <c r="AS112" s="124"/>
      <c r="AT112" s="124"/>
      <c r="AU112" s="149" t="s">
        <v>315</v>
      </c>
      <c r="AV112" s="96">
        <f t="shared" si="1"/>
        <v>100</v>
      </c>
      <c r="AW112" s="115">
        <f>IF(AO112&gt;0,100*(E112+K112+Q112+W112+AC112+AI112+AO112)/('S1'!$K$15+100),100*(E112+K112+Q112+W112+AI112+AC112+AO112)/'S1'!$K$15)</f>
        <v>63.333333333333336</v>
      </c>
      <c r="AX112" s="115">
        <f>IF(AP112&gt;0,100*(F112+L112+R112+WJ112+AD112+AP112)/('S1'!$K$15+100),100*(F112+L112+R112+WJ112+AD112)/'S1'!$K$15)</f>
        <v>48</v>
      </c>
      <c r="AY112" s="115">
        <f>IF(AQ112&gt;0,100*(G112+M112+S112+Y112+AE112+AK112+AQ112)/('S1'!$K$17+100),100*(G112+M112+S112+Y112+AE112+AK112+AQ112)/'S1'!$K$17)</f>
        <v>77.400000000000006</v>
      </c>
      <c r="AZ112" s="115">
        <f>IF(AR112&gt;0,100*(H112+N112+T112+Z112+AF112+AL112+AR112)/('S1'!$K$18+100),100*(H112+N112+T112+Z112+AF112+AL112+AR112)/'S1'!$K$18)</f>
        <v>47.5</v>
      </c>
      <c r="BA112" s="115">
        <f>IF(AS112&gt;0,100*(I292+O112+U112+AA112+AG112+AM112+AS112)/('S1'!$K$19+100),100*(I292+O112+U112+AA112+AG112+AM112+AS112)/'S1'!$K$19)</f>
        <v>48</v>
      </c>
      <c r="BB112" s="115">
        <f>IF(AT112&gt;0,100*(J112+P112+V112+AB112+AH112+AN112+AT112)/('S1'!$K$19+100),100*(J112+P112+V112+AB112+AH112+AN112+AT112)/'S1'!$K$19)</f>
        <v>48.5</v>
      </c>
    </row>
    <row r="113" spans="1:54" ht="15.75" customHeight="1" x14ac:dyDescent="0.3">
      <c r="A113" s="116">
        <v>101</v>
      </c>
      <c r="B113" s="117">
        <v>921320104102</v>
      </c>
      <c r="C113" s="118" t="s">
        <v>39</v>
      </c>
      <c r="D113" s="150" t="s">
        <v>417</v>
      </c>
      <c r="E113" s="120">
        <v>190</v>
      </c>
      <c r="F113" s="143"/>
      <c r="G113" s="108"/>
      <c r="H113" s="108"/>
      <c r="I113" s="108"/>
      <c r="J113" s="108"/>
      <c r="K113" s="108"/>
      <c r="L113" s="120">
        <v>96</v>
      </c>
      <c r="Q113" s="108"/>
      <c r="R113" s="108"/>
      <c r="S113" s="151">
        <v>386</v>
      </c>
      <c r="W113" s="110"/>
      <c r="X113" s="110"/>
      <c r="Y113" s="110"/>
      <c r="Z113" s="151">
        <v>96</v>
      </c>
      <c r="AC113" s="110"/>
      <c r="AD113" s="110"/>
      <c r="AE113" s="110"/>
      <c r="AF113" s="110"/>
      <c r="AG113" s="120">
        <v>94</v>
      </c>
      <c r="AI113" s="110"/>
      <c r="AJ113" s="110"/>
      <c r="AK113" s="110"/>
      <c r="AL113" s="110"/>
      <c r="AM113" s="110"/>
      <c r="AN113" s="123">
        <v>91</v>
      </c>
      <c r="AO113" s="121"/>
      <c r="AP113" s="122"/>
      <c r="AQ113" s="124"/>
      <c r="AR113" s="123">
        <v>96</v>
      </c>
      <c r="AS113" s="124"/>
      <c r="AT113" s="124"/>
      <c r="AU113" s="149" t="s">
        <v>327</v>
      </c>
      <c r="AV113" s="96">
        <f t="shared" si="1"/>
        <v>90</v>
      </c>
      <c r="AW113" s="115">
        <f>IF(AO113&gt;0,100*(E113+K113+Q113+W113+AC113+AI113+AO113)/('S1'!$K$15+100),100*(E113+K113+Q113+W113+AI113+AC113+AO113)/'S1'!$K$15)</f>
        <v>63.333333333333336</v>
      </c>
      <c r="AX113" s="115">
        <f>IF(AP113&gt;0,100*(F113+L113+R113+WJ113+AD113+AP113)/('S1'!$K$15+100),100*(F113+L113+R113+WJ113+AD113)/'S1'!$K$15)</f>
        <v>32</v>
      </c>
      <c r="AY113" s="115">
        <f>IF(AQ113&gt;0,100*(G113+M113+S113+Y113+AE113+AK113+AQ113)/('S1'!$K$17+100),100*(G113+M113+S113+Y113+AE113+AK113+AQ113)/'S1'!$K$17)</f>
        <v>77.2</v>
      </c>
      <c r="AZ113" s="115">
        <f>IF(AR113&gt;0,100*(H113+N113+T113+Z113+AF113+AL113+AR113)/('S1'!$K$18+100),100*(H113+N113+T113+Z113+AF113+AL113+AR113)/'S1'!$K$18)</f>
        <v>64</v>
      </c>
      <c r="BA113" s="115">
        <f>IF(AS113&gt;0,100*(I293+O113+U113+AA113+AG113+AM113+AS113)/('S1'!$K$19+100),100*(I293+O113+U113+AA113+AG113+AM113+AS113)/'S1'!$K$19)</f>
        <v>47</v>
      </c>
      <c r="BB113" s="115">
        <f>IF(AT113&gt;0,100*(J113+P113+V113+AB113+AH113+AN113+AT113)/('S1'!$K$19+100),100*(J113+P113+V113+AB113+AH113+AN113+AT113)/'S1'!$K$19)</f>
        <v>45.5</v>
      </c>
    </row>
    <row r="114" spans="1:54" ht="15.75" customHeight="1" x14ac:dyDescent="0.3">
      <c r="A114" s="116">
        <v>102</v>
      </c>
      <c r="B114" s="117">
        <v>921320104103</v>
      </c>
      <c r="C114" s="118" t="s">
        <v>39</v>
      </c>
      <c r="D114" s="150" t="s">
        <v>418</v>
      </c>
      <c r="E114" s="120">
        <v>192</v>
      </c>
      <c r="F114" s="126"/>
      <c r="G114" s="108"/>
      <c r="H114" s="108"/>
      <c r="I114" s="108"/>
      <c r="J114" s="108"/>
      <c r="K114" s="108"/>
      <c r="L114" s="120">
        <v>91</v>
      </c>
      <c r="Q114" s="108"/>
      <c r="R114" s="108"/>
      <c r="S114" s="147">
        <v>374</v>
      </c>
      <c r="W114" s="110"/>
      <c r="X114" s="110"/>
      <c r="Y114" s="110"/>
      <c r="Z114" s="151">
        <v>94</v>
      </c>
      <c r="AC114" s="110"/>
      <c r="AD114" s="110"/>
      <c r="AE114" s="110"/>
      <c r="AF114" s="110"/>
      <c r="AG114" s="120">
        <v>97</v>
      </c>
      <c r="AI114" s="110"/>
      <c r="AJ114" s="110"/>
      <c r="AK114" s="110"/>
      <c r="AL114" s="110"/>
      <c r="AM114" s="110"/>
      <c r="AN114" s="123">
        <v>94</v>
      </c>
      <c r="AO114" s="121"/>
      <c r="AP114" s="128"/>
      <c r="AQ114" s="133">
        <v>91</v>
      </c>
      <c r="AR114" s="129"/>
      <c r="AS114" s="129"/>
      <c r="AT114" s="129"/>
      <c r="AU114" s="149" t="s">
        <v>315</v>
      </c>
      <c r="AV114" s="96">
        <f t="shared" si="1"/>
        <v>100</v>
      </c>
      <c r="AW114" s="115">
        <f>IF(AO114&gt;0,100*(E114+K114+Q114+W114+AC114+AI114+AO114)/('S1'!$K$15+100),100*(E114+K114+Q114+W114+AI114+AC114+AO114)/'S1'!$K$15)</f>
        <v>64</v>
      </c>
      <c r="AX114" s="115">
        <f>IF(AP114&gt;0,100*(F114+L114+R114+WJ114+AD114+AP114)/('S1'!$K$15+100),100*(F114+L114+R114+WJ114+AD114)/'S1'!$K$15)</f>
        <v>30.333333333333332</v>
      </c>
      <c r="AY114" s="115">
        <f>IF(AQ114&gt;0,100*(G114+M114+S114+Y114+AE114+AK114+AQ114)/('S1'!$K$17+100),100*(G114+M114+S114+Y114+AE114+AK114+AQ114)/'S1'!$K$17)</f>
        <v>77.5</v>
      </c>
      <c r="AZ114" s="115">
        <f>IF(AR114&gt;0,100*(H114+N114+T114+Z114+AF114+AL114+AR114)/('S1'!$K$18+100),100*(H114+N114+T114+Z114+AF114+AL114+AR114)/'S1'!$K$18)</f>
        <v>47</v>
      </c>
      <c r="BA114" s="115">
        <f>IF(AS114&gt;0,100*(I294+O114+U114+AA114+AG114+AM114+AS114)/('S1'!$K$19+100),100*(I294+O114+U114+AA114+AG114+AM114+AS114)/'S1'!$K$19)</f>
        <v>48.5</v>
      </c>
      <c r="BB114" s="115">
        <f>IF(AT114&gt;0,100*(J114+P114+V114+AB114+AH114+AN114+AT114)/('S1'!$K$19+100),100*(J114+P114+V114+AB114+AH114+AN114+AT114)/'S1'!$K$19)</f>
        <v>47</v>
      </c>
    </row>
    <row r="115" spans="1:54" ht="15.75" customHeight="1" x14ac:dyDescent="0.3">
      <c r="A115" s="116">
        <v>103</v>
      </c>
      <c r="B115" s="117">
        <v>921320104104</v>
      </c>
      <c r="C115" s="118" t="s">
        <v>39</v>
      </c>
      <c r="D115" s="150" t="s">
        <v>419</v>
      </c>
      <c r="E115" s="120">
        <v>189</v>
      </c>
      <c r="F115" s="126"/>
      <c r="G115" s="108"/>
      <c r="H115" s="108"/>
      <c r="I115" s="108"/>
      <c r="J115" s="108"/>
      <c r="K115" s="108"/>
      <c r="L115" s="120">
        <v>95</v>
      </c>
      <c r="Q115" s="108"/>
      <c r="R115" s="108"/>
      <c r="S115" s="123">
        <v>385</v>
      </c>
      <c r="W115" s="110"/>
      <c r="X115" s="110"/>
      <c r="Y115" s="110"/>
      <c r="Z115" s="151">
        <v>97</v>
      </c>
      <c r="AC115" s="110"/>
      <c r="AD115" s="110"/>
      <c r="AE115" s="110"/>
      <c r="AF115" s="110"/>
      <c r="AG115" s="120">
        <v>97</v>
      </c>
      <c r="AI115" s="110"/>
      <c r="AJ115" s="110"/>
      <c r="AK115" s="110"/>
      <c r="AL115" s="110"/>
      <c r="AM115" s="110"/>
      <c r="AN115" s="123">
        <v>94</v>
      </c>
      <c r="AO115" s="121"/>
      <c r="AP115" s="134"/>
      <c r="AQ115" s="123">
        <v>92</v>
      </c>
      <c r="AR115" s="124"/>
      <c r="AS115" s="124"/>
      <c r="AT115" s="124"/>
      <c r="AU115" s="149" t="s">
        <v>315</v>
      </c>
      <c r="AV115" s="96">
        <f t="shared" si="1"/>
        <v>100</v>
      </c>
      <c r="AW115" s="115">
        <f>IF(AO115&gt;0,100*(E115+K115+Q115+W115+AC115+AI115+AO115)/('S1'!$K$15+100),100*(E115+K115+Q115+W115+AI115+AC115+AO115)/'S1'!$K$15)</f>
        <v>63</v>
      </c>
      <c r="AX115" s="115">
        <f>IF(AP115&gt;0,100*(F115+L115+R115+WJ115+AD115+AP115)/('S1'!$K$15+100),100*(F115+L115+R115+WJ115+AD115)/'S1'!$K$15)</f>
        <v>31.666666666666668</v>
      </c>
      <c r="AY115" s="115">
        <f>IF(AQ115&gt;0,100*(G115+M115+S115+Y115+AE115+AK115+AQ115)/('S1'!$K$17+100),100*(G115+M115+S115+Y115+AE115+AK115+AQ115)/'S1'!$K$17)</f>
        <v>79.5</v>
      </c>
      <c r="AZ115" s="115">
        <f>IF(AR115&gt;0,100*(H115+N115+T115+Z115+AF115+AL115+AR115)/('S1'!$K$18+100),100*(H115+N115+T115+Z115+AF115+AL115+AR115)/'S1'!$K$18)</f>
        <v>48.5</v>
      </c>
      <c r="BA115" s="115">
        <f>IF(AS115&gt;0,100*(I295+O115+U115+AA115+AG115+AM115+AS115)/('S1'!$K$19+100),100*(I295+O115+U115+AA115+AG115+AM115+AS115)/'S1'!$K$19)</f>
        <v>48.5</v>
      </c>
      <c r="BB115" s="115">
        <f>IF(AT115&gt;0,100*(J115+P115+V115+AB115+AH115+AN115+AT115)/('S1'!$K$19+100),100*(J115+P115+V115+AB115+AH115+AN115+AT115)/'S1'!$K$19)</f>
        <v>47</v>
      </c>
    </row>
    <row r="116" spans="1:54" ht="15.75" customHeight="1" x14ac:dyDescent="0.3">
      <c r="A116" s="116">
        <v>104</v>
      </c>
      <c r="B116" s="117">
        <v>921320104105</v>
      </c>
      <c r="C116" s="118" t="s">
        <v>39</v>
      </c>
      <c r="D116" s="150" t="s">
        <v>420</v>
      </c>
      <c r="E116" s="120">
        <v>187</v>
      </c>
      <c r="F116" s="126"/>
      <c r="G116" s="108"/>
      <c r="H116" s="108"/>
      <c r="I116" s="108"/>
      <c r="J116" s="108"/>
      <c r="K116" s="108"/>
      <c r="L116" s="120">
        <v>97</v>
      </c>
      <c r="Q116" s="108"/>
      <c r="R116" s="108"/>
      <c r="S116" s="123">
        <v>385</v>
      </c>
      <c r="W116" s="110"/>
      <c r="X116" s="110"/>
      <c r="Y116" s="110"/>
      <c r="Z116" s="151">
        <v>96</v>
      </c>
      <c r="AC116" s="110"/>
      <c r="AD116" s="110"/>
      <c r="AE116" s="110"/>
      <c r="AF116" s="110"/>
      <c r="AG116" s="120">
        <v>91</v>
      </c>
      <c r="AI116" s="110"/>
      <c r="AJ116" s="110"/>
      <c r="AK116" s="110"/>
      <c r="AL116" s="110"/>
      <c r="AM116" s="110"/>
      <c r="AN116" s="123">
        <v>96</v>
      </c>
      <c r="AO116" s="139">
        <v>96</v>
      </c>
      <c r="AP116" s="124"/>
      <c r="AQ116" s="124"/>
      <c r="AR116" s="124"/>
      <c r="AS116" s="124"/>
      <c r="AT116" s="124"/>
      <c r="AU116" s="149" t="s">
        <v>315</v>
      </c>
      <c r="AV116" s="96">
        <f t="shared" si="1"/>
        <v>100</v>
      </c>
      <c r="AW116" s="115">
        <f>IF(AO116&gt;0,100*(E116+K116+Q116+W116+AC116+AI116+AO116)/('S1'!$K$15+100),100*(E116+K116+Q116+W116+AI116+AC116+AO116)/'S1'!$K$15)</f>
        <v>70.75</v>
      </c>
      <c r="AX116" s="115">
        <f>IF(AP116&gt;0,100*(F116+L116+R116+WJ116+AD116+AP116)/('S1'!$K$15+100),100*(F116+L116+R116+WJ116+AD116)/'S1'!$K$15)</f>
        <v>32.333333333333336</v>
      </c>
      <c r="AY116" s="115">
        <f>IF(AQ116&gt;0,100*(G116+M116+S116+Y116+AE116+AK116+AQ116)/('S1'!$K$17+100),100*(G116+M116+S116+Y116+AE116+AK116+AQ116)/'S1'!$K$17)</f>
        <v>77</v>
      </c>
      <c r="AZ116" s="115">
        <f>IF(AR116&gt;0,100*(H116+N116+T116+Z116+AF116+AL116+AR116)/('S1'!$K$18+100),100*(H116+N116+T116+Z116+AF116+AL116+AR116)/'S1'!$K$18)</f>
        <v>48</v>
      </c>
      <c r="BA116" s="115">
        <f>IF(AS116&gt;0,100*(I296+O116+U116+AA116+AG116+AM116+AS116)/('S1'!$K$19+100),100*(I296+O116+U116+AA116+AG116+AM116+AS116)/'S1'!$K$19)</f>
        <v>45.5</v>
      </c>
      <c r="BB116" s="115">
        <f>IF(AT116&gt;0,100*(J116+P116+V116+AB116+AH116+AN116+AT116)/('S1'!$K$19+100),100*(J116+P116+V116+AB116+AH116+AN116+AT116)/'S1'!$K$19)</f>
        <v>48</v>
      </c>
    </row>
    <row r="117" spans="1:54" ht="15.75" customHeight="1" x14ac:dyDescent="0.3">
      <c r="A117" s="116">
        <v>105</v>
      </c>
      <c r="B117" s="117">
        <v>921320104106</v>
      </c>
      <c r="C117" s="118" t="s">
        <v>39</v>
      </c>
      <c r="D117" s="150" t="s">
        <v>421</v>
      </c>
      <c r="E117" s="120">
        <v>189</v>
      </c>
      <c r="F117" s="126"/>
      <c r="G117" s="108"/>
      <c r="H117" s="108"/>
      <c r="I117" s="108"/>
      <c r="J117" s="108"/>
      <c r="K117" s="108"/>
      <c r="L117" s="120">
        <v>94</v>
      </c>
      <c r="Q117" s="108"/>
      <c r="R117" s="108"/>
      <c r="S117" s="123">
        <v>375</v>
      </c>
      <c r="W117" s="126"/>
      <c r="X117" s="126"/>
      <c r="Y117" s="126"/>
      <c r="Z117" s="151">
        <v>95</v>
      </c>
      <c r="AC117" s="126"/>
      <c r="AD117" s="126"/>
      <c r="AE117" s="126"/>
      <c r="AF117" s="126"/>
      <c r="AG117" s="120">
        <v>94</v>
      </c>
      <c r="AI117" s="126"/>
      <c r="AJ117" s="126"/>
      <c r="AK117" s="126"/>
      <c r="AL117" s="126"/>
      <c r="AM117" s="126"/>
      <c r="AN117" s="151">
        <v>94</v>
      </c>
      <c r="AO117" s="134"/>
      <c r="AP117" s="135"/>
      <c r="AQ117" s="124"/>
      <c r="AR117" s="124"/>
      <c r="AS117" s="123">
        <v>94</v>
      </c>
      <c r="AT117" s="135"/>
      <c r="AU117" s="149" t="s">
        <v>315</v>
      </c>
      <c r="AV117" s="96">
        <f t="shared" si="1"/>
        <v>100</v>
      </c>
      <c r="AW117" s="115">
        <f>IF(AO117&gt;0,100*(E117+K117+Q117+W117+AC117+AI117+AO117)/('S1'!$K$15+100),100*(E117+K117+Q117+W117+AI117+AC117+AO117)/'S1'!$K$15)</f>
        <v>63</v>
      </c>
      <c r="AX117" s="115">
        <f>IF(AP117&gt;0,100*(F117+L117+R117+WJ117+AD117+AP117)/('S1'!$K$15+100),100*(F117+L117+R117+WJ117+AD117)/'S1'!$K$15)</f>
        <v>31.333333333333332</v>
      </c>
      <c r="AY117" s="115">
        <f>IF(AQ117&gt;0,100*(G117+M117+S117+Y117+AE117+AK117+AQ117)/('S1'!$K$17+100),100*(G117+M117+S117+Y117+AE117+AK117+AQ117)/'S1'!$K$17)</f>
        <v>75</v>
      </c>
      <c r="AZ117" s="115">
        <f>IF(AR117&gt;0,100*(H117+N117+T117+Z117+AF117+AL117+AR117)/('S1'!$K$18+100),100*(H117+N117+T117+Z117+AF117+AL117+AR117)/'S1'!$K$18)</f>
        <v>47.5</v>
      </c>
      <c r="BA117" s="115">
        <f>IF(AS117&gt;0,100*(I297+O117+U117+AA117+AG117+AM117+AS117)/('S1'!$K$19+100),100*(I297+O117+U117+AA117+AG117+AM117+AS117)/'S1'!$K$19)</f>
        <v>62.666666666666664</v>
      </c>
      <c r="BB117" s="115">
        <f>IF(AT117&gt;0,100*(J117+P117+V117+AB117+AH117+AN117+AT117)/('S1'!$K$19+100),100*(J117+P117+V117+AB117+AH117+AN117+AT117)/'S1'!$K$19)</f>
        <v>47</v>
      </c>
    </row>
    <row r="118" spans="1:54" ht="15.75" customHeight="1" x14ac:dyDescent="0.3">
      <c r="A118" s="116">
        <v>106</v>
      </c>
      <c r="B118" s="117">
        <v>921320104107</v>
      </c>
      <c r="C118" s="118" t="s">
        <v>39</v>
      </c>
      <c r="D118" s="150" t="s">
        <v>422</v>
      </c>
      <c r="E118" s="120">
        <v>188</v>
      </c>
      <c r="F118" s="143"/>
      <c r="G118" s="108"/>
      <c r="H118" s="108"/>
      <c r="I118" s="108"/>
      <c r="J118" s="108"/>
      <c r="K118" s="108"/>
      <c r="L118" s="120">
        <v>91</v>
      </c>
      <c r="Q118" s="108"/>
      <c r="R118" s="108"/>
      <c r="S118" s="123">
        <v>378</v>
      </c>
      <c r="W118" s="110"/>
      <c r="X118" s="110"/>
      <c r="Y118" s="110"/>
      <c r="Z118" s="151">
        <v>96</v>
      </c>
      <c r="AC118" s="110"/>
      <c r="AD118" s="110"/>
      <c r="AE118" s="110"/>
      <c r="AF118" s="110"/>
      <c r="AG118" s="120">
        <v>94</v>
      </c>
      <c r="AI118" s="110"/>
      <c r="AJ118" s="110"/>
      <c r="AK118" s="110"/>
      <c r="AL118" s="110"/>
      <c r="AM118" s="110"/>
      <c r="AN118" s="151">
        <v>96</v>
      </c>
      <c r="AO118" s="134"/>
      <c r="AP118" s="123">
        <v>96</v>
      </c>
      <c r="AQ118" s="135"/>
      <c r="AR118" s="124"/>
      <c r="AS118" s="124"/>
      <c r="AT118" s="124"/>
      <c r="AU118" s="149" t="s">
        <v>315</v>
      </c>
      <c r="AV118" s="96">
        <f t="shared" si="1"/>
        <v>100</v>
      </c>
      <c r="AW118" s="115">
        <f>IF(AO118&gt;0,100*(E118+K118+Q118+W118+AC118+AI118+AO118)/('S1'!$K$15+100),100*(E118+K118+Q118+W118+AI118+AC118+AO118)/'S1'!$K$15)</f>
        <v>62.666666666666664</v>
      </c>
      <c r="AX118" s="115">
        <f>IF(AP118&gt;0,100*(F118+L118+R118+WJ118+AD118+AP118)/('S1'!$K$15+100),100*(F118+L118+R118+WJ118+AD118)/'S1'!$K$15)</f>
        <v>46.75</v>
      </c>
      <c r="AY118" s="115">
        <f>IF(AQ118&gt;0,100*(G118+M118+S118+Y118+AE118+AK118+AQ118)/('S1'!$K$17+100),100*(G118+M118+S118+Y118+AE118+AK118+AQ118)/'S1'!$K$17)</f>
        <v>75.599999999999994</v>
      </c>
      <c r="AZ118" s="115">
        <f>IF(AR118&gt;0,100*(H118+N118+T118+Z118+AF118+AL118+AR118)/('S1'!$K$18+100),100*(H118+N118+T118+Z118+AF118+AL118+AR118)/'S1'!$K$18)</f>
        <v>48</v>
      </c>
      <c r="BA118" s="115">
        <f>IF(AS118&gt;0,100*(I298+O118+U118+AA118+AG118+AM118+AS118)/('S1'!$K$19+100),100*(I298+O118+U118+AA118+AG118+AM118+AS118)/'S1'!$K$19)</f>
        <v>47</v>
      </c>
      <c r="BB118" s="115">
        <f>IF(AT118&gt;0,100*(J118+P118+V118+AB118+AH118+AN118+AT118)/('S1'!$K$19+100),100*(J118+P118+V118+AB118+AH118+AN118+AT118)/'S1'!$K$19)</f>
        <v>48</v>
      </c>
    </row>
    <row r="119" spans="1:54" ht="15.75" customHeight="1" x14ac:dyDescent="0.3">
      <c r="A119" s="116">
        <v>107</v>
      </c>
      <c r="B119" s="117">
        <v>921320104109</v>
      </c>
      <c r="C119" s="118" t="s">
        <v>39</v>
      </c>
      <c r="D119" s="150" t="s">
        <v>423</v>
      </c>
      <c r="E119" s="120">
        <v>189</v>
      </c>
      <c r="F119" s="126"/>
      <c r="G119" s="108"/>
      <c r="H119" s="108"/>
      <c r="I119" s="108"/>
      <c r="J119" s="108"/>
      <c r="K119" s="108"/>
      <c r="L119" s="120">
        <v>94</v>
      </c>
      <c r="Q119" s="108"/>
      <c r="R119" s="108"/>
      <c r="S119" s="123">
        <v>376</v>
      </c>
      <c r="W119" s="110"/>
      <c r="X119" s="110"/>
      <c r="Y119" s="110"/>
      <c r="Z119" s="151">
        <v>96</v>
      </c>
      <c r="AC119" s="110"/>
      <c r="AD119" s="110"/>
      <c r="AE119" s="110"/>
      <c r="AF119" s="110"/>
      <c r="AG119" s="120">
        <v>96</v>
      </c>
      <c r="AI119" s="110"/>
      <c r="AJ119" s="110"/>
      <c r="AK119" s="110"/>
      <c r="AL119" s="110"/>
      <c r="AM119" s="110"/>
      <c r="AN119" s="123">
        <v>94</v>
      </c>
      <c r="AO119" s="134"/>
      <c r="AP119" s="135"/>
      <c r="AQ119" s="124"/>
      <c r="AR119" s="123">
        <v>96</v>
      </c>
      <c r="AS119" s="124"/>
      <c r="AT119" s="124"/>
      <c r="AU119" s="149" t="s">
        <v>7</v>
      </c>
      <c r="AV119" s="96">
        <f t="shared" si="1"/>
        <v>80</v>
      </c>
      <c r="AW119" s="115">
        <f>IF(AO119&gt;0,100*(E119+K119+Q119+W119+AC119+AI119+AO119)/('S1'!$K$15+100),100*(E119+K119+Q119+W119+AI119+AC119+AO119)/'S1'!$K$15)</f>
        <v>63</v>
      </c>
      <c r="AX119" s="115">
        <f>IF(AP119&gt;0,100*(F119+L119+R119+WJ119+AD119+AP119)/('S1'!$K$15+100),100*(F119+L119+R119+WJ119+AD119)/'S1'!$K$15)</f>
        <v>31.333333333333332</v>
      </c>
      <c r="AY119" s="115">
        <f>IF(AQ119&gt;0,100*(G119+M119+S119+Y119+AE119+AK119+AQ119)/('S1'!$K$17+100),100*(G119+M119+S119+Y119+AE119+AK119+AQ119)/'S1'!$K$17)</f>
        <v>75.2</v>
      </c>
      <c r="AZ119" s="115">
        <f>IF(AR119&gt;0,100*(H119+N119+T119+Z119+AF119+AL119+AR119)/('S1'!$K$18+100),100*(H119+N119+T119+Z119+AF119+AL119+AR119)/'S1'!$K$18)</f>
        <v>64</v>
      </c>
      <c r="BA119" s="115">
        <f>IF(AS119&gt;0,100*(I299+O119+U119+AA119+AG119+AM119+AS119)/('S1'!$K$19+100),100*(I299+O119+U119+AA119+AG119+AM119+AS119)/'S1'!$K$19)</f>
        <v>48</v>
      </c>
      <c r="BB119" s="115">
        <f>IF(AT119&gt;0,100*(J119+P119+V119+AB119+AH119+AN119+AT119)/('S1'!$K$19+100),100*(J119+P119+V119+AB119+AH119+AN119+AT119)/'S1'!$K$19)</f>
        <v>47</v>
      </c>
    </row>
    <row r="120" spans="1:54" ht="15.75" customHeight="1" x14ac:dyDescent="0.3">
      <c r="A120" s="116">
        <v>108</v>
      </c>
      <c r="B120" s="117">
        <v>921320104110</v>
      </c>
      <c r="C120" s="118" t="s">
        <v>39</v>
      </c>
      <c r="D120" s="150" t="s">
        <v>424</v>
      </c>
      <c r="E120" s="120">
        <v>191</v>
      </c>
      <c r="F120" s="143"/>
      <c r="G120" s="108"/>
      <c r="H120" s="108"/>
      <c r="I120" s="108"/>
      <c r="J120" s="108"/>
      <c r="K120" s="108"/>
      <c r="L120" s="120">
        <v>94</v>
      </c>
      <c r="Q120" s="108"/>
      <c r="R120" s="108"/>
      <c r="S120" s="123">
        <v>380</v>
      </c>
      <c r="W120" s="110"/>
      <c r="X120" s="110"/>
      <c r="Y120" s="110"/>
      <c r="Z120" s="151">
        <v>96</v>
      </c>
      <c r="AC120" s="110"/>
      <c r="AD120" s="110"/>
      <c r="AE120" s="110"/>
      <c r="AF120" s="110"/>
      <c r="AG120" s="151">
        <v>94</v>
      </c>
      <c r="AI120" s="110"/>
      <c r="AJ120" s="110"/>
      <c r="AK120" s="110"/>
      <c r="AL120" s="110"/>
      <c r="AM120" s="110"/>
      <c r="AN120" s="120">
        <v>97</v>
      </c>
      <c r="AO120" s="134"/>
      <c r="AP120" s="124"/>
      <c r="AQ120" s="123">
        <v>98</v>
      </c>
      <c r="AR120" s="124"/>
      <c r="AS120" s="124"/>
      <c r="AT120" s="124"/>
      <c r="AU120" s="149" t="s">
        <v>315</v>
      </c>
      <c r="AV120" s="96">
        <f t="shared" si="1"/>
        <v>100</v>
      </c>
      <c r="AW120" s="115">
        <f>IF(AO120&gt;0,100*(E120+K120+Q120+W120+AC120+AI120+AO120)/('S1'!$K$15+100),100*(E120+K120+Q120+W120+AI120+AC120+AO120)/'S1'!$K$15)</f>
        <v>63.666666666666664</v>
      </c>
      <c r="AX120" s="115">
        <f>IF(AP120&gt;0,100*(F120+L120+R120+WJ120+AD120+AP120)/('S1'!$K$15+100),100*(F120+L120+R120+WJ120+AD120)/'S1'!$K$15)</f>
        <v>31.333333333333332</v>
      </c>
      <c r="AY120" s="115">
        <f>IF(AQ120&gt;0,100*(G120+M120+S120+Y120+AE120+AK120+AQ120)/('S1'!$K$17+100),100*(G120+M120+S120+Y120+AE120+AK120+AQ120)/'S1'!$K$17)</f>
        <v>79.666666666666671</v>
      </c>
      <c r="AZ120" s="115">
        <f>IF(AR120&gt;0,100*(H120+N120+T120+Z120+AF120+AL120+AR120)/('S1'!$K$18+100),100*(H120+N120+T120+Z120+AF120+AL120+AR120)/'S1'!$K$18)</f>
        <v>48</v>
      </c>
      <c r="BA120" s="115">
        <f>IF(AS120&gt;0,100*(I300+O120+U120+AA120+AG120+AM120+AS120)/('S1'!$K$19+100),100*(I300+O120+U120+AA120+AG120+AM120+AS120)/'S1'!$K$19)</f>
        <v>47</v>
      </c>
      <c r="BB120" s="115">
        <f>IF(AT120&gt;0,100*(J120+P120+V120+AB120+AH120+AN120+AT120)/('S1'!$K$19+100),100*(J120+P120+V120+AB120+AH120+AN120+AT120)/'S1'!$K$19)</f>
        <v>48.5</v>
      </c>
    </row>
    <row r="121" spans="1:54" ht="15.75" customHeight="1" x14ac:dyDescent="0.3">
      <c r="A121" s="116">
        <v>109</v>
      </c>
      <c r="B121" s="117">
        <v>921320104111</v>
      </c>
      <c r="C121" s="118" t="s">
        <v>39</v>
      </c>
      <c r="D121" s="150" t="s">
        <v>425</v>
      </c>
      <c r="E121" s="120">
        <v>188</v>
      </c>
      <c r="F121" s="126"/>
      <c r="G121" s="108"/>
      <c r="H121" s="108"/>
      <c r="I121" s="108"/>
      <c r="J121" s="108"/>
      <c r="K121" s="108"/>
      <c r="L121" s="120">
        <v>96</v>
      </c>
      <c r="Q121" s="108"/>
      <c r="R121" s="108"/>
      <c r="S121" s="151">
        <v>380</v>
      </c>
      <c r="W121" s="110"/>
      <c r="X121" s="110"/>
      <c r="Y121" s="110"/>
      <c r="Z121" s="151">
        <v>97</v>
      </c>
      <c r="AC121" s="110"/>
      <c r="AD121" s="110"/>
      <c r="AE121" s="110"/>
      <c r="AF121" s="110"/>
      <c r="AG121" s="151">
        <v>96</v>
      </c>
      <c r="AI121" s="110"/>
      <c r="AJ121" s="110"/>
      <c r="AK121" s="110"/>
      <c r="AL121" s="110"/>
      <c r="AM121" s="110"/>
      <c r="AN121" s="120">
        <v>97</v>
      </c>
      <c r="AO121" s="121"/>
      <c r="AP121" s="128"/>
      <c r="AQ121" s="133">
        <v>98</v>
      </c>
      <c r="AR121" s="129"/>
      <c r="AS121" s="129"/>
      <c r="AT121" s="108"/>
      <c r="AU121" s="149" t="s">
        <v>327</v>
      </c>
      <c r="AV121" s="96">
        <f t="shared" si="1"/>
        <v>90</v>
      </c>
      <c r="AW121" s="115">
        <f>IF(AO121&gt;0,100*(E121+K121+Q121+W121+AC121+AI121+AO121)/('S1'!$K$15+100),100*(E121+K121+Q121+W121+AI121+AC121+AO121)/'S1'!$K$15)</f>
        <v>62.666666666666664</v>
      </c>
      <c r="AX121" s="115">
        <f>IF(AP121&gt;0,100*(F121+L121+R121+WJ121+AD121+AP121)/('S1'!$K$15+100),100*(F121+L121+R121+WJ121+AD121)/'S1'!$K$15)</f>
        <v>32</v>
      </c>
      <c r="AY121" s="115">
        <f>IF(AQ121&gt;0,100*(G121+M121+S121+Y121+AE121+AK121+AQ121)/('S1'!$K$17+100),100*(G121+M121+S121+Y121+AE121+AK121+AQ121)/'S1'!$K$17)</f>
        <v>79.666666666666671</v>
      </c>
      <c r="AZ121" s="115">
        <f>IF(AR121&gt;0,100*(H121+N121+T121+Z121+AF121+AL121+AR121)/('S1'!$K$18+100),100*(H121+N121+T121+Z121+AF121+AL121+AR121)/'S1'!$K$18)</f>
        <v>48.5</v>
      </c>
      <c r="BA121" s="115">
        <f>IF(AS121&gt;0,100*(I301+O121+U121+AA121+AG121+AM121+AS121)/('S1'!$K$19+100),100*(I301+O121+U121+AA121+AG121+AM121+AS121)/'S1'!$K$19)</f>
        <v>48</v>
      </c>
      <c r="BB121" s="115">
        <f>IF(AT121&gt;0,100*(J121+P121+V121+AB121+AH121+AN121+AT121)/('S1'!$K$19+100),100*(J121+P121+V121+AB121+AH121+AN121+AT121)/'S1'!$K$19)</f>
        <v>48.5</v>
      </c>
    </row>
    <row r="122" spans="1:54" ht="15.75" customHeight="1" x14ac:dyDescent="0.3">
      <c r="A122" s="116">
        <v>110</v>
      </c>
      <c r="B122" s="117">
        <v>921320104112</v>
      </c>
      <c r="C122" s="118" t="s">
        <v>39</v>
      </c>
      <c r="D122" s="150" t="s">
        <v>426</v>
      </c>
      <c r="E122" s="120">
        <v>192</v>
      </c>
      <c r="F122" s="143"/>
      <c r="G122" s="108"/>
      <c r="H122" s="108"/>
      <c r="I122" s="108"/>
      <c r="J122" s="108"/>
      <c r="K122" s="108"/>
      <c r="L122" s="151">
        <v>94</v>
      </c>
      <c r="Q122" s="108"/>
      <c r="R122" s="108"/>
      <c r="S122" s="151">
        <v>382</v>
      </c>
      <c r="W122" s="110"/>
      <c r="X122" s="110"/>
      <c r="Y122" s="110"/>
      <c r="Z122" s="151">
        <v>96</v>
      </c>
      <c r="AC122" s="110"/>
      <c r="AD122" s="110"/>
      <c r="AE122" s="110"/>
      <c r="AF122" s="110"/>
      <c r="AG122" s="120">
        <v>94</v>
      </c>
      <c r="AI122" s="110"/>
      <c r="AJ122" s="110"/>
      <c r="AK122" s="110"/>
      <c r="AL122" s="110"/>
      <c r="AM122" s="110"/>
      <c r="AN122" s="123">
        <v>91</v>
      </c>
      <c r="AO122" s="121"/>
      <c r="AP122" s="134"/>
      <c r="AQ122" s="123">
        <v>98</v>
      </c>
      <c r="AR122" s="124"/>
      <c r="AS122" s="124"/>
      <c r="AT122" s="108"/>
      <c r="AU122" s="149" t="s">
        <v>315</v>
      </c>
      <c r="AV122" s="96">
        <f t="shared" si="1"/>
        <v>100</v>
      </c>
      <c r="AW122" s="115">
        <f>IF(AO122&gt;0,100*(E122+K122+Q122+W122+AC122+AI122+AO122)/('S1'!$K$15+100),100*(E122+K122+Q122+W122+AI122+AC122+AO122)/'S1'!$K$15)</f>
        <v>64</v>
      </c>
      <c r="AX122" s="115">
        <f>IF(AP122&gt;0,100*(F122+L122+R122+WJ122+AD122+AP122)/('S1'!$K$15+100),100*(F122+L122+R122+WJ122+AD122)/'S1'!$K$15)</f>
        <v>31.333333333333332</v>
      </c>
      <c r="AY122" s="115">
        <f>IF(AQ122&gt;0,100*(G122+M122+S122+Y122+AE122+AK122+AQ122)/('S1'!$K$17+100),100*(G122+M122+S122+Y122+AE122+AK122+AQ122)/'S1'!$K$17)</f>
        <v>80</v>
      </c>
      <c r="AZ122" s="115">
        <f>IF(AR122&gt;0,100*(H122+N122+T122+Z122+AF122+AL122+AR122)/('S1'!$K$18+100),100*(H122+N122+T122+Z122+AF122+AL122+AR122)/'S1'!$K$18)</f>
        <v>48</v>
      </c>
      <c r="BA122" s="115">
        <f>IF(AS122&gt;0,100*(I302+O122+U122+AA122+AG122+AM122+AS122)/('S1'!$K$19+100),100*(I302+O122+U122+AA122+AG122+AM122+AS122)/'S1'!$K$19)</f>
        <v>47</v>
      </c>
      <c r="BB122" s="115">
        <f>IF(AT122&gt;0,100*(J122+P122+V122+AB122+AH122+AN122+AT122)/('S1'!$K$19+100),100*(J122+P122+V122+AB122+AH122+AN122+AT122)/'S1'!$K$19)</f>
        <v>45.5</v>
      </c>
    </row>
    <row r="123" spans="1:54" ht="15.75" customHeight="1" x14ac:dyDescent="0.3">
      <c r="A123" s="116">
        <v>111</v>
      </c>
      <c r="B123" s="117">
        <v>921320104113</v>
      </c>
      <c r="C123" s="118" t="s">
        <v>39</v>
      </c>
      <c r="D123" s="150" t="s">
        <v>427</v>
      </c>
      <c r="E123" s="120">
        <v>191</v>
      </c>
      <c r="F123" s="126"/>
      <c r="G123" s="108"/>
      <c r="H123" s="108"/>
      <c r="I123" s="108"/>
      <c r="J123" s="108"/>
      <c r="K123" s="108"/>
      <c r="L123" s="151">
        <v>96</v>
      </c>
      <c r="Q123" s="108"/>
      <c r="R123" s="108"/>
      <c r="S123" s="151">
        <v>387</v>
      </c>
      <c r="W123" s="110"/>
      <c r="X123" s="110"/>
      <c r="Y123" s="110"/>
      <c r="Z123" s="151">
        <v>95</v>
      </c>
      <c r="AC123" s="110"/>
      <c r="AD123" s="110"/>
      <c r="AE123" s="110"/>
      <c r="AF123" s="110"/>
      <c r="AG123" s="120">
        <v>97</v>
      </c>
      <c r="AI123" s="110"/>
      <c r="AJ123" s="110"/>
      <c r="AK123" s="110"/>
      <c r="AL123" s="110"/>
      <c r="AM123" s="110"/>
      <c r="AN123" s="123">
        <v>95</v>
      </c>
      <c r="AO123" s="139">
        <v>86</v>
      </c>
      <c r="AP123" s="124"/>
      <c r="AQ123" s="124"/>
      <c r="AR123" s="124"/>
      <c r="AS123" s="124"/>
      <c r="AT123" s="108"/>
      <c r="AU123" s="149" t="s">
        <v>315</v>
      </c>
      <c r="AV123" s="96">
        <f t="shared" si="1"/>
        <v>100</v>
      </c>
      <c r="AW123" s="115">
        <f>IF(AO123&gt;0,100*(E123+K123+Q123+W123+AC123+AI123+AO123)/('S1'!$K$15+100),100*(E123+K123+Q123+W123+AI123+AC123+AO123)/'S1'!$K$15)</f>
        <v>69.25</v>
      </c>
      <c r="AX123" s="115">
        <f>IF(AP123&gt;0,100*(F123+L123+R123+WJ123+AD123+AP123)/('S1'!$K$15+100),100*(F123+L123+R123+WJ123+AD123)/'S1'!$K$15)</f>
        <v>32</v>
      </c>
      <c r="AY123" s="115">
        <f>IF(AQ123&gt;0,100*(G123+M123+S123+Y123+AE123+AK123+AQ123)/('S1'!$K$17+100),100*(G123+M123+S123+Y123+AE123+AK123+AQ123)/'S1'!$K$17)</f>
        <v>77.400000000000006</v>
      </c>
      <c r="AZ123" s="115">
        <f>IF(AR123&gt;0,100*(H123+N123+T123+Z123+AF123+AL123+AR123)/('S1'!$K$18+100),100*(H123+N123+T123+Z123+AF123+AL123+AR123)/'S1'!$K$18)</f>
        <v>47.5</v>
      </c>
      <c r="BA123" s="115">
        <f>IF(AS123&gt;0,100*(I303+O123+U123+AA123+AG123+AM123+AS123)/('S1'!$K$19+100),100*(I303+O123+U123+AA123+AG123+AM123+AS123)/'S1'!$K$19)</f>
        <v>48.5</v>
      </c>
      <c r="BB123" s="115">
        <f>IF(AT123&gt;0,100*(J123+P123+V123+AB123+AH123+AN123+AT123)/('S1'!$K$19+100),100*(J123+P123+V123+AB123+AH123+AN123+AT123)/'S1'!$K$19)</f>
        <v>47.5</v>
      </c>
    </row>
    <row r="124" spans="1:54" ht="15.75" customHeight="1" x14ac:dyDescent="0.3">
      <c r="A124" s="116">
        <v>112</v>
      </c>
      <c r="B124" s="117">
        <v>921320104114</v>
      </c>
      <c r="C124" s="118" t="s">
        <v>39</v>
      </c>
      <c r="D124" s="150" t="s">
        <v>428</v>
      </c>
      <c r="E124" s="120">
        <v>188</v>
      </c>
      <c r="F124" s="143"/>
      <c r="G124" s="108"/>
      <c r="H124" s="108"/>
      <c r="I124" s="108"/>
      <c r="J124" s="108"/>
      <c r="K124" s="108"/>
      <c r="L124" s="120">
        <v>94</v>
      </c>
      <c r="Q124" s="108"/>
      <c r="R124" s="108"/>
      <c r="S124" s="151">
        <v>385</v>
      </c>
      <c r="W124" s="110"/>
      <c r="X124" s="110"/>
      <c r="Y124" s="110"/>
      <c r="Z124" s="151">
        <v>95</v>
      </c>
      <c r="AC124" s="110"/>
      <c r="AD124" s="110"/>
      <c r="AE124" s="110"/>
      <c r="AF124" s="110"/>
      <c r="AG124" s="120">
        <v>97</v>
      </c>
      <c r="AI124" s="110"/>
      <c r="AJ124" s="110"/>
      <c r="AK124" s="110"/>
      <c r="AL124" s="110"/>
      <c r="AM124" s="110"/>
      <c r="AN124" s="123">
        <v>97</v>
      </c>
      <c r="AO124" s="134"/>
      <c r="AP124" s="135"/>
      <c r="AQ124" s="124"/>
      <c r="AR124" s="124"/>
      <c r="AS124" s="123">
        <v>90</v>
      </c>
      <c r="AT124" s="108"/>
      <c r="AU124" s="149" t="s">
        <v>327</v>
      </c>
      <c r="AV124" s="96">
        <f t="shared" si="1"/>
        <v>90</v>
      </c>
      <c r="AW124" s="115">
        <f>IF(AO124&gt;0,100*(E124+K124+Q124+W124+AC124+AI124+AO124)/('S1'!$K$15+100),100*(E124+K124+Q124+W124+AI124+AC124+AO124)/'S1'!$K$15)</f>
        <v>62.666666666666664</v>
      </c>
      <c r="AX124" s="115">
        <f>IF(AP124&gt;0,100*(F124+L124+R124+WJ124+AD124+AP124)/('S1'!$K$15+100),100*(F124+L124+R124+WJ124+AD124)/'S1'!$K$15)</f>
        <v>31.333333333333332</v>
      </c>
      <c r="AY124" s="115">
        <f>IF(AQ124&gt;0,100*(G124+M124+S124+Y124+AE124+AK124+AQ124)/('S1'!$K$17+100),100*(G124+M124+S124+Y124+AE124+AK124+AQ124)/'S1'!$K$17)</f>
        <v>77</v>
      </c>
      <c r="AZ124" s="115">
        <f>IF(AR124&gt;0,100*(H124+N124+T124+Z124+AF124+AL124+AR124)/('S1'!$K$18+100),100*(H124+N124+T124+Z124+AF124+AL124+AR124)/'S1'!$K$18)</f>
        <v>47.5</v>
      </c>
      <c r="BA124" s="115">
        <f>IF(AS124&gt;0,100*(I304+O124+U124+AA124+AG124+AM124+AS124)/('S1'!$K$19+100),100*(I304+O124+U124+AA124+AG124+AM124+AS124)/'S1'!$K$19)</f>
        <v>62.333333333333336</v>
      </c>
      <c r="BB124" s="115">
        <f>IF(AT124&gt;0,100*(J124+P124+V124+AB124+AH124+AN124+AT124)/('S1'!$K$19+100),100*(J124+P124+V124+AB124+AH124+AN124+AT124)/'S1'!$K$19)</f>
        <v>48.5</v>
      </c>
    </row>
    <row r="125" spans="1:54" ht="15.75" customHeight="1" x14ac:dyDescent="0.3">
      <c r="A125" s="116">
        <v>113</v>
      </c>
      <c r="B125" s="117">
        <v>921320104115</v>
      </c>
      <c r="C125" s="118" t="s">
        <v>39</v>
      </c>
      <c r="D125" s="150" t="s">
        <v>429</v>
      </c>
      <c r="E125" s="120">
        <v>195</v>
      </c>
      <c r="F125" s="126"/>
      <c r="G125" s="108"/>
      <c r="H125" s="108"/>
      <c r="I125" s="108"/>
      <c r="J125" s="108"/>
      <c r="K125" s="108"/>
      <c r="L125" s="120">
        <v>97</v>
      </c>
      <c r="Q125" s="108"/>
      <c r="R125" s="108"/>
      <c r="S125" s="151">
        <v>381</v>
      </c>
      <c r="W125" s="110"/>
      <c r="X125" s="110"/>
      <c r="Y125" s="110"/>
      <c r="Z125" s="151">
        <v>96</v>
      </c>
      <c r="AC125" s="110"/>
      <c r="AD125" s="110"/>
      <c r="AE125" s="110"/>
      <c r="AF125" s="110"/>
      <c r="AG125" s="120">
        <v>97</v>
      </c>
      <c r="AI125" s="110"/>
      <c r="AJ125" s="110"/>
      <c r="AK125" s="110"/>
      <c r="AL125" s="110"/>
      <c r="AM125" s="110"/>
      <c r="AN125" s="123">
        <v>94</v>
      </c>
      <c r="AO125" s="134"/>
      <c r="AP125" s="123">
        <v>89</v>
      </c>
      <c r="AQ125" s="135"/>
      <c r="AR125" s="124"/>
      <c r="AS125" s="124"/>
      <c r="AT125" s="108"/>
      <c r="AU125" s="149" t="s">
        <v>7</v>
      </c>
      <c r="AV125" s="96">
        <f t="shared" si="1"/>
        <v>80</v>
      </c>
      <c r="AW125" s="115">
        <f>IF(AO125&gt;0,100*(E125+K125+Q125+W125+AC125+AI125+AO125)/('S1'!$K$15+100),100*(E125+K125+Q125+W125+AI125+AC125+AO125)/'S1'!$K$15)</f>
        <v>65</v>
      </c>
      <c r="AX125" s="115">
        <f>IF(AP125&gt;0,100*(F125+L125+R125+WJ125+AD125+AP125)/('S1'!$K$15+100),100*(F125+L125+R125+WJ125+AD125)/'S1'!$K$15)</f>
        <v>46.5</v>
      </c>
      <c r="AY125" s="115">
        <f>IF(AQ125&gt;0,100*(G125+M125+S125+Y125+AE125+AK125+AQ125)/('S1'!$K$17+100),100*(G125+M125+S125+Y125+AE125+AK125+AQ125)/'S1'!$K$17)</f>
        <v>76.2</v>
      </c>
      <c r="AZ125" s="115">
        <f>IF(AR125&gt;0,100*(H125+N125+T125+Z125+AF125+AL125+AR125)/('S1'!$K$18+100),100*(H125+N125+T125+Z125+AF125+AL125+AR125)/'S1'!$K$18)</f>
        <v>48</v>
      </c>
      <c r="BA125" s="115">
        <f>IF(AS125&gt;0,100*(I305+O125+U125+AA125+AG125+AM125+AS125)/('S1'!$K$19+100),100*(I305+O125+U125+AA125+AG125+AM125+AS125)/'S1'!$K$19)</f>
        <v>48.5</v>
      </c>
      <c r="BB125" s="115">
        <f>IF(AT125&gt;0,100*(J125+P125+V125+AB125+AH125+AN125+AT125)/('S1'!$K$19+100),100*(J125+P125+V125+AB125+AH125+AN125+AT125)/'S1'!$K$19)</f>
        <v>47</v>
      </c>
    </row>
    <row r="126" spans="1:54" ht="15.75" customHeight="1" x14ac:dyDescent="0.3">
      <c r="A126" s="116">
        <v>114</v>
      </c>
      <c r="B126" s="117">
        <v>921320104116</v>
      </c>
      <c r="C126" s="118" t="s">
        <v>39</v>
      </c>
      <c r="D126" s="150" t="s">
        <v>430</v>
      </c>
      <c r="E126" s="120">
        <v>186</v>
      </c>
      <c r="F126" s="126"/>
      <c r="G126" s="108"/>
      <c r="H126" s="108"/>
      <c r="I126" s="108"/>
      <c r="J126" s="108"/>
      <c r="K126" s="108"/>
      <c r="L126" s="120">
        <v>97</v>
      </c>
      <c r="Q126" s="108"/>
      <c r="R126" s="108"/>
      <c r="S126" s="151">
        <v>380</v>
      </c>
      <c r="W126" s="110"/>
      <c r="X126" s="110"/>
      <c r="Y126" s="110"/>
      <c r="Z126" s="151">
        <v>96</v>
      </c>
      <c r="AC126" s="110"/>
      <c r="AD126" s="110"/>
      <c r="AE126" s="110"/>
      <c r="AF126" s="110"/>
      <c r="AG126" s="120">
        <v>97</v>
      </c>
      <c r="AI126" s="110"/>
      <c r="AJ126" s="110"/>
      <c r="AK126" s="110"/>
      <c r="AL126" s="110"/>
      <c r="AM126" s="110"/>
      <c r="AN126" s="123">
        <v>91</v>
      </c>
      <c r="AO126" s="134"/>
      <c r="AP126" s="135"/>
      <c r="AQ126" s="124"/>
      <c r="AR126" s="123">
        <v>92</v>
      </c>
      <c r="AS126" s="124"/>
      <c r="AT126" s="130"/>
      <c r="AU126" s="149" t="s">
        <v>315</v>
      </c>
      <c r="AV126" s="96">
        <f t="shared" si="1"/>
        <v>100</v>
      </c>
      <c r="AW126" s="115">
        <f>IF(AO126&gt;0,100*(E126+K126+Q126+W126+AC126+AI126+AO126)/('S1'!$K$15+100),100*(E126+K126+Q126+W126+AI126+AC126+AO126)/'S1'!$K$15)</f>
        <v>62</v>
      </c>
      <c r="AX126" s="115">
        <f>IF(AP126&gt;0,100*(F126+L126+R126+WJ126+AD126+AP126)/('S1'!$K$15+100),100*(F126+L126+R126+WJ126+AD126)/'S1'!$K$15)</f>
        <v>32.333333333333336</v>
      </c>
      <c r="AY126" s="115">
        <f>IF(AQ126&gt;0,100*(G126+M126+S126+Y126+AE126+AK126+AQ126)/('S1'!$K$17+100),100*(G126+M126+S126+Y126+AE126+AK126+AQ126)/'S1'!$K$17)</f>
        <v>76</v>
      </c>
      <c r="AZ126" s="115">
        <f>IF(AR126&gt;0,100*(H126+N126+T126+Z126+AF126+AL126+AR126)/('S1'!$K$18+100),100*(H126+N126+T126+Z126+AF126+AL126+AR126)/'S1'!$K$18)</f>
        <v>62.666666666666664</v>
      </c>
      <c r="BA126" s="115">
        <f>IF(AS126&gt;0,100*(I306+O126+U126+AA126+AG126+AM126+AS126)/('S1'!$K$19+100),100*(I306+O126+U126+AA126+AG126+AM126+AS126)/'S1'!$K$19)</f>
        <v>48.5</v>
      </c>
      <c r="BB126" s="115">
        <f>IF(AT126&gt;0,100*(J126+P126+V126+AB126+AH126+AN126+AT126)/('S1'!$K$19+100),100*(J126+P126+V126+AB126+AH126+AN126+AT126)/'S1'!$K$19)</f>
        <v>45.5</v>
      </c>
    </row>
    <row r="127" spans="1:54" ht="15.75" customHeight="1" x14ac:dyDescent="0.3">
      <c r="A127" s="116">
        <v>115</v>
      </c>
      <c r="B127" s="117">
        <v>921320104117</v>
      </c>
      <c r="C127" s="118" t="s">
        <v>39</v>
      </c>
      <c r="D127" s="150" t="s">
        <v>431</v>
      </c>
      <c r="E127" s="120">
        <v>192</v>
      </c>
      <c r="F127" s="126"/>
      <c r="G127" s="108"/>
      <c r="H127" s="108"/>
      <c r="I127" s="108"/>
      <c r="J127" s="108"/>
      <c r="K127" s="108"/>
      <c r="L127" s="120">
        <v>93</v>
      </c>
      <c r="Q127" s="108"/>
      <c r="R127" s="108"/>
      <c r="S127" s="151">
        <v>382</v>
      </c>
      <c r="W127" s="126"/>
      <c r="X127" s="126"/>
      <c r="Y127" s="126"/>
      <c r="Z127" s="151">
        <v>96</v>
      </c>
      <c r="AC127" s="126"/>
      <c r="AD127" s="126"/>
      <c r="AE127" s="126"/>
      <c r="AF127" s="126"/>
      <c r="AG127" s="120">
        <v>91</v>
      </c>
      <c r="AI127" s="126"/>
      <c r="AJ127" s="126"/>
      <c r="AK127" s="126"/>
      <c r="AL127" s="126"/>
      <c r="AM127" s="126"/>
      <c r="AN127" s="123">
        <v>94</v>
      </c>
      <c r="AO127" s="134"/>
      <c r="AP127" s="124"/>
      <c r="AQ127" s="123">
        <v>91</v>
      </c>
      <c r="AR127" s="124"/>
      <c r="AS127" s="124"/>
      <c r="AT127" s="108"/>
      <c r="AU127" s="149" t="s">
        <v>315</v>
      </c>
      <c r="AV127" s="96">
        <f t="shared" si="1"/>
        <v>100</v>
      </c>
      <c r="AW127" s="115">
        <f>IF(AO127&gt;0,100*(E127+K127+Q127+W127+AC127+AI127+AO127)/('S1'!$K$15+100),100*(E127+K127+Q127+W127+AI127+AC127+AO127)/'S1'!$K$15)</f>
        <v>64</v>
      </c>
      <c r="AX127" s="115">
        <f>IF(AP127&gt;0,100*(F127+L127+R127+WJ127+AD127+AP127)/('S1'!$K$15+100),100*(F127+L127+R127+WJ127+AD127)/'S1'!$K$15)</f>
        <v>31</v>
      </c>
      <c r="AY127" s="115">
        <f>IF(AQ127&gt;0,100*(G127+M127+S127+Y127+AE127+AK127+AQ127)/('S1'!$K$17+100),100*(G127+M127+S127+Y127+AE127+AK127+AQ127)/'S1'!$K$17)</f>
        <v>78.833333333333329</v>
      </c>
      <c r="AZ127" s="115">
        <f>IF(AR127&gt;0,100*(H127+N127+T127+Z127+AF127+AL127+AR127)/('S1'!$K$18+100),100*(H127+N127+T127+Z127+AF127+AL127+AR127)/'S1'!$K$18)</f>
        <v>48</v>
      </c>
      <c r="BA127" s="115">
        <f>IF(AS127&gt;0,100*(I307+O127+U127+AA127+AG127+AM127+AS127)/('S1'!$K$19+100),100*(I307+O127+U127+AA127+AG127+AM127+AS127)/'S1'!$K$19)</f>
        <v>45.5</v>
      </c>
      <c r="BB127" s="115">
        <f>IF(AT127&gt;0,100*(J127+P127+V127+AB127+AH127+AN127+AT127)/('S1'!$K$19+100),100*(J127+P127+V127+AB127+AH127+AN127+AT127)/'S1'!$K$19)</f>
        <v>47</v>
      </c>
    </row>
    <row r="128" spans="1:54" ht="15.75" customHeight="1" x14ac:dyDescent="0.3">
      <c r="A128" s="116">
        <v>116</v>
      </c>
      <c r="B128" s="117">
        <v>921320104118</v>
      </c>
      <c r="C128" s="118" t="s">
        <v>39</v>
      </c>
      <c r="D128" s="150" t="s">
        <v>432</v>
      </c>
      <c r="E128" s="120">
        <v>189</v>
      </c>
      <c r="F128" s="126"/>
      <c r="G128" s="108"/>
      <c r="H128" s="108"/>
      <c r="I128" s="108"/>
      <c r="J128" s="108"/>
      <c r="K128" s="108"/>
      <c r="L128" s="151">
        <v>95</v>
      </c>
      <c r="Q128" s="108"/>
      <c r="R128" s="108"/>
      <c r="S128" s="151">
        <v>387</v>
      </c>
      <c r="W128" s="110"/>
      <c r="X128" s="110"/>
      <c r="Y128" s="110"/>
      <c r="Z128" s="151">
        <v>97</v>
      </c>
      <c r="AC128" s="110"/>
      <c r="AD128" s="110"/>
      <c r="AE128" s="110"/>
      <c r="AF128" s="110"/>
      <c r="AG128" s="120">
        <v>94</v>
      </c>
      <c r="AI128" s="110"/>
      <c r="AJ128" s="110"/>
      <c r="AK128" s="110"/>
      <c r="AL128" s="110"/>
      <c r="AM128" s="110"/>
      <c r="AN128" s="123">
        <v>94</v>
      </c>
      <c r="AO128" s="121"/>
      <c r="AP128" s="128"/>
      <c r="AQ128" s="133">
        <v>98</v>
      </c>
      <c r="AR128" s="129"/>
      <c r="AS128" s="129"/>
      <c r="AT128" s="108"/>
      <c r="AU128" s="149" t="s">
        <v>7</v>
      </c>
      <c r="AV128" s="96">
        <f t="shared" si="1"/>
        <v>80</v>
      </c>
      <c r="AW128" s="115">
        <f>IF(AO128&gt;0,100*(E128+K128+Q128+W128+AC128+AI128+AO128)/('S1'!$K$15+100),100*(E128+K128+Q128+W128+AI128+AC128+AO128)/'S1'!$K$15)</f>
        <v>63</v>
      </c>
      <c r="AX128" s="115">
        <f>IF(AP128&gt;0,100*(F128+L128+R128+WJ128+AD128+AP128)/('S1'!$K$15+100),100*(F128+L128+R128+WJ128+AD128)/'S1'!$K$15)</f>
        <v>31.666666666666668</v>
      </c>
      <c r="AY128" s="115">
        <f>IF(AQ128&gt;0,100*(G128+M128+S128+Y128+AE128+AK128+AQ128)/('S1'!$K$17+100),100*(G128+M128+S128+Y128+AE128+AK128+AQ128)/'S1'!$K$17)</f>
        <v>80.833333333333329</v>
      </c>
      <c r="AZ128" s="115">
        <f>IF(AR128&gt;0,100*(H128+N128+T128+Z128+AF128+AL128+AR128)/('S1'!$K$18+100),100*(H128+N128+T128+Z128+AF128+AL128+AR128)/'S1'!$K$18)</f>
        <v>48.5</v>
      </c>
      <c r="BA128" s="115">
        <f>IF(AS128&gt;0,100*(I308+O128+U128+AA128+AG128+AM128+AS128)/('S1'!$K$19+100),100*(I308+O128+U128+AA128+AG128+AM128+AS128)/'S1'!$K$19)</f>
        <v>47</v>
      </c>
      <c r="BB128" s="115">
        <f>IF(AT128&gt;0,100*(J128+P128+V128+AB128+AH128+AN128+AT128)/('S1'!$K$19+100),100*(J128+P128+V128+AB128+AH128+AN128+AT128)/'S1'!$K$19)</f>
        <v>47</v>
      </c>
    </row>
    <row r="129" spans="1:54" ht="15.75" customHeight="1" x14ac:dyDescent="0.3">
      <c r="A129" s="116">
        <v>117</v>
      </c>
      <c r="B129" s="117">
        <v>921320104119</v>
      </c>
      <c r="C129" s="118" t="s">
        <v>39</v>
      </c>
      <c r="D129" s="150" t="s">
        <v>433</v>
      </c>
      <c r="E129" s="120">
        <v>187</v>
      </c>
      <c r="F129" s="126"/>
      <c r="G129" s="108"/>
      <c r="H129" s="108"/>
      <c r="I129" s="108"/>
      <c r="J129" s="108"/>
      <c r="K129" s="108"/>
      <c r="L129" s="151">
        <v>94</v>
      </c>
      <c r="Q129" s="108"/>
      <c r="R129" s="108"/>
      <c r="S129" s="151">
        <v>385</v>
      </c>
      <c r="W129" s="110"/>
      <c r="X129" s="110"/>
      <c r="Y129" s="110"/>
      <c r="Z129" s="151">
        <v>96</v>
      </c>
      <c r="AC129" s="110"/>
      <c r="AD129" s="110"/>
      <c r="AE129" s="110"/>
      <c r="AF129" s="110"/>
      <c r="AG129" s="120">
        <v>94</v>
      </c>
      <c r="AI129" s="110"/>
      <c r="AJ129" s="110"/>
      <c r="AK129" s="110"/>
      <c r="AL129" s="110"/>
      <c r="AM129" s="110"/>
      <c r="AN129" s="123">
        <v>96</v>
      </c>
      <c r="AO129" s="121"/>
      <c r="AP129" s="134"/>
      <c r="AQ129" s="123" t="s">
        <v>434</v>
      </c>
      <c r="AR129" s="124"/>
      <c r="AS129" s="124"/>
      <c r="AT129" s="108">
        <v>89</v>
      </c>
      <c r="AU129" s="149" t="s">
        <v>327</v>
      </c>
      <c r="AV129" s="96">
        <f t="shared" si="1"/>
        <v>90</v>
      </c>
      <c r="AW129" s="115">
        <f>IF(AO129&gt;0,100*(E129+K129+Q129+W129+AC129+AI129+AO129)/('S1'!$K$15+100),100*(E129+K129+Q129+W129+AI129+AC129+AO129)/'S1'!$K$15)</f>
        <v>62.333333333333336</v>
      </c>
      <c r="AX129" s="115">
        <f>IF(AP129&gt;0,100*(F129+L129+R129+WJ129+AD129+AP129)/('S1'!$K$15+100),100*(F129+L129+R129+WJ129+AD129)/'S1'!$K$15)</f>
        <v>31.333333333333332</v>
      </c>
      <c r="AY129" s="115" t="e">
        <f>IF(AQ129&gt;0,100*(G129+M129+S129+WK129+AE129+AQ129)/('S1'!$K$15+100),100*(G129+M129+S129+WK129+AE129)/'S1'!$K$15)</f>
        <v>#VALUE!</v>
      </c>
      <c r="AZ129" s="115">
        <f>IF(AR129&gt;0,100*(H129+N129+T129+WL129+AF129+AR129)/('S1'!$K$15+100),100*(H129+N129+T129+WL129+AF129)/'S1'!$K$15)</f>
        <v>0</v>
      </c>
      <c r="BA129" s="115">
        <f>IF(AS129&gt;0,100*(I309+O129+U129+AA129+AG129+AM129+AS129)/('S1'!$K$19+100),100*(I309+O129+U129+AA129+AG129+AM129+AS129)/'S1'!$K$19)</f>
        <v>47</v>
      </c>
      <c r="BB129" s="115">
        <f>IF(AT129&gt;0,100*(J129+P129+V129+AB129+AH129+AN129+AT129)/('S1'!$K$19+100),100*(J129+P129+V129+AB129+AH129+AN129+AT129)/'S1'!$K$19)</f>
        <v>61.666666666666664</v>
      </c>
    </row>
    <row r="130" spans="1:54" ht="15.75" customHeight="1" x14ac:dyDescent="0.3">
      <c r="A130" s="116">
        <v>118</v>
      </c>
      <c r="B130" s="117">
        <v>921320104302</v>
      </c>
      <c r="C130" s="118" t="s">
        <v>39</v>
      </c>
      <c r="D130" s="150" t="s">
        <v>435</v>
      </c>
      <c r="E130" s="120">
        <v>189</v>
      </c>
      <c r="F130" s="126"/>
      <c r="G130" s="108"/>
      <c r="H130" s="108"/>
      <c r="I130" s="108"/>
      <c r="J130" s="108"/>
      <c r="K130" s="108"/>
      <c r="L130" s="151">
        <v>96</v>
      </c>
      <c r="Q130" s="108"/>
      <c r="R130" s="108"/>
      <c r="S130" s="151">
        <v>381</v>
      </c>
      <c r="W130" s="110"/>
      <c r="X130" s="110"/>
      <c r="Y130" s="110"/>
      <c r="Z130" s="151">
        <v>95</v>
      </c>
      <c r="AC130" s="110"/>
      <c r="AD130" s="110"/>
      <c r="AE130" s="110"/>
      <c r="AF130" s="110"/>
      <c r="AG130" s="120">
        <v>96</v>
      </c>
      <c r="AI130" s="110"/>
      <c r="AJ130" s="110"/>
      <c r="AK130" s="110"/>
      <c r="AL130" s="110"/>
      <c r="AM130" s="110"/>
      <c r="AN130" s="151">
        <v>94</v>
      </c>
      <c r="AO130" s="139">
        <v>86</v>
      </c>
      <c r="AP130" s="124"/>
      <c r="AQ130" s="124"/>
      <c r="AR130" s="124"/>
      <c r="AS130" s="124"/>
      <c r="AT130" s="108"/>
      <c r="AU130" s="148" t="s">
        <v>327</v>
      </c>
      <c r="AV130" s="96">
        <f t="shared" si="1"/>
        <v>90</v>
      </c>
      <c r="AW130" s="115">
        <f>IF(AO130&gt;0,100*(E130+K130+Q130+W130+AC130+AI130+AO130)/('S1'!$K$15+100),100*(E130+K130+Q130+W130+AI130+AC130+AO130)/'S1'!$K$15)</f>
        <v>68.75</v>
      </c>
      <c r="AX130" s="115">
        <f>IF(AP130&gt;0,100*(F130+L130+R130+WJ130+AD130+AP130)/('S1'!$K$15+100),100*(F130+L130+R130+WJ130+AD130)/'S1'!$K$15)</f>
        <v>32</v>
      </c>
      <c r="AY130" s="115">
        <f>IF(AQ130&gt;0,100*(G130+M130+S130+Y130+AE130+AK130+AQ130)/('S1'!$K$17+100),100*(G130+M130+S130+Y130+AE130+AK130+AQ130)/'S1'!$K$17)</f>
        <v>76.2</v>
      </c>
      <c r="AZ130" s="115">
        <f>IF(AR130&gt;0,100*(H130+N130+T130+Z130+AF130+AL130+AR130)/('S1'!$K$18+100),100*(H130+N130+T130+Z130+AF130+AL130+AR130)/'S1'!$K$18)</f>
        <v>47.5</v>
      </c>
      <c r="BA130" s="115">
        <f>IF(AS130&gt;0,100*(I310+O130+U130+AA130+AG130+AM130+AS130)/('S1'!$K$19+100),100*(I310+O130+U130+AA130+AG130+AM130+AS130)/'S1'!$K$19)</f>
        <v>48</v>
      </c>
      <c r="BB130" s="115">
        <f>IF(AT130&gt;0,100*(J130+P130+V130+AB130+AH130+AN130+AT130)/('S1'!$K$19+100),100*(J130+P130+V130+AB130+AH130+AN130+AT130)/'S1'!$K$19)</f>
        <v>47</v>
      </c>
    </row>
    <row r="131" spans="1:54" ht="15.75" customHeight="1" x14ac:dyDescent="0.3">
      <c r="A131" s="116">
        <v>119</v>
      </c>
      <c r="B131" s="117">
        <v>921320104303</v>
      </c>
      <c r="C131" s="118" t="s">
        <v>39</v>
      </c>
      <c r="D131" s="150" t="s">
        <v>436</v>
      </c>
      <c r="E131" s="120">
        <v>188</v>
      </c>
      <c r="F131" s="126"/>
      <c r="G131" s="108"/>
      <c r="H131" s="108"/>
      <c r="I131" s="108"/>
      <c r="J131" s="108"/>
      <c r="K131" s="108"/>
      <c r="L131" s="120">
        <v>94</v>
      </c>
      <c r="Q131" s="108"/>
      <c r="R131" s="108"/>
      <c r="S131" s="123">
        <v>376</v>
      </c>
      <c r="W131" s="110"/>
      <c r="X131" s="110"/>
      <c r="Y131" s="110"/>
      <c r="Z131" s="151">
        <v>95</v>
      </c>
      <c r="AC131" s="110"/>
      <c r="AD131" s="110"/>
      <c r="AE131" s="110"/>
      <c r="AF131" s="110"/>
      <c r="AG131" s="151">
        <v>94</v>
      </c>
      <c r="AI131" s="110"/>
      <c r="AJ131" s="110"/>
      <c r="AK131" s="110"/>
      <c r="AL131" s="110"/>
      <c r="AM131" s="110"/>
      <c r="AN131" s="151">
        <v>96</v>
      </c>
      <c r="AO131" s="134"/>
      <c r="AP131" s="135"/>
      <c r="AQ131" s="124"/>
      <c r="AR131" s="124"/>
      <c r="AS131" s="123">
        <v>90</v>
      </c>
      <c r="AT131" s="108"/>
      <c r="AU131" s="149" t="s">
        <v>327</v>
      </c>
      <c r="AV131" s="96">
        <f t="shared" si="1"/>
        <v>90</v>
      </c>
      <c r="AW131" s="115">
        <f>IF(AO131&gt;0,100*(E131+K131+Q131+W131+AC131+AI131+AO131)/('S1'!$K$15+100),100*(E131+K131+Q131+W131+AI131+AC131+AO131)/'S1'!$K$15)</f>
        <v>62.666666666666664</v>
      </c>
      <c r="AX131" s="115">
        <f>IF(AP131&gt;0,100*(F131+L131+R131+WJ131+AD131+AP131)/('S1'!$K$15+100),100*(F131+L131+R131+WJ131+AD131)/'S1'!$K$15)</f>
        <v>31.333333333333332</v>
      </c>
      <c r="AY131" s="115">
        <f>IF(AQ131&gt;0,100*(G131+M131+S131+Y131+AE131+AK131+AQ131)/('S1'!$K$17+100),100*(G131+M131+S131+Y131+AE131+AK131+AQ131)/'S1'!$K$17)</f>
        <v>75.2</v>
      </c>
      <c r="AZ131" s="115">
        <f>IF(AR131&gt;0,100*(H131+N131+T131+Z131+AF131+AL131+AR131)/('S1'!$K$18+100),100*(H131+N131+T131+Z131+AF131+AL131+AR131)/'S1'!$K$18)</f>
        <v>47.5</v>
      </c>
      <c r="BA131" s="115">
        <f>IF(AS131&gt;0,100*(I311+O131+U131+AA131+AG131+AM131+AS131)/('S1'!$K$19+100),100*(I311+O131+U131+AA131+AG131+AM131+AS131)/'S1'!$K$19)</f>
        <v>61.333333333333336</v>
      </c>
      <c r="BB131" s="115">
        <f>IF(AT131&gt;0,100*(J131+P131+V131+AB131+AH131+AN131+AT131)/('S1'!$K$19+100),100*(J131+P131+V131+AB131+AH131+AN131+AT131)/'S1'!$K$19)</f>
        <v>48</v>
      </c>
    </row>
    <row r="132" spans="1:54" ht="15.75" customHeight="1" x14ac:dyDescent="0.3">
      <c r="A132" s="116">
        <v>120</v>
      </c>
      <c r="B132" s="117">
        <v>921320104308</v>
      </c>
      <c r="C132" s="118" t="s">
        <v>39</v>
      </c>
      <c r="D132" s="150" t="s">
        <v>437</v>
      </c>
      <c r="E132" s="120">
        <v>189</v>
      </c>
      <c r="F132" s="110"/>
      <c r="G132" s="110"/>
      <c r="H132" s="110"/>
      <c r="I132" s="110"/>
      <c r="J132" s="110"/>
      <c r="K132" s="110"/>
      <c r="L132" s="120">
        <v>97</v>
      </c>
      <c r="Q132" s="110"/>
      <c r="R132" s="110"/>
      <c r="S132" s="123">
        <v>380</v>
      </c>
      <c r="W132" s="110"/>
      <c r="X132" s="110"/>
      <c r="Y132" s="110"/>
      <c r="Z132" s="151">
        <v>94</v>
      </c>
      <c r="AC132" s="110"/>
      <c r="AD132" s="110"/>
      <c r="AE132" s="110"/>
      <c r="AF132" s="110"/>
      <c r="AG132" s="151">
        <v>96</v>
      </c>
      <c r="AI132" s="110"/>
      <c r="AJ132" s="110"/>
      <c r="AK132" s="110"/>
      <c r="AL132" s="110"/>
      <c r="AM132" s="110"/>
      <c r="AN132" s="120">
        <v>94</v>
      </c>
      <c r="AO132" s="110"/>
      <c r="AP132" s="110">
        <v>88</v>
      </c>
      <c r="AQ132" s="110"/>
      <c r="AR132" s="110"/>
      <c r="AS132" s="110"/>
      <c r="AT132" s="126"/>
      <c r="AU132" s="153" t="s">
        <v>7</v>
      </c>
      <c r="AV132" s="96">
        <f t="shared" si="1"/>
        <v>80</v>
      </c>
      <c r="AW132" s="115">
        <f>IF(AO132&gt;0,100*(E132+K132+Q132+W132+AC132+AI132+AO132)/('S1'!$K$15+100),100*(E132+K132+Q132+W132+AI132+AC132+AO132)/'S1'!$K$15)</f>
        <v>63</v>
      </c>
      <c r="AX132" s="115">
        <f>IF(AP132&gt;0,100*(F132+L132+R132+WJ132+AD132+AP132)/('S1'!$K$15+100),100*(F132+L132+R132+WJ132+AD132)/'S1'!$K$15)</f>
        <v>46.25</v>
      </c>
      <c r="AY132" s="115">
        <f>IF(AQ132&gt;0,100*(G132+M132+S132+Y132+AE132+AK132+AQ132)/('S1'!$K$17+100),100*(G132+M132+S132+Y132+AE132+AK132+AQ132)/'S1'!$K$17)</f>
        <v>76</v>
      </c>
      <c r="AZ132" s="115">
        <f>IF(AR132&gt;0,100*(H132+N132+T132+Z132+AF132+AL132+AR132)/('S1'!$K$18+100),100*(H132+N132+T132+Z132+AF132+AL132+AR132)/'S1'!$K$18)</f>
        <v>47</v>
      </c>
      <c r="BA132" s="115">
        <f>IF(AS132&gt;0,100*(I312+O132+U132+AA132+AG132+AM132+AS132)/('S1'!$K$19+100),100*(I312+O132+U132+AA132+AG132+AM132+AS132)/'S1'!$K$19)</f>
        <v>48</v>
      </c>
      <c r="BB132" s="115">
        <f>IF(AT132&gt;0,100*(J132+P132+V132+AB132+AH132+AN132+AT132)/('S1'!$K$19+100),100*(J132+P132+V132+AB132+AH132+AN132+AT132)/'S1'!$K$19)</f>
        <v>47</v>
      </c>
    </row>
    <row r="133" spans="1:54" ht="15.75" customHeight="1" x14ac:dyDescent="0.3">
      <c r="A133" s="116">
        <v>121</v>
      </c>
      <c r="B133" s="117">
        <v>921320104120</v>
      </c>
      <c r="C133" s="118" t="s">
        <v>44</v>
      </c>
      <c r="D133" s="150" t="s">
        <v>438</v>
      </c>
      <c r="E133" s="110">
        <v>194</v>
      </c>
      <c r="F133" s="110"/>
      <c r="G133" s="110"/>
      <c r="H133" s="110"/>
      <c r="I133" s="110"/>
      <c r="J133" s="110"/>
      <c r="K133" s="110"/>
      <c r="L133" s="110">
        <v>95</v>
      </c>
      <c r="M133" s="110"/>
      <c r="N133" s="110"/>
      <c r="O133" s="110"/>
      <c r="P133" s="110"/>
      <c r="Q133" s="110"/>
      <c r="R133" s="110"/>
      <c r="S133" s="110">
        <v>398</v>
      </c>
      <c r="T133" s="110"/>
      <c r="U133" s="110"/>
      <c r="V133" s="110"/>
      <c r="W133" s="110"/>
      <c r="X133" s="110"/>
      <c r="Y133" s="110"/>
      <c r="Z133" s="110">
        <v>98</v>
      </c>
      <c r="AA133" s="110"/>
      <c r="AB133" s="110"/>
      <c r="AC133" s="110"/>
      <c r="AD133" s="110"/>
      <c r="AE133" s="110"/>
      <c r="AF133" s="110"/>
      <c r="AG133" s="110">
        <v>95</v>
      </c>
      <c r="AH133" s="110"/>
      <c r="AI133" s="110"/>
      <c r="AJ133" s="110"/>
      <c r="AK133" s="110"/>
      <c r="AL133" s="110"/>
      <c r="AM133" s="110"/>
      <c r="AN133" s="110">
        <v>88</v>
      </c>
      <c r="AO133" s="110">
        <v>38</v>
      </c>
      <c r="AP133" s="110"/>
      <c r="AQ133" s="126"/>
      <c r="AR133" s="110"/>
      <c r="AS133" s="110">
        <v>42</v>
      </c>
      <c r="AT133" s="110"/>
      <c r="AU133" s="154" t="s">
        <v>315</v>
      </c>
      <c r="AV133" s="96">
        <f t="shared" si="1"/>
        <v>100</v>
      </c>
      <c r="AW133" s="115">
        <f>IF(AO133&gt;0,100*(E133+K133+Q133+W133+AC133+AI133+AO133)/('S1'!$K$15+100),100*(E133+K133+Q133+W133+AI133+AC133+AO133)/'S1'!$K$15)</f>
        <v>58</v>
      </c>
      <c r="AX133" s="115">
        <f>IF(AP133&gt;0,100*(F133+L133+R133+WJ133+AD133+AP133)/('S1'!$K$15+100),100*(F133+L133+R133+WJ133+AD133)/'S1'!$K$15)</f>
        <v>31.666666666666668</v>
      </c>
      <c r="AY133" s="115">
        <f>IF(AQ133&gt;0,100*(G133+M133+S133+Y133+AE133+AK133+AQ133)/('S1'!$K$17+100),100*(G133+M133+S133+Y133+AE133+AK133+AQ133)/'S1'!$K$17)</f>
        <v>79.599999999999994</v>
      </c>
      <c r="AZ133" s="115">
        <f>IF(AR133&gt;0,100*(H133+N133+T133+Z133+AF133+AL133+AR133)/('S1'!$K$18+100),100*(H133+N133+T133+Z133+AF133+AL133+AR133)/'S1'!$K$18)</f>
        <v>49</v>
      </c>
      <c r="BA133" s="115">
        <f>IF(AS133&gt;0,100*(I313+O133+U133+AA133+AG133+AM133+AS133)/('S1'!$K$19+100),100*(I313+O133+U133+AA133+AG133+AM133+AS133)/'S1'!$K$19)</f>
        <v>45.666666666666664</v>
      </c>
      <c r="BB133" s="115">
        <f>IF(AT133&gt;0,100*(J133+P133+V133+AB133+AH133+AN133+AT133)/('S1'!$K$19+100),100*(J133+P133+V133+AB133+AH133+AN133+AT133)/'S1'!$K$19)</f>
        <v>44</v>
      </c>
    </row>
    <row r="134" spans="1:54" ht="15.75" customHeight="1" x14ac:dyDescent="0.3">
      <c r="A134" s="116">
        <v>122</v>
      </c>
      <c r="B134" s="117">
        <v>921320104121</v>
      </c>
      <c r="C134" s="118" t="s">
        <v>44</v>
      </c>
      <c r="D134" s="150" t="s">
        <v>439</v>
      </c>
      <c r="E134" s="110">
        <v>189</v>
      </c>
      <c r="F134" s="126"/>
      <c r="G134" s="110"/>
      <c r="H134" s="110"/>
      <c r="I134" s="110"/>
      <c r="J134" s="110"/>
      <c r="K134" s="110"/>
      <c r="L134" s="110">
        <v>91</v>
      </c>
      <c r="M134" s="126"/>
      <c r="N134" s="110"/>
      <c r="O134" s="110"/>
      <c r="P134" s="110"/>
      <c r="Q134" s="110"/>
      <c r="R134" s="110"/>
      <c r="S134" s="110">
        <v>388</v>
      </c>
      <c r="T134" s="110"/>
      <c r="U134" s="110"/>
      <c r="V134" s="110"/>
      <c r="W134" s="110"/>
      <c r="X134" s="110"/>
      <c r="Y134" s="110"/>
      <c r="Z134" s="110">
        <v>90</v>
      </c>
      <c r="AA134" s="110"/>
      <c r="AB134" s="110"/>
      <c r="AC134" s="110"/>
      <c r="AD134" s="110"/>
      <c r="AE134" s="110"/>
      <c r="AF134" s="110"/>
      <c r="AG134" s="110">
        <v>91</v>
      </c>
      <c r="AH134" s="110"/>
      <c r="AI134" s="110"/>
      <c r="AJ134" s="110"/>
      <c r="AK134" s="110"/>
      <c r="AL134" s="110"/>
      <c r="AM134" s="110"/>
      <c r="AN134" s="110">
        <v>95</v>
      </c>
      <c r="AO134" s="110">
        <v>42</v>
      </c>
      <c r="AP134" s="126"/>
      <c r="AQ134" s="110"/>
      <c r="AR134" s="110">
        <v>38</v>
      </c>
      <c r="AS134" s="110"/>
      <c r="AT134" s="110"/>
      <c r="AU134" s="154" t="s">
        <v>315</v>
      </c>
      <c r="AV134" s="96">
        <f t="shared" si="1"/>
        <v>100</v>
      </c>
      <c r="AW134" s="115">
        <f>IF(AO134&gt;0,100*(E134+K134+Q134+W134+AC134+AI134+AO134)/('S1'!$K$15+100),100*(E134+K134+Q134+W134+AI134+AC134+AO134)/'S1'!$K$15)</f>
        <v>57.75</v>
      </c>
      <c r="AX134" s="115">
        <f>IF(AP134&gt;0,100*(F134+L134+R134+WJ134+AD134+AP134)/('S1'!$K$15+100),100*(F134+L134+R134+WJ134+AD134)/'S1'!$K$15)</f>
        <v>30.333333333333332</v>
      </c>
      <c r="AY134" s="115">
        <f>IF(AQ134&gt;0,100*(G134+M134+S134+Y134+AE134+AK134+AQ134)/('S1'!$K$17+100),100*(G134+M134+S134+Y134+AE134+AK134+AQ134)/'S1'!$K$17)</f>
        <v>77.599999999999994</v>
      </c>
      <c r="AZ134" s="115">
        <f>IF(AR134&gt;0,100*(H134+N134+T134+Z134+AF134+AL134+AR134)/('S1'!$K$18+100),100*(H134+N134+T134+Z134+AF134+AL134+AR134)/'S1'!$K$18)</f>
        <v>42.666666666666664</v>
      </c>
      <c r="BA134" s="115">
        <f>IF(AS134&gt;0,100*(I314+O134+U134+AA134+AG134+AM134+AS134)/('S1'!$K$19+100),100*(I314+O134+U134+AA134+AG134+AM134+AS134)/'S1'!$K$19)</f>
        <v>45.5</v>
      </c>
      <c r="BB134" s="115">
        <f>IF(AT134&gt;0,100*(J134+P134+V134+AB134+AH134+AN134+AT134)/('S1'!$K$19+100),100*(J134+P134+V134+AB134+AH134+AN134+AT134)/'S1'!$K$19)</f>
        <v>47.5</v>
      </c>
    </row>
    <row r="135" spans="1:54" ht="15.75" customHeight="1" x14ac:dyDescent="0.3">
      <c r="A135" s="116">
        <v>123</v>
      </c>
      <c r="B135" s="117">
        <v>921320104122</v>
      </c>
      <c r="C135" s="118" t="s">
        <v>44</v>
      </c>
      <c r="D135" s="150" t="s">
        <v>440</v>
      </c>
      <c r="E135" s="110">
        <v>192</v>
      </c>
      <c r="F135" s="126"/>
      <c r="G135" s="110"/>
      <c r="H135" s="110"/>
      <c r="I135" s="110"/>
      <c r="J135" s="110"/>
      <c r="K135" s="110"/>
      <c r="L135" s="110">
        <v>93</v>
      </c>
      <c r="M135" s="126"/>
      <c r="N135" s="110"/>
      <c r="O135" s="110"/>
      <c r="P135" s="110"/>
      <c r="Q135" s="110"/>
      <c r="R135" s="110"/>
      <c r="S135" s="110">
        <v>389</v>
      </c>
      <c r="T135" s="126"/>
      <c r="U135" s="110"/>
      <c r="V135" s="110"/>
      <c r="W135" s="126"/>
      <c r="X135" s="126"/>
      <c r="Y135" s="126"/>
      <c r="Z135" s="126">
        <v>93</v>
      </c>
      <c r="AA135" s="126"/>
      <c r="AB135" s="126"/>
      <c r="AC135" s="126"/>
      <c r="AD135" s="126"/>
      <c r="AE135" s="126"/>
      <c r="AF135" s="126"/>
      <c r="AG135" s="126">
        <v>93</v>
      </c>
      <c r="AH135" s="126"/>
      <c r="AI135" s="126"/>
      <c r="AJ135" s="126"/>
      <c r="AK135" s="126"/>
      <c r="AL135" s="126"/>
      <c r="AM135" s="126"/>
      <c r="AN135" s="126">
        <v>89</v>
      </c>
      <c r="AO135" s="126"/>
      <c r="AP135" s="110">
        <v>38</v>
      </c>
      <c r="AQ135" s="110"/>
      <c r="AR135" s="110">
        <v>32</v>
      </c>
      <c r="AS135" s="110"/>
      <c r="AT135" s="110"/>
      <c r="AU135" s="154" t="s">
        <v>315</v>
      </c>
      <c r="AV135" s="96">
        <f t="shared" si="1"/>
        <v>100</v>
      </c>
      <c r="AW135" s="115">
        <f>IF(AO135&gt;0,100*(E135+K135+Q135+W135+AC135+AI135+AO135)/('S1'!$K$15+100),100*(E135+K135+Q135+W135+AI135+AC135+AO135)/'S1'!$K$15)</f>
        <v>64</v>
      </c>
      <c r="AX135" s="115">
        <f>IF(AP135&gt;0,100*(F135+L135+R135+WJ135+AD135+AP135)/('S1'!$K$15+100),100*(F135+L135+R135+WJ135+AD135)/'S1'!$K$15)</f>
        <v>32.75</v>
      </c>
      <c r="AY135" s="115">
        <f>IF(AQ135&gt;0,100*(G135+M135+S135+Y135+AE135+AK135+AQ135)/('S1'!$K$17+100),100*(G135+M135+S135+Y135+AE135+AK135+AQ135)/'S1'!$K$17)</f>
        <v>77.8</v>
      </c>
      <c r="AZ135" s="115">
        <f>IF(AR135&gt;0,100*(H135+N135+T135+Z135+AF135+AL135+AR135)/('S1'!$K$18+100),100*(H135+N135+T135+Z135+AF135+AL135+AR135)/'S1'!$K$18)</f>
        <v>41.666666666666664</v>
      </c>
      <c r="BA135" s="115">
        <f>IF(AS135&gt;0,100*(I315+O135+U135+AA135+AG135+AM135+AS135)/('S1'!$K$19+100),100*(I315+O135+U135+AA135+AG135+AM135+AS135)/'S1'!$K$19)</f>
        <v>46.5</v>
      </c>
      <c r="BB135" s="115">
        <f>IF(AT135&gt;0,100*(J135+P135+V135+AB135+AH135+AN135+AT135)/('S1'!$K$19+100),100*(J135+P135+V135+AB135+AH135+AN135+AT135)/'S1'!$K$19)</f>
        <v>44.5</v>
      </c>
    </row>
    <row r="136" spans="1:54" ht="15.75" customHeight="1" x14ac:dyDescent="0.3">
      <c r="A136" s="116">
        <v>124</v>
      </c>
      <c r="B136" s="117">
        <v>921320104123</v>
      </c>
      <c r="C136" s="118" t="s">
        <v>44</v>
      </c>
      <c r="D136" s="150" t="s">
        <v>441</v>
      </c>
      <c r="E136" s="110">
        <v>197</v>
      </c>
      <c r="F136" s="110"/>
      <c r="G136" s="110"/>
      <c r="H136" s="110"/>
      <c r="I136" s="110"/>
      <c r="J136" s="110"/>
      <c r="K136" s="110"/>
      <c r="L136" s="110">
        <v>91</v>
      </c>
      <c r="M136" s="110"/>
      <c r="N136" s="110"/>
      <c r="O136" s="110"/>
      <c r="P136" s="110"/>
      <c r="Q136" s="110"/>
      <c r="R136" s="110"/>
      <c r="S136" s="110">
        <v>398</v>
      </c>
      <c r="T136" s="110"/>
      <c r="U136" s="110"/>
      <c r="V136" s="110"/>
      <c r="W136" s="110"/>
      <c r="X136" s="110"/>
      <c r="Y136" s="110"/>
      <c r="Z136" s="110">
        <v>94</v>
      </c>
      <c r="AA136" s="110"/>
      <c r="AB136" s="110"/>
      <c r="AC136" s="110"/>
      <c r="AD136" s="110"/>
      <c r="AE136" s="110"/>
      <c r="AF136" s="110"/>
      <c r="AG136" s="110">
        <v>91</v>
      </c>
      <c r="AH136" s="110"/>
      <c r="AI136" s="110"/>
      <c r="AJ136" s="110"/>
      <c r="AK136" s="110"/>
      <c r="AL136" s="110"/>
      <c r="AM136" s="110"/>
      <c r="AN136" s="110">
        <v>97</v>
      </c>
      <c r="AO136" s="110"/>
      <c r="AP136" s="110"/>
      <c r="AQ136" s="110">
        <v>40</v>
      </c>
      <c r="AR136" s="126"/>
      <c r="AS136" s="110">
        <v>42</v>
      </c>
      <c r="AT136" s="110"/>
      <c r="AU136" s="154" t="s">
        <v>7</v>
      </c>
      <c r="AV136" s="96">
        <f t="shared" si="1"/>
        <v>80</v>
      </c>
      <c r="AW136" s="115">
        <f>IF(AO136&gt;0,100*(E136+K136+Q136+W136+AC136+AI136+AO136)/('S1'!$K$15+100),100*(E136+K136+Q136+W136+AI136+AC136+AO136)/'S1'!$K$15)</f>
        <v>65.666666666666671</v>
      </c>
      <c r="AX136" s="115">
        <f>IF(AP136&gt;0,100*(F136+L136+R136+WJ136+AD136+AP136)/('S1'!$K$15+100),100*(F136+L136+R136+WJ136+AD136)/'S1'!$K$15)</f>
        <v>30.333333333333332</v>
      </c>
      <c r="AY136" s="115">
        <f>IF(AQ136&gt;0,100*(G136+M136+S136+Y136+AE136+AK136+AQ136)/('S1'!$K$17+100),100*(G136+M136+S136+Y136+AE136+AK136+AQ136)/'S1'!$K$17)</f>
        <v>73</v>
      </c>
      <c r="AZ136" s="115">
        <f>IF(AR136&gt;0,100*(H136+N136+T136+Z136+AF136+AL136+AR136)/('S1'!$K$18+100),100*(H136+N136+T136+Z136+AF136+AL136+AR136)/'S1'!$K$18)</f>
        <v>47</v>
      </c>
      <c r="BA136" s="115">
        <f>IF(AS136&gt;0,100*(I316+O136+U136+AA136+AG136+AM136+AS136)/('S1'!$K$19+100),100*(I316+O136+U136+AA136+AG136+AM136+AS136)/'S1'!$K$19)</f>
        <v>44.333333333333336</v>
      </c>
      <c r="BB136" s="115">
        <f>IF(AT136&gt;0,100*(J136+P136+V136+AB136+AH136+AN136+AT136)/('S1'!$K$19+100),100*(J136+P136+V136+AB136+AH136+AN136+AT136)/'S1'!$K$19)</f>
        <v>48.5</v>
      </c>
    </row>
    <row r="137" spans="1:54" ht="15.75" customHeight="1" x14ac:dyDescent="0.3">
      <c r="A137" s="116">
        <v>125</v>
      </c>
      <c r="B137" s="117">
        <v>921320104124</v>
      </c>
      <c r="C137" s="118" t="s">
        <v>44</v>
      </c>
      <c r="D137" s="150" t="s">
        <v>442</v>
      </c>
      <c r="E137" s="110">
        <v>198</v>
      </c>
      <c r="F137" s="110"/>
      <c r="G137" s="110"/>
      <c r="H137" s="110"/>
      <c r="I137" s="110"/>
      <c r="J137" s="110"/>
      <c r="K137" s="110"/>
      <c r="L137" s="110">
        <v>93</v>
      </c>
      <c r="M137" s="110"/>
      <c r="N137" s="110"/>
      <c r="O137" s="110"/>
      <c r="P137" s="110"/>
      <c r="Q137" s="110"/>
      <c r="R137" s="110"/>
      <c r="S137" s="110">
        <v>398</v>
      </c>
      <c r="T137" s="126"/>
      <c r="U137" s="110"/>
      <c r="V137" s="110"/>
      <c r="W137" s="110"/>
      <c r="X137" s="110"/>
      <c r="Y137" s="110"/>
      <c r="Z137" s="110">
        <v>96</v>
      </c>
      <c r="AA137" s="110"/>
      <c r="AB137" s="110"/>
      <c r="AC137" s="110"/>
      <c r="AD137" s="110"/>
      <c r="AE137" s="110"/>
      <c r="AF137" s="110"/>
      <c r="AG137" s="110">
        <v>93</v>
      </c>
      <c r="AH137" s="110"/>
      <c r="AI137" s="110"/>
      <c r="AJ137" s="110"/>
      <c r="AK137" s="110"/>
      <c r="AL137" s="110"/>
      <c r="AM137" s="110"/>
      <c r="AN137" s="110">
        <v>94</v>
      </c>
      <c r="AO137" s="110"/>
      <c r="AP137" s="110">
        <v>38</v>
      </c>
      <c r="AQ137" s="110"/>
      <c r="AR137" s="126"/>
      <c r="AS137" s="110">
        <v>44</v>
      </c>
      <c r="AT137" s="110"/>
      <c r="AU137" s="154" t="s">
        <v>327</v>
      </c>
      <c r="AV137" s="96">
        <f t="shared" si="1"/>
        <v>90</v>
      </c>
      <c r="AW137" s="115">
        <f>IF(AO137&gt;0,100*(E137+K137+Q137+W137+AC137+AI137+AO137)/('S1'!$K$15+100),100*(E137+K137+Q137+W137+AI137+AC137+AO137)/'S1'!$K$15)</f>
        <v>66</v>
      </c>
      <c r="AX137" s="115">
        <f>IF(AP137&gt;0,100*(F137+L137+R137+WJ137+AD137+AP137)/('S1'!$K$15+100),100*(F137+L137+R137+WJ137+AD137)/'S1'!$K$15)</f>
        <v>32.75</v>
      </c>
      <c r="AY137" s="115">
        <f>IF(AQ137&gt;0,100*(G137+M137+S137+Y137+AE137+AK137+AQ137)/('S1'!$K$17+100),100*(G137+M137+S137+Y137+AE137+AK137+AQ137)/'S1'!$K$17)</f>
        <v>79.599999999999994</v>
      </c>
      <c r="AZ137" s="115">
        <f>IF(AR137&gt;0,100*(H137+N137+T137+Z137+AF137+AL137+AR137)/('S1'!$K$18+100),100*(H137+N137+T137+Z137+AF137+AL137+AR137)/'S1'!$K$18)</f>
        <v>48</v>
      </c>
      <c r="BA137" s="115">
        <f>IF(AS137&gt;0,100*(I317+O137+U137+AA137+AG137+AM137+AS137)/('S1'!$K$19+100),100*(I317+O137+U137+AA137+AG137+AM137+AS137)/'S1'!$K$19)</f>
        <v>45.666666666666664</v>
      </c>
      <c r="BB137" s="115">
        <f>IF(AT137&gt;0,100*(J137+P137+V137+AB137+AH137+AN137+AT137)/('S1'!$K$19+100),100*(J137+P137+V137+AB137+AH137+AN137+AT137)/'S1'!$K$19)</f>
        <v>47</v>
      </c>
    </row>
    <row r="138" spans="1:54" ht="15.75" customHeight="1" x14ac:dyDescent="0.3">
      <c r="A138" s="116">
        <v>126</v>
      </c>
      <c r="B138" s="117">
        <v>921320104125</v>
      </c>
      <c r="C138" s="118" t="s">
        <v>44</v>
      </c>
      <c r="D138" s="150" t="s">
        <v>443</v>
      </c>
      <c r="E138" s="126">
        <v>197</v>
      </c>
      <c r="F138" s="110"/>
      <c r="G138" s="110"/>
      <c r="H138" s="110"/>
      <c r="I138" s="110"/>
      <c r="J138" s="110"/>
      <c r="K138" s="110"/>
      <c r="L138" s="110">
        <v>96</v>
      </c>
      <c r="M138" s="126"/>
      <c r="N138" s="110"/>
      <c r="O138" s="110"/>
      <c r="P138" s="110"/>
      <c r="Q138" s="110"/>
      <c r="R138" s="110"/>
      <c r="S138" s="110">
        <v>394</v>
      </c>
      <c r="T138" s="110"/>
      <c r="U138" s="110"/>
      <c r="V138" s="110"/>
      <c r="W138" s="110"/>
      <c r="X138" s="110"/>
      <c r="Y138" s="110"/>
      <c r="Z138" s="110">
        <v>93</v>
      </c>
      <c r="AA138" s="110"/>
      <c r="AB138" s="110"/>
      <c r="AC138" s="110"/>
      <c r="AD138" s="110"/>
      <c r="AE138" s="110"/>
      <c r="AF138" s="110"/>
      <c r="AG138" s="110">
        <v>96</v>
      </c>
      <c r="AH138" s="110"/>
      <c r="AI138" s="110"/>
      <c r="AJ138" s="110"/>
      <c r="AK138" s="110"/>
      <c r="AL138" s="110"/>
      <c r="AM138" s="110"/>
      <c r="AN138" s="110">
        <v>96</v>
      </c>
      <c r="AO138" s="110"/>
      <c r="AP138" s="110"/>
      <c r="AQ138" s="110">
        <v>42</v>
      </c>
      <c r="AR138" s="126"/>
      <c r="AS138" s="110"/>
      <c r="AT138" s="110">
        <v>42</v>
      </c>
      <c r="AU138" s="154" t="s">
        <v>327</v>
      </c>
      <c r="AV138" s="96">
        <f t="shared" si="1"/>
        <v>90</v>
      </c>
      <c r="AW138" s="115">
        <f>IF(AO138&gt;0,100*(E138+K138+Q138+W138+AC138+AI138+AO138)/('S1'!$K$15+100),100*(E138+K138+Q138+W138+AI138+AC138+AO138)/'S1'!$K$15)</f>
        <v>65.666666666666671</v>
      </c>
      <c r="AX138" s="115">
        <f>IF(AP138&gt;0,100*(F138+L138+R138+WJ138+AD138+AP138)/('S1'!$K$15+100),100*(F138+L138+R138+WJ138+AD138)/'S1'!$K$15)</f>
        <v>32</v>
      </c>
      <c r="AY138" s="115">
        <f>IF(AQ138&gt;0,100*(G138+M138+S138+Y138+AE138+AK138+AQ138)/('S1'!$K$17+100),100*(G138+M138+S138+Y138+AE138+AK138+AQ138)/'S1'!$K$17)</f>
        <v>72.666666666666671</v>
      </c>
      <c r="AZ138" s="115">
        <f>IF(AR138&gt;0,100*(H138+N138+T138+Z138+AF138+AL138+AR138)/('S1'!$K$18+100),100*(H138+N138+T138+Z138+AF138+AL138+AR138)/'S1'!$K$18)</f>
        <v>46.5</v>
      </c>
      <c r="BA138" s="115">
        <f>IF(AS138&gt;0,100*(I318+O138+U138+AA138+AG138+AM138+AS138)/('S1'!$K$19+100),100*(I318+O138+U138+AA138+AG138+AM138+AS138)/'S1'!$K$19)</f>
        <v>48</v>
      </c>
      <c r="BB138" s="115">
        <f>IF(AT138&gt;0,100*(J138+P138+V138+AB138+AH138+AN138+AT138)/('S1'!$K$19+100),100*(J138+P138+V138+AB138+AH138+AN138+AT138)/'S1'!$K$19)</f>
        <v>46</v>
      </c>
    </row>
    <row r="139" spans="1:54" ht="15.75" customHeight="1" x14ac:dyDescent="0.3">
      <c r="A139" s="116">
        <v>127</v>
      </c>
      <c r="B139" s="117">
        <v>921320104126</v>
      </c>
      <c r="C139" s="118" t="s">
        <v>44</v>
      </c>
      <c r="D139" s="150" t="s">
        <v>444</v>
      </c>
      <c r="E139" s="126">
        <v>197</v>
      </c>
      <c r="F139" s="110"/>
      <c r="G139" s="110"/>
      <c r="H139" s="110"/>
      <c r="I139" s="110"/>
      <c r="J139" s="110"/>
      <c r="K139" s="110"/>
      <c r="L139" s="110">
        <v>91</v>
      </c>
      <c r="M139" s="110"/>
      <c r="N139" s="110"/>
      <c r="O139" s="110"/>
      <c r="P139" s="110"/>
      <c r="Q139" s="110"/>
      <c r="R139" s="110"/>
      <c r="S139" s="110">
        <v>394</v>
      </c>
      <c r="T139" s="126"/>
      <c r="U139" s="110"/>
      <c r="V139" s="110"/>
      <c r="W139" s="126"/>
      <c r="X139" s="126"/>
      <c r="Y139" s="126"/>
      <c r="Z139" s="126">
        <v>89</v>
      </c>
      <c r="AA139" s="126"/>
      <c r="AB139" s="126"/>
      <c r="AC139" s="126"/>
      <c r="AD139" s="126"/>
      <c r="AE139" s="126"/>
      <c r="AF139" s="126"/>
      <c r="AG139" s="126">
        <v>91</v>
      </c>
      <c r="AH139" s="126"/>
      <c r="AI139" s="126"/>
      <c r="AJ139" s="126"/>
      <c r="AK139" s="126"/>
      <c r="AL139" s="126"/>
      <c r="AM139" s="126"/>
      <c r="AN139" s="126">
        <v>95</v>
      </c>
      <c r="AO139" s="126">
        <v>32</v>
      </c>
      <c r="AP139" s="110"/>
      <c r="AQ139" s="110"/>
      <c r="AR139" s="110"/>
      <c r="AS139" s="110">
        <v>42</v>
      </c>
      <c r="AT139" s="110"/>
      <c r="AU139" s="154" t="s">
        <v>327</v>
      </c>
      <c r="AV139" s="96">
        <f t="shared" si="1"/>
        <v>90</v>
      </c>
      <c r="AW139" s="115">
        <f>IF(AO139&gt;0,100*(E139+K139+Q139+W139+AC139+AI139+AO139)/('S1'!$K$15+100),100*(E139+K139+Q139+W139+AI139+AC139+AO139)/'S1'!$K$15)</f>
        <v>57.25</v>
      </c>
      <c r="AX139" s="115">
        <f>IF(AP139&gt;0,100*(F139+L139+R139+WJ139+AD139+AP139)/('S1'!$K$15+100),100*(F139+L139+R139+WJ139+AD139)/'S1'!$K$15)</f>
        <v>30.333333333333332</v>
      </c>
      <c r="AY139" s="115">
        <f>IF(AQ139&gt;0,100*(G139+M139+S139+Y139+AE139+AK139+AQ139)/('S1'!$K$17+100),100*(G139+M139+S139+Y139+AE139+AK139+AQ139)/'S1'!$K$17)</f>
        <v>78.8</v>
      </c>
      <c r="AZ139" s="115">
        <f>IF(AR139&gt;0,100*(H139+N139+T139+Z139+AF139+AL139+AR139)/('S1'!$K$18+100),100*(H139+N139+T139+Z139+AF139+AL139+AR139)/'S1'!$K$18)</f>
        <v>44.5</v>
      </c>
      <c r="BA139" s="115">
        <f>IF(AS139&gt;0,100*(I319+O139+U139+AA139+AG139+AM139+AS139)/('S1'!$K$19+100),100*(I319+O139+U139+AA139+AG139+AM139+AS139)/'S1'!$K$19)</f>
        <v>44.333333333333336</v>
      </c>
      <c r="BB139" s="115">
        <f>IF(AT139&gt;0,100*(J139+P139+V139+AB139+AH139+AN139+AT139)/('S1'!$K$19+100),100*(J139+P139+V139+AB139+AH139+AN139+AT139)/'S1'!$K$19)</f>
        <v>47.5</v>
      </c>
    </row>
    <row r="140" spans="1:54" ht="15.75" customHeight="1" x14ac:dyDescent="0.3">
      <c r="A140" s="116">
        <v>128</v>
      </c>
      <c r="B140" s="117">
        <v>921320104127</v>
      </c>
      <c r="C140" s="118" t="s">
        <v>44</v>
      </c>
      <c r="D140" s="150" t="s">
        <v>445</v>
      </c>
      <c r="E140" s="126">
        <v>193</v>
      </c>
      <c r="F140" s="126"/>
      <c r="G140" s="110"/>
      <c r="H140" s="110"/>
      <c r="I140" s="110"/>
      <c r="J140" s="110"/>
      <c r="K140" s="110"/>
      <c r="L140" s="110">
        <v>96</v>
      </c>
      <c r="M140" s="110"/>
      <c r="N140" s="110"/>
      <c r="O140" s="110"/>
      <c r="P140" s="110"/>
      <c r="Q140" s="110"/>
      <c r="R140" s="110"/>
      <c r="S140" s="110">
        <v>397</v>
      </c>
      <c r="T140" s="126"/>
      <c r="U140" s="110"/>
      <c r="V140" s="110"/>
      <c r="W140" s="126"/>
      <c r="X140" s="126"/>
      <c r="Y140" s="126"/>
      <c r="Z140" s="126">
        <v>88</v>
      </c>
      <c r="AA140" s="126"/>
      <c r="AB140" s="126"/>
      <c r="AC140" s="126"/>
      <c r="AD140" s="126"/>
      <c r="AE140" s="126"/>
      <c r="AF140" s="126"/>
      <c r="AG140" s="126">
        <v>96</v>
      </c>
      <c r="AH140" s="126"/>
      <c r="AI140" s="126"/>
      <c r="AJ140" s="126"/>
      <c r="AK140" s="126"/>
      <c r="AL140" s="126"/>
      <c r="AM140" s="126"/>
      <c r="AN140" s="126">
        <v>94</v>
      </c>
      <c r="AO140" s="126">
        <v>42</v>
      </c>
      <c r="AP140" s="110"/>
      <c r="AQ140" s="110"/>
      <c r="AR140" s="110">
        <v>40</v>
      </c>
      <c r="AS140" s="110"/>
      <c r="AT140" s="110"/>
      <c r="AU140" s="154" t="s">
        <v>327</v>
      </c>
      <c r="AV140" s="96">
        <f t="shared" si="1"/>
        <v>90</v>
      </c>
      <c r="AW140" s="115">
        <f>IF(AO140&gt;0,100*(E140+K140+Q140+W140+AC140+AI140+AO140)/('S1'!$K$15+100),100*(E140+K140+Q140+W140+AI140+AC140+AO140)/'S1'!$K$15)</f>
        <v>58.75</v>
      </c>
      <c r="AX140" s="115">
        <f>IF(AP140&gt;0,100*(F140+L140+R140+WJ140+AD140+AP140)/('S1'!$K$15+100),100*(F140+L140+R140+WJ140+AD140)/'S1'!$K$15)</f>
        <v>32</v>
      </c>
      <c r="AY140" s="115">
        <f>IF(AQ140&gt;0,100*(G140+M140+S140+Y140+AE140+AK140+AQ140)/('S1'!$K$17+100),100*(G140+M140+S140+Y140+AE140+AK140+AQ140)/'S1'!$K$17)</f>
        <v>79.400000000000006</v>
      </c>
      <c r="AZ140" s="115">
        <f>IF(AR140&gt;0,100*(H140+N140+T140+Z140+AF140+AL140+AR140)/('S1'!$K$18+100),100*(H140+N140+T140+Z140+AF140+AL140+AR140)/'S1'!$K$18)</f>
        <v>42.666666666666664</v>
      </c>
      <c r="BA140" s="115">
        <f>IF(AS140&gt;0,100*(I320+O140+U140+AA140+AG140+AM140+AS140)/('S1'!$K$19+100),100*(I320+O140+U140+AA140+AG140+AM140+AS140)/'S1'!$K$19)</f>
        <v>48</v>
      </c>
      <c r="BB140" s="115">
        <f>IF(AT140&gt;0,100*(J140+P140+V140+AB140+AH140+AN140+AT140)/('S1'!$K$19+100),100*(J140+P140+V140+AB140+AH140+AN140+AT140)/'S1'!$K$19)</f>
        <v>47</v>
      </c>
    </row>
    <row r="141" spans="1:54" ht="15.75" customHeight="1" x14ac:dyDescent="0.3">
      <c r="A141" s="116">
        <v>129</v>
      </c>
      <c r="B141" s="117">
        <v>921320104128</v>
      </c>
      <c r="C141" s="118" t="s">
        <v>44</v>
      </c>
      <c r="D141" s="150" t="s">
        <v>446</v>
      </c>
      <c r="E141" s="126">
        <v>192</v>
      </c>
      <c r="F141" s="126"/>
      <c r="G141" s="110"/>
      <c r="H141" s="110"/>
      <c r="I141" s="110"/>
      <c r="J141" s="110"/>
      <c r="K141" s="110"/>
      <c r="L141" s="110">
        <v>88</v>
      </c>
      <c r="M141" s="110"/>
      <c r="N141" s="110"/>
      <c r="O141" s="110"/>
      <c r="P141" s="110"/>
      <c r="Q141" s="110"/>
      <c r="R141" s="110"/>
      <c r="S141" s="110">
        <v>396</v>
      </c>
      <c r="T141" s="110"/>
      <c r="U141" s="110"/>
      <c r="V141" s="110"/>
      <c r="W141" s="110"/>
      <c r="X141" s="110"/>
      <c r="Y141" s="110"/>
      <c r="Z141" s="110">
        <v>89</v>
      </c>
      <c r="AA141" s="110"/>
      <c r="AB141" s="110"/>
      <c r="AC141" s="110"/>
      <c r="AD141" s="110"/>
      <c r="AE141" s="110"/>
      <c r="AF141" s="110"/>
      <c r="AG141" s="110">
        <v>88</v>
      </c>
      <c r="AH141" s="110"/>
      <c r="AI141" s="110"/>
      <c r="AJ141" s="110"/>
      <c r="AK141" s="110"/>
      <c r="AL141" s="110"/>
      <c r="AM141" s="110"/>
      <c r="AN141" s="110">
        <v>95</v>
      </c>
      <c r="AO141" s="110"/>
      <c r="AP141" s="110">
        <v>40</v>
      </c>
      <c r="AQ141" s="110"/>
      <c r="AR141" s="110">
        <v>32</v>
      </c>
      <c r="AS141" s="126"/>
      <c r="AT141" s="110"/>
      <c r="AU141" s="154" t="s">
        <v>7</v>
      </c>
      <c r="AV141" s="96">
        <f t="shared" si="1"/>
        <v>80</v>
      </c>
      <c r="AW141" s="115">
        <f>IF(AO141&gt;0,100*(E141+K141+Q141+W141+AC141+AI141+AO141)/('S1'!$K$15+100),100*(E141+K141+Q141+W141+AI141+AC141+AO141)/'S1'!$K$15)</f>
        <v>64</v>
      </c>
      <c r="AX141" s="115">
        <f>IF(AP141&gt;0,100*(F141+L141+R141+WJ141+AD141+AP141)/('S1'!$K$15+100),100*(F141+L141+R141+WJ141+AD141)/'S1'!$K$15)</f>
        <v>32</v>
      </c>
      <c r="AY141" s="115">
        <f>IF(AQ141&gt;0,100*(G141+M141+S141+Y141+AE141+AK141+AQ141)/('S1'!$K$17+100),100*(G141+M141+S141+Y141+AE141+AK141+AQ141)/'S1'!$K$17)</f>
        <v>79.2</v>
      </c>
      <c r="AZ141" s="115">
        <f>IF(AR141&gt;0,100*(H141+N141+T141+Z141+AF141+AL141+AR141)/('S1'!$K$18+100),100*(H141+N141+T141+Z141+AF141+AL141+AR141)/'S1'!$K$18)</f>
        <v>40.333333333333336</v>
      </c>
      <c r="BA141" s="115">
        <f>IF(AS141&gt;0,100*(I321+O141+U141+AA141+AG141+AM141+AS141)/('S1'!$K$19+100),100*(I321+O141+U141+AA141+AG141+AM141+AS141)/'S1'!$K$19)</f>
        <v>44</v>
      </c>
      <c r="BB141" s="115">
        <f>IF(AT141&gt;0,100*(J141+P141+V141+AB141+AH141+AN141+AT141)/('S1'!$K$19+100),100*(J141+P141+V141+AB141+AH141+AN141+AT141)/'S1'!$K$19)</f>
        <v>47.5</v>
      </c>
    </row>
    <row r="142" spans="1:54" ht="15.75" customHeight="1" x14ac:dyDescent="0.3">
      <c r="A142" s="116">
        <v>130</v>
      </c>
      <c r="B142" s="117">
        <v>921320104129</v>
      </c>
      <c r="C142" s="118" t="s">
        <v>44</v>
      </c>
      <c r="D142" s="150" t="s">
        <v>447</v>
      </c>
      <c r="E142" s="110">
        <v>191</v>
      </c>
      <c r="F142" s="110"/>
      <c r="G142" s="110"/>
      <c r="H142" s="110"/>
      <c r="I142" s="110"/>
      <c r="J142" s="110"/>
      <c r="K142" s="110"/>
      <c r="L142" s="110">
        <v>93</v>
      </c>
      <c r="M142" s="126"/>
      <c r="N142" s="110"/>
      <c r="O142" s="110"/>
      <c r="P142" s="110"/>
      <c r="Q142" s="110"/>
      <c r="R142" s="110"/>
      <c r="S142" s="110">
        <v>393</v>
      </c>
      <c r="T142" s="126"/>
      <c r="U142" s="110"/>
      <c r="V142" s="110"/>
      <c r="W142" s="110"/>
      <c r="X142" s="110"/>
      <c r="Y142" s="110"/>
      <c r="Z142" s="110">
        <v>91</v>
      </c>
      <c r="AA142" s="110"/>
      <c r="AB142" s="110"/>
      <c r="AC142" s="110"/>
      <c r="AD142" s="110"/>
      <c r="AE142" s="110"/>
      <c r="AF142" s="110"/>
      <c r="AG142" s="110">
        <v>93</v>
      </c>
      <c r="AH142" s="110"/>
      <c r="AI142" s="110"/>
      <c r="AJ142" s="110"/>
      <c r="AK142" s="110"/>
      <c r="AL142" s="110"/>
      <c r="AM142" s="110"/>
      <c r="AN142" s="110">
        <v>94</v>
      </c>
      <c r="AO142" s="110"/>
      <c r="AP142" s="110"/>
      <c r="AQ142" s="110">
        <v>40</v>
      </c>
      <c r="AR142" s="110"/>
      <c r="AS142" s="110">
        <v>42</v>
      </c>
      <c r="AT142" s="126"/>
      <c r="AU142" s="154" t="s">
        <v>327</v>
      </c>
      <c r="AV142" s="96">
        <f t="shared" si="1"/>
        <v>90</v>
      </c>
      <c r="AW142" s="115">
        <f>IF(AO142&gt;0,100*(E142+K142+Q142+W142+AC142+AI142+AO142)/('S1'!$K$15+100),100*(E142+K142+Q142+W142+AI142+AC142+AO142)/'S1'!$K$15)</f>
        <v>63.666666666666664</v>
      </c>
      <c r="AX142" s="115">
        <f>IF(AP142&gt;0,100*(F142+L142+R142+WJ142+AD142+AP142)/('S1'!$K$15+100),100*(F142+L142+R142+WJ142+AD142)/'S1'!$K$15)</f>
        <v>31</v>
      </c>
      <c r="AY142" s="115">
        <f>IF(AQ142&gt;0,100*(G142+M142+S142+Y142+AE142+AK142+AQ142)/('S1'!$K$17+100),100*(G142+M142+S142+Y142+AE142+AK142+AQ142)/'S1'!$K$17)</f>
        <v>72.166666666666671</v>
      </c>
      <c r="AZ142" s="115">
        <f>IF(AR142&gt;0,100*(H142+N142+T142+Z142+AF142+AL142+AR142)/('S1'!$K$18+100),100*(H142+N142+T142+Z142+AF142+AL142+AR142)/'S1'!$K$18)</f>
        <v>45.5</v>
      </c>
      <c r="BA142" s="115">
        <f>IF(AS142&gt;0,100*(I322+O142+U142+AA142+AG142+AM142+AS142)/('S1'!$K$19+100),100*(I322+O142+U142+AA142+AG142+AM142+AS142)/'S1'!$K$19)</f>
        <v>45</v>
      </c>
      <c r="BB142" s="115">
        <f>IF(AT142&gt;0,100*(J142+P142+V142+AB142+AH142+AN142+AT142)/('S1'!$K$19+100),100*(J142+P142+V142+AB142+AH142+AN142+AT142)/'S1'!$K$19)</f>
        <v>47</v>
      </c>
    </row>
    <row r="143" spans="1:54" ht="15.75" customHeight="1" x14ac:dyDescent="0.3">
      <c r="A143" s="116">
        <v>131</v>
      </c>
      <c r="B143" s="117">
        <v>921320104130</v>
      </c>
      <c r="C143" s="118" t="s">
        <v>44</v>
      </c>
      <c r="D143" s="150" t="s">
        <v>448</v>
      </c>
      <c r="E143" s="110">
        <v>197</v>
      </c>
      <c r="F143" s="110"/>
      <c r="G143" s="110"/>
      <c r="H143" s="110"/>
      <c r="I143" s="110"/>
      <c r="J143" s="110"/>
      <c r="K143" s="110"/>
      <c r="L143" s="110">
        <v>95</v>
      </c>
      <c r="M143" s="110"/>
      <c r="N143" s="110"/>
      <c r="O143" s="110"/>
      <c r="P143" s="110"/>
      <c r="Q143" s="110"/>
      <c r="R143" s="110"/>
      <c r="S143" s="110">
        <v>397</v>
      </c>
      <c r="T143" s="110"/>
      <c r="U143" s="110"/>
      <c r="V143" s="110"/>
      <c r="W143" s="110"/>
      <c r="X143" s="110"/>
      <c r="Y143" s="110"/>
      <c r="Z143" s="110">
        <v>94</v>
      </c>
      <c r="AA143" s="110"/>
      <c r="AB143" s="110"/>
      <c r="AC143" s="110"/>
      <c r="AD143" s="110"/>
      <c r="AE143" s="110"/>
      <c r="AF143" s="110"/>
      <c r="AG143" s="110">
        <v>95</v>
      </c>
      <c r="AH143" s="110"/>
      <c r="AI143" s="110"/>
      <c r="AJ143" s="110"/>
      <c r="AK143" s="110"/>
      <c r="AL143" s="110"/>
      <c r="AM143" s="110"/>
      <c r="AN143" s="110">
        <v>94</v>
      </c>
      <c r="AO143" s="110"/>
      <c r="AP143" s="110">
        <v>30</v>
      </c>
      <c r="AQ143" s="126"/>
      <c r="AR143" s="110"/>
      <c r="AS143" s="110"/>
      <c r="AT143" s="110">
        <v>36</v>
      </c>
      <c r="AU143" s="154" t="s">
        <v>327</v>
      </c>
      <c r="AV143" s="96">
        <f t="shared" si="1"/>
        <v>90</v>
      </c>
      <c r="AW143" s="115">
        <f>IF(AO143&gt;0,100*(E143+K143+Q143+W143+AC143+AI143+AO143)/('S1'!$K$15+100),100*(E143+K143+Q143+W143+AI143+AC143+AO143)/'S1'!$K$15)</f>
        <v>65.666666666666671</v>
      </c>
      <c r="AX143" s="115">
        <f>IF(AP143&gt;0,100*(F143+L143+R143+WJ143+AD143+AP143)/('S1'!$K$15+100),100*(F143+L143+R143+WJ143+AD143)/'S1'!$K$15)</f>
        <v>31.25</v>
      </c>
      <c r="AY143" s="115">
        <f>IF(AQ143&gt;0,100*(G143+M143+S143+Y143+AE143+AK143+AQ143)/('S1'!$K$17+100),100*(G143+M143+S143+Y143+AE143+AK143+AQ143)/'S1'!$K$17)</f>
        <v>79.400000000000006</v>
      </c>
      <c r="AZ143" s="115">
        <f>IF(AR143&gt;0,100*(H143+N143+T143+Z143+AF143+AL143+AR143)/('S1'!$K$18+100),100*(H143+N143+T143+Z143+AF143+AL143+AR143)/'S1'!$K$18)</f>
        <v>47</v>
      </c>
      <c r="BA143" s="115">
        <f>IF(AS143&gt;0,100*(I323+O143+U143+AA143+AG143+AM143+AS143)/('S1'!$K$19+100),100*(I323+O143+U143+AA143+AG143+AM143+AS143)/'S1'!$K$19)</f>
        <v>47.5</v>
      </c>
      <c r="BB143" s="115">
        <f>IF(AT143&gt;0,100*(J143+P143+V143+AB143+AH143+AN143+AT143)/('S1'!$K$19+100),100*(J143+P143+V143+AB143+AH143+AN143+AT143)/'S1'!$K$19)</f>
        <v>43.333333333333336</v>
      </c>
    </row>
    <row r="144" spans="1:54" ht="15.75" customHeight="1" x14ac:dyDescent="0.3">
      <c r="A144" s="116">
        <v>132</v>
      </c>
      <c r="B144" s="117">
        <v>921320104131</v>
      </c>
      <c r="C144" s="118" t="s">
        <v>44</v>
      </c>
      <c r="D144" s="150" t="s">
        <v>449</v>
      </c>
      <c r="E144" s="110">
        <v>195</v>
      </c>
      <c r="F144" s="126"/>
      <c r="G144" s="110"/>
      <c r="H144" s="110"/>
      <c r="I144" s="110"/>
      <c r="J144" s="110"/>
      <c r="K144" s="110"/>
      <c r="L144" s="110">
        <v>91</v>
      </c>
      <c r="M144" s="126"/>
      <c r="N144" s="110"/>
      <c r="O144" s="110"/>
      <c r="P144" s="110"/>
      <c r="Q144" s="110"/>
      <c r="R144" s="110"/>
      <c r="S144" s="110">
        <v>392</v>
      </c>
      <c r="T144" s="110"/>
      <c r="U144" s="110"/>
      <c r="V144" s="110"/>
      <c r="W144" s="110"/>
      <c r="X144" s="110"/>
      <c r="Y144" s="110"/>
      <c r="Z144" s="110">
        <v>88</v>
      </c>
      <c r="AA144" s="110"/>
      <c r="AB144" s="110"/>
      <c r="AC144" s="110"/>
      <c r="AD144" s="110"/>
      <c r="AE144" s="110"/>
      <c r="AF144" s="110"/>
      <c r="AG144" s="110">
        <v>91</v>
      </c>
      <c r="AH144" s="110"/>
      <c r="AI144" s="110"/>
      <c r="AJ144" s="110"/>
      <c r="AK144" s="110"/>
      <c r="AL144" s="110"/>
      <c r="AM144" s="110"/>
      <c r="AN144" s="110">
        <v>93</v>
      </c>
      <c r="AO144" s="110"/>
      <c r="AP144" s="126"/>
      <c r="AQ144" s="110">
        <v>40</v>
      </c>
      <c r="AR144" s="110"/>
      <c r="AS144" s="110"/>
      <c r="AT144" s="110">
        <v>48</v>
      </c>
      <c r="AU144" s="154" t="s">
        <v>327</v>
      </c>
      <c r="AV144" s="96">
        <f t="shared" si="1"/>
        <v>90</v>
      </c>
      <c r="AW144" s="115">
        <f>IF(AO144&gt;0,100*(E144+K144+Q144+W144+AC144+AI144+AO144)/('S1'!$K$15+100),100*(E144+K144+Q144+W144+AI144+AC144+AO144)/'S1'!$K$15)</f>
        <v>65</v>
      </c>
      <c r="AX144" s="115">
        <f>IF(AP144&gt;0,100*(F144+L144+R144+WJ144+AD144+AP144)/('S1'!$K$15+100),100*(F144+L144+R144+WJ144+AD144)/'S1'!$K$15)</f>
        <v>30.333333333333332</v>
      </c>
      <c r="AY144" s="115">
        <f>IF(AQ144&gt;0,100*(G144+M144+S144+Y144+AE144+AK144+AQ144)/('S1'!$K$17+100),100*(G144+M144+S144+Y144+AE144+AK144+AQ144)/'S1'!$K$17)</f>
        <v>72</v>
      </c>
      <c r="AZ144" s="115">
        <f>IF(AR144&gt;0,100*(H144+N144+T144+Z144+AF144+AL144+AR144)/('S1'!$K$18+100),100*(H144+N144+T144+Z144+AF144+AL144+AR144)/'S1'!$K$18)</f>
        <v>44</v>
      </c>
      <c r="BA144" s="115">
        <f>IF(AS144&gt;0,100*(I324+O144+U144+AA144+AG144+AM144+AS144)/('S1'!$K$19+100),100*(I324+O144+U144+AA144+AG144+AM144+AS144)/'S1'!$K$19)</f>
        <v>45.5</v>
      </c>
      <c r="BB144" s="115">
        <f>IF(AT144&gt;0,100*(J144+P144+V144+AB144+AH144+AN144+AT144)/('S1'!$K$19+100),100*(J144+P144+V144+AB144+AH144+AN144+AT144)/'S1'!$K$19)</f>
        <v>47</v>
      </c>
    </row>
    <row r="145" spans="1:54" ht="15.75" customHeight="1" x14ac:dyDescent="0.3">
      <c r="A145" s="116">
        <v>133</v>
      </c>
      <c r="B145" s="117">
        <v>921320104132</v>
      </c>
      <c r="C145" s="118" t="s">
        <v>44</v>
      </c>
      <c r="D145" s="150" t="s">
        <v>450</v>
      </c>
      <c r="E145" s="110">
        <v>196</v>
      </c>
      <c r="F145" s="126"/>
      <c r="G145" s="110"/>
      <c r="H145" s="110"/>
      <c r="I145" s="110"/>
      <c r="J145" s="110"/>
      <c r="K145" s="110"/>
      <c r="L145" s="110">
        <v>95</v>
      </c>
      <c r="M145" s="126"/>
      <c r="N145" s="110"/>
      <c r="O145" s="110"/>
      <c r="P145" s="110"/>
      <c r="Q145" s="110"/>
      <c r="R145" s="110"/>
      <c r="S145" s="110">
        <v>388</v>
      </c>
      <c r="T145" s="126"/>
      <c r="U145" s="110"/>
      <c r="V145" s="110"/>
      <c r="W145" s="126"/>
      <c r="X145" s="126"/>
      <c r="Y145" s="126"/>
      <c r="Z145" s="126">
        <v>89</v>
      </c>
      <c r="AA145" s="126"/>
      <c r="AB145" s="126"/>
      <c r="AC145" s="126"/>
      <c r="AD145" s="126"/>
      <c r="AE145" s="126"/>
      <c r="AF145" s="126"/>
      <c r="AG145" s="126">
        <v>95</v>
      </c>
      <c r="AH145" s="126"/>
      <c r="AI145" s="126"/>
      <c r="AJ145" s="126"/>
      <c r="AK145" s="126"/>
      <c r="AL145" s="126"/>
      <c r="AM145" s="126"/>
      <c r="AN145" s="126">
        <v>90</v>
      </c>
      <c r="AO145" s="126">
        <v>38</v>
      </c>
      <c r="AP145" s="110"/>
      <c r="AQ145" s="110"/>
      <c r="AR145" s="110"/>
      <c r="AS145" s="110">
        <v>42</v>
      </c>
      <c r="AT145" s="110"/>
      <c r="AU145" s="154" t="s">
        <v>327</v>
      </c>
      <c r="AV145" s="96">
        <f t="shared" si="1"/>
        <v>90</v>
      </c>
      <c r="AW145" s="115">
        <f>IF(AO145&gt;0,100*(E145+K145+Q145+W145+AC145+AI145+AO145)/('S1'!$K$15+100),100*(E145+K145+Q145+W145+AI145+AC145+AO145)/'S1'!$K$15)</f>
        <v>58.5</v>
      </c>
      <c r="AX145" s="115">
        <f>IF(AP145&gt;0,100*(F145+L145+R145+WJ145+AD145+AP145)/('S1'!$K$15+100),100*(F145+L145+R145+WJ145+AD145)/'S1'!$K$15)</f>
        <v>31.666666666666668</v>
      </c>
      <c r="AY145" s="115">
        <f>IF(AQ145&gt;0,100*(G145+M145+S145+Y145+AE145+AK145+AQ145)/('S1'!$K$17+100),100*(G145+M145+S145+Y145+AE145+AK145+AQ145)/'S1'!$K$17)</f>
        <v>77.599999999999994</v>
      </c>
      <c r="AZ145" s="115">
        <f>IF(AR145&gt;0,100*(H145+N145+T145+Z145+AF145+AL145+AR145)/('S1'!$K$18+100),100*(H145+N145+T145+Z145+AF145+AL145+AR145)/'S1'!$K$18)</f>
        <v>44.5</v>
      </c>
      <c r="BA145" s="115">
        <f>IF(AS145&gt;0,100*(I325+O145+U145+AA145+AG145+AM145+AS145)/('S1'!$K$19+100),100*(I325+O145+U145+AA145+AG145+AM145+AS145)/'S1'!$K$19)</f>
        <v>45.666666666666664</v>
      </c>
      <c r="BB145" s="115">
        <f>IF(AT145&gt;0,100*(J145+P145+V145+AB145+AH145+AN145+AT145)/('S1'!$K$19+100),100*(J145+P145+V145+AB145+AH145+AN145+AT145)/'S1'!$K$19)</f>
        <v>45</v>
      </c>
    </row>
    <row r="146" spans="1:54" ht="15.75" customHeight="1" x14ac:dyDescent="0.3">
      <c r="A146" s="116">
        <v>134</v>
      </c>
      <c r="B146" s="117">
        <v>921320104133</v>
      </c>
      <c r="C146" s="118" t="s">
        <v>44</v>
      </c>
      <c r="D146" s="150" t="s">
        <v>451</v>
      </c>
      <c r="E146" s="110">
        <v>190</v>
      </c>
      <c r="F146" s="110"/>
      <c r="G146" s="110"/>
      <c r="H146" s="110"/>
      <c r="I146" s="110"/>
      <c r="J146" s="110"/>
      <c r="K146" s="110"/>
      <c r="L146" s="110">
        <v>94</v>
      </c>
      <c r="M146" s="110"/>
      <c r="N146" s="110"/>
      <c r="O146" s="110"/>
      <c r="P146" s="110"/>
      <c r="Q146" s="110"/>
      <c r="R146" s="110"/>
      <c r="S146" s="110">
        <v>393</v>
      </c>
      <c r="T146" s="110"/>
      <c r="U146" s="110"/>
      <c r="V146" s="110"/>
      <c r="W146" s="110"/>
      <c r="X146" s="110"/>
      <c r="Y146" s="110"/>
      <c r="Z146" s="110">
        <v>94</v>
      </c>
      <c r="AA146" s="110"/>
      <c r="AB146" s="110"/>
      <c r="AC146" s="110"/>
      <c r="AD146" s="110"/>
      <c r="AE146" s="110"/>
      <c r="AF146" s="110"/>
      <c r="AG146" s="110">
        <v>94</v>
      </c>
      <c r="AH146" s="110"/>
      <c r="AI146" s="110"/>
      <c r="AJ146" s="110"/>
      <c r="AK146" s="110"/>
      <c r="AL146" s="110"/>
      <c r="AM146" s="110"/>
      <c r="AN146" s="110">
        <v>97</v>
      </c>
      <c r="AO146" s="110">
        <v>44</v>
      </c>
      <c r="AP146" s="110"/>
      <c r="AQ146" s="110"/>
      <c r="AR146" s="126"/>
      <c r="AS146" s="110"/>
      <c r="AT146" s="110">
        <v>48</v>
      </c>
      <c r="AU146" s="154" t="s">
        <v>315</v>
      </c>
      <c r="AV146" s="96">
        <f t="shared" si="1"/>
        <v>100</v>
      </c>
      <c r="AW146" s="115">
        <f>IF(AO146&gt;0,100*(E146+K146+Q146+W146+AC146+AI146+AO146)/('S1'!$K$15+100),100*(E146+K146+Q146+W146+AI146+AC146+AO146)/'S1'!$K$15)</f>
        <v>58.5</v>
      </c>
      <c r="AX146" s="115">
        <f>IF(AP146&gt;0,100*(F146+L146+R146+WJ146+AD146+AP146)/('S1'!$K$15+100),100*(F146+L146+R146+WJ146+AD146)/'S1'!$K$15)</f>
        <v>31.333333333333332</v>
      </c>
      <c r="AY146" s="115">
        <f>IF(AQ146&gt;0,100*(G146+M146+S146+Y146+AE146+AK146+AQ146)/('S1'!$K$17+100),100*(G146+M146+S146+Y146+AE146+AK146+AQ146)/'S1'!$K$17)</f>
        <v>78.599999999999994</v>
      </c>
      <c r="AZ146" s="115">
        <f>IF(AR146&gt;0,100*(H146+N146+T146+Z146+AF146+AL146+AR146)/('S1'!$K$18+100),100*(H146+N146+T146+Z146+AF146+AL146+AR146)/'S1'!$K$18)</f>
        <v>47</v>
      </c>
      <c r="BA146" s="115">
        <f>IF(AS146&gt;0,100*(I326+O146+U146+AA146+AG146+AM146+AS146)/('S1'!$K$19+100),100*(I326+O146+U146+AA146+AG146+AM146+AS146)/'S1'!$K$19)</f>
        <v>47</v>
      </c>
      <c r="BB146" s="115">
        <f>IF(AT146&gt;0,100*(J146+P146+V146+AB146+AH146+AN146+AT146)/('S1'!$K$19+100),100*(J146+P146+V146+AB146+AH146+AN146+AT146)/'S1'!$K$19)</f>
        <v>48.333333333333336</v>
      </c>
    </row>
    <row r="147" spans="1:54" ht="15.75" customHeight="1" x14ac:dyDescent="0.3">
      <c r="A147" s="116">
        <v>135</v>
      </c>
      <c r="B147" s="117">
        <v>921320104134</v>
      </c>
      <c r="C147" s="118" t="s">
        <v>44</v>
      </c>
      <c r="D147" s="150" t="s">
        <v>452</v>
      </c>
      <c r="E147" s="110">
        <v>197</v>
      </c>
      <c r="F147" s="110"/>
      <c r="G147" s="110"/>
      <c r="H147" s="110"/>
      <c r="I147" s="110"/>
      <c r="J147" s="110"/>
      <c r="K147" s="110"/>
      <c r="L147" s="110">
        <v>94</v>
      </c>
      <c r="M147" s="110"/>
      <c r="N147" s="110"/>
      <c r="O147" s="110"/>
      <c r="P147" s="110"/>
      <c r="Q147" s="110"/>
      <c r="R147" s="110"/>
      <c r="S147" s="110">
        <v>388</v>
      </c>
      <c r="T147" s="126"/>
      <c r="U147" s="110"/>
      <c r="V147" s="110"/>
      <c r="W147" s="110"/>
      <c r="X147" s="110"/>
      <c r="Y147" s="110"/>
      <c r="Z147" s="110">
        <v>93</v>
      </c>
      <c r="AA147" s="110"/>
      <c r="AB147" s="110"/>
      <c r="AC147" s="110"/>
      <c r="AD147" s="110"/>
      <c r="AE147" s="110"/>
      <c r="AF147" s="110"/>
      <c r="AG147" s="110">
        <v>94</v>
      </c>
      <c r="AH147" s="110"/>
      <c r="AI147" s="110"/>
      <c r="AJ147" s="110"/>
      <c r="AK147" s="110"/>
      <c r="AL147" s="110"/>
      <c r="AM147" s="110"/>
      <c r="AN147" s="110">
        <v>90</v>
      </c>
      <c r="AO147" s="110">
        <v>32</v>
      </c>
      <c r="AP147" s="110"/>
      <c r="AQ147" s="110"/>
      <c r="AR147" s="126"/>
      <c r="AS147" s="110">
        <v>38</v>
      </c>
      <c r="AT147" s="110"/>
      <c r="AU147" s="154" t="s">
        <v>327</v>
      </c>
      <c r="AV147" s="96">
        <f t="shared" si="1"/>
        <v>90</v>
      </c>
      <c r="AW147" s="115">
        <f>IF(AO147&gt;0,100*(E147+K147+Q147+W147+AC147+AI147+AO147)/('S1'!$K$15+100),100*(E147+K147+Q147+W147+AI147+AC147+AO147)/'S1'!$K$15)</f>
        <v>57.25</v>
      </c>
      <c r="AX147" s="115">
        <f>IF(AP147&gt;0,100*(F147+L147+R147+WJ147+AD147+AP147)/('S1'!$K$15+100),100*(F147+L147+R147+WJ147+AD147)/'S1'!$K$15)</f>
        <v>31.333333333333332</v>
      </c>
      <c r="AY147" s="115">
        <f>IF(AQ147&gt;0,100*(G147+M147+S147+Y147+AE147+AK147+AQ147)/('S1'!$K$17+100),100*(G147+M147+S147+Y147+AE147+AK147+AQ147)/'S1'!$K$17)</f>
        <v>77.599999999999994</v>
      </c>
      <c r="AZ147" s="115">
        <f>IF(AR147&gt;0,100*(H147+N147+T147+Z147+AF147+AL147+AR147)/('S1'!$K$18+100),100*(H147+N147+T147+Z147+AF147+AL147+AR147)/'S1'!$K$18)</f>
        <v>46.5</v>
      </c>
      <c r="BA147" s="115">
        <f>IF(AS147&gt;0,100*(I327+O147+U147+AA147+AG147+AM147+AS147)/('S1'!$K$19+100),100*(I327+O147+U147+AA147+AG147+AM147+AS147)/'S1'!$K$19)</f>
        <v>44</v>
      </c>
      <c r="BB147" s="115">
        <f>IF(AT147&gt;0,100*(J147+P147+V147+AB147+AH147+AN147+AT147)/('S1'!$K$19+100),100*(J147+P147+V147+AB147+AH147+AN147+AT147)/'S1'!$K$19)</f>
        <v>45</v>
      </c>
    </row>
    <row r="148" spans="1:54" ht="15.75" customHeight="1" x14ac:dyDescent="0.3">
      <c r="A148" s="116">
        <v>136</v>
      </c>
      <c r="B148" s="117">
        <v>921320104135</v>
      </c>
      <c r="C148" s="118" t="s">
        <v>44</v>
      </c>
      <c r="D148" s="150" t="s">
        <v>453</v>
      </c>
      <c r="E148" s="126">
        <v>195</v>
      </c>
      <c r="F148" s="110"/>
      <c r="G148" s="110"/>
      <c r="H148" s="110"/>
      <c r="I148" s="110"/>
      <c r="J148" s="110"/>
      <c r="K148" s="110"/>
      <c r="L148" s="110">
        <v>93</v>
      </c>
      <c r="M148" s="126"/>
      <c r="N148" s="110"/>
      <c r="O148" s="110"/>
      <c r="P148" s="110"/>
      <c r="Q148" s="110"/>
      <c r="R148" s="110"/>
      <c r="S148" s="110">
        <v>397</v>
      </c>
      <c r="T148" s="110"/>
      <c r="U148" s="110"/>
      <c r="V148" s="110"/>
      <c r="W148" s="110"/>
      <c r="X148" s="110"/>
      <c r="Y148" s="110"/>
      <c r="Z148" s="110">
        <v>96</v>
      </c>
      <c r="AA148" s="110"/>
      <c r="AB148" s="110"/>
      <c r="AC148" s="110"/>
      <c r="AD148" s="110"/>
      <c r="AE148" s="110"/>
      <c r="AF148" s="110"/>
      <c r="AG148" s="110">
        <v>93</v>
      </c>
      <c r="AH148" s="110"/>
      <c r="AI148" s="110"/>
      <c r="AJ148" s="110"/>
      <c r="AK148" s="110"/>
      <c r="AL148" s="110"/>
      <c r="AM148" s="110"/>
      <c r="AN148" s="110">
        <v>96</v>
      </c>
      <c r="AO148" s="110"/>
      <c r="AP148" s="110"/>
      <c r="AQ148" s="110">
        <v>40</v>
      </c>
      <c r="AR148" s="110"/>
      <c r="AS148" s="110"/>
      <c r="AT148" s="110">
        <v>48</v>
      </c>
      <c r="AU148" s="154" t="s">
        <v>327</v>
      </c>
      <c r="AV148" s="96">
        <f t="shared" si="1"/>
        <v>90</v>
      </c>
      <c r="AW148" s="115">
        <f>IF(AO148&gt;0,100*(E148+K148+Q148+W148+AC148+AI148+AO148)/('S1'!$K$15+100),100*(E148+K148+Q148+W148+AI148+AC148+AO148)/'S1'!$K$15)</f>
        <v>65</v>
      </c>
      <c r="AX148" s="115">
        <f>IF(AP148&gt;0,100*(F148+L148+R148+WJ148+AD148+AP148)/('S1'!$K$15+100),100*(F148+L148+R148+WJ148+AD148)/'S1'!$K$15)</f>
        <v>31</v>
      </c>
      <c r="AY148" s="115">
        <f>IF(AQ148&gt;0,100*(G148+M148+S148+Y148+AE148+AK148+AQ148)/('S1'!$K$17+100),100*(G148+M148+S148+Y148+AE148+AK148+AQ148)/'S1'!$K$17)</f>
        <v>72.833333333333329</v>
      </c>
      <c r="AZ148" s="115">
        <f>IF(AR148&gt;0,100*(H148+N148+T148+Z148+AF148+AL148+AR148)/('S1'!$K$18+100),100*(H148+N148+T148+Z148+AF148+AL148+AR148)/'S1'!$K$18)</f>
        <v>48</v>
      </c>
      <c r="BA148" s="115">
        <f>IF(AS148&gt;0,100*(I328+O148+U148+AA148+AG148+AM148+AS148)/('S1'!$K$19+100),100*(I328+O148+U148+AA148+AG148+AM148+AS148)/'S1'!$K$19)</f>
        <v>46.5</v>
      </c>
      <c r="BB148" s="115">
        <f>IF(AT148&gt;0,100*(J148+P148+V148+AB148+AH148+AN148+AT148)/('S1'!$K$19+100),100*(J148+P148+V148+AB148+AH148+AN148+AT148)/'S1'!$K$19)</f>
        <v>48</v>
      </c>
    </row>
    <row r="149" spans="1:54" ht="15.75" customHeight="1" x14ac:dyDescent="0.3">
      <c r="A149" s="116">
        <v>137</v>
      </c>
      <c r="B149" s="117">
        <v>921320104136</v>
      </c>
      <c r="C149" s="118" t="s">
        <v>44</v>
      </c>
      <c r="D149" s="150" t="s">
        <v>454</v>
      </c>
      <c r="E149" s="126">
        <v>191</v>
      </c>
      <c r="F149" s="110"/>
      <c r="G149" s="110"/>
      <c r="H149" s="110"/>
      <c r="I149" s="110"/>
      <c r="J149" s="110"/>
      <c r="K149" s="110"/>
      <c r="L149" s="110">
        <v>93</v>
      </c>
      <c r="M149" s="110"/>
      <c r="N149" s="110"/>
      <c r="O149" s="110"/>
      <c r="P149" s="110"/>
      <c r="Q149" s="110"/>
      <c r="R149" s="110"/>
      <c r="S149" s="110">
        <v>396</v>
      </c>
      <c r="T149" s="126"/>
      <c r="U149" s="110"/>
      <c r="V149" s="110"/>
      <c r="W149" s="126"/>
      <c r="X149" s="126"/>
      <c r="Y149" s="126"/>
      <c r="Z149" s="126">
        <v>91</v>
      </c>
      <c r="AA149" s="126"/>
      <c r="AB149" s="126"/>
      <c r="AC149" s="126"/>
      <c r="AD149" s="126"/>
      <c r="AE149" s="126"/>
      <c r="AF149" s="126"/>
      <c r="AG149" s="126">
        <v>93</v>
      </c>
      <c r="AH149" s="126"/>
      <c r="AI149" s="126"/>
      <c r="AJ149" s="126"/>
      <c r="AK149" s="126"/>
      <c r="AL149" s="126"/>
      <c r="AM149" s="126"/>
      <c r="AN149" s="126">
        <v>96</v>
      </c>
      <c r="AO149" s="126">
        <v>38</v>
      </c>
      <c r="AP149" s="110"/>
      <c r="AQ149" s="110"/>
      <c r="AR149" s="110"/>
      <c r="AS149" s="110">
        <v>42</v>
      </c>
      <c r="AT149" s="110"/>
      <c r="AU149" s="154" t="s">
        <v>327</v>
      </c>
      <c r="AV149" s="96">
        <f t="shared" si="1"/>
        <v>90</v>
      </c>
      <c r="AW149" s="115">
        <f>IF(AO149&gt;0,100*(E149+K149+Q149+W149+AC149+AI149+AO149)/('S1'!$K$15+100),100*(E149+K149+Q149+W149+AI149+AC149+AO149)/'S1'!$K$15)</f>
        <v>57.25</v>
      </c>
      <c r="AX149" s="115">
        <f>IF(AP149&gt;0,100*(F149+L149+R149+WJ149+AD149+AP149)/('S1'!$K$15+100),100*(F149+L149+R149+WJ149+AD149)/'S1'!$K$15)</f>
        <v>31</v>
      </c>
      <c r="AY149" s="115">
        <f>IF(AQ149&gt;0,100*(G149+M149+S149+Y149+AE149+AK149+AQ149)/('S1'!$K$17+100),100*(G149+M149+S149+Y149+AE149+AK149+AQ149)/'S1'!$K$17)</f>
        <v>79.2</v>
      </c>
      <c r="AZ149" s="115">
        <f>IF(AR149&gt;0,100*(H149+N149+T149+Z149+AF149+AL149+AR149)/('S1'!$K$18+100),100*(H149+N149+T149+Z149+AF149+AL149+AR149)/'S1'!$K$18)</f>
        <v>45.5</v>
      </c>
      <c r="BA149" s="115">
        <f>IF(AS149&gt;0,100*(I329+O149+U149+AA149+AG149+AM149+AS149)/('S1'!$K$19+100),100*(I329+O149+U149+AA149+AG149+AM149+AS149)/'S1'!$K$19)</f>
        <v>45</v>
      </c>
      <c r="BB149" s="115">
        <f>IF(AT149&gt;0,100*(J149+P149+V149+AB149+AH149+AN149+AT149)/('S1'!$K$19+100),100*(J149+P149+V149+AB149+AH149+AN149+AT149)/'S1'!$K$19)</f>
        <v>48</v>
      </c>
    </row>
    <row r="150" spans="1:54" ht="15.75" customHeight="1" x14ac:dyDescent="0.3">
      <c r="A150" s="116">
        <v>138</v>
      </c>
      <c r="B150" s="117">
        <v>921320104137</v>
      </c>
      <c r="C150" s="118" t="s">
        <v>44</v>
      </c>
      <c r="D150" s="150" t="s">
        <v>455</v>
      </c>
      <c r="E150" s="126">
        <v>194</v>
      </c>
      <c r="F150" s="126"/>
      <c r="G150" s="110"/>
      <c r="H150" s="110"/>
      <c r="I150" s="110"/>
      <c r="J150" s="110"/>
      <c r="K150" s="110"/>
      <c r="L150" s="110">
        <v>90</v>
      </c>
      <c r="M150" s="110"/>
      <c r="N150" s="110"/>
      <c r="O150" s="110"/>
      <c r="P150" s="110"/>
      <c r="Q150" s="110"/>
      <c r="R150" s="110"/>
      <c r="S150" s="110">
        <v>394</v>
      </c>
      <c r="T150" s="126"/>
      <c r="U150" s="110"/>
      <c r="V150" s="110"/>
      <c r="W150" s="126"/>
      <c r="X150" s="126"/>
      <c r="Y150" s="126"/>
      <c r="Z150" s="126">
        <v>98</v>
      </c>
      <c r="AA150" s="126"/>
      <c r="AB150" s="126"/>
      <c r="AC150" s="126"/>
      <c r="AD150" s="126"/>
      <c r="AE150" s="126"/>
      <c r="AF150" s="126"/>
      <c r="AG150" s="126">
        <v>90</v>
      </c>
      <c r="AH150" s="126"/>
      <c r="AI150" s="126"/>
      <c r="AJ150" s="126"/>
      <c r="AK150" s="126"/>
      <c r="AL150" s="126"/>
      <c r="AM150" s="126"/>
      <c r="AN150" s="126">
        <v>96</v>
      </c>
      <c r="AO150" s="126"/>
      <c r="AP150" s="110">
        <v>42</v>
      </c>
      <c r="AQ150" s="110"/>
      <c r="AR150" s="110"/>
      <c r="AS150" s="110">
        <v>44</v>
      </c>
      <c r="AT150" s="110"/>
      <c r="AU150" s="154" t="s">
        <v>315</v>
      </c>
      <c r="AV150" s="96">
        <f t="shared" si="1"/>
        <v>100</v>
      </c>
      <c r="AW150" s="115">
        <f>IF(AO150&gt;0,100*(E150+K150+Q150+W150+AC150+AI150+AO150)/('S1'!$K$15+100),100*(E150+K150+Q150+W150+AI150+AC150+AO150)/'S1'!$K$15)</f>
        <v>64.666666666666671</v>
      </c>
      <c r="AX150" s="115">
        <f>IF(AP150&gt;0,100*(F150+L150+R150+WJ150+AD150+AP150)/('S1'!$K$15+100),100*(F150+L150+R150+WJ150+AD150)/'S1'!$K$15)</f>
        <v>33</v>
      </c>
      <c r="AY150" s="115">
        <f>IF(AQ150&gt;0,100*(G150+M150+S150+Y150+AE150+AK150+AQ150)/('S1'!$K$17+100),100*(G150+M150+S150+Y150+AE150+AK150+AQ150)/'S1'!$K$17)</f>
        <v>78.8</v>
      </c>
      <c r="AZ150" s="115">
        <f>IF(AR150&gt;0,100*(H150+N150+T150+Z150+AF150+AL150+AR150)/('S1'!$K$18+100),100*(H150+N150+T150+Z150+AF150+AL150+AR150)/'S1'!$K$18)</f>
        <v>49</v>
      </c>
      <c r="BA150" s="115">
        <f>IF(AS150&gt;0,100*(I330+O150+U150+AA150+AG150+AM150+AS150)/('S1'!$K$19+100),100*(I330+O150+U150+AA150+AG150+AM150+AS150)/'S1'!$K$19)</f>
        <v>44.666666666666664</v>
      </c>
      <c r="BB150" s="115">
        <f>IF(AT150&gt;0,100*(J150+P150+V150+AB150+AH150+AN150+AT150)/('S1'!$K$19+100),100*(J150+P150+V150+AB150+AH150+AN150+AT150)/'S1'!$K$19)</f>
        <v>48</v>
      </c>
    </row>
    <row r="151" spans="1:54" ht="15.75" customHeight="1" x14ac:dyDescent="0.3">
      <c r="A151" s="116">
        <v>139</v>
      </c>
      <c r="B151" s="117">
        <v>921320104138</v>
      </c>
      <c r="C151" s="118" t="s">
        <v>44</v>
      </c>
      <c r="D151" s="150" t="s">
        <v>456</v>
      </c>
      <c r="E151" s="126">
        <v>188</v>
      </c>
      <c r="F151" s="126"/>
      <c r="G151" s="110"/>
      <c r="H151" s="110"/>
      <c r="I151" s="110"/>
      <c r="J151" s="110"/>
      <c r="K151" s="110"/>
      <c r="L151" s="110">
        <v>91</v>
      </c>
      <c r="M151" s="110"/>
      <c r="N151" s="110"/>
      <c r="O151" s="110"/>
      <c r="P151" s="110"/>
      <c r="Q151" s="110"/>
      <c r="R151" s="110"/>
      <c r="S151" s="110">
        <v>394</v>
      </c>
      <c r="T151" s="110"/>
      <c r="U151" s="110"/>
      <c r="V151" s="110"/>
      <c r="W151" s="110"/>
      <c r="X151" s="110"/>
      <c r="Y151" s="110"/>
      <c r="Z151" s="110">
        <v>94</v>
      </c>
      <c r="AA151" s="110"/>
      <c r="AB151" s="110"/>
      <c r="AC151" s="110"/>
      <c r="AD151" s="110"/>
      <c r="AE151" s="110"/>
      <c r="AF151" s="110"/>
      <c r="AG151" s="110">
        <v>91</v>
      </c>
      <c r="AH151" s="110"/>
      <c r="AI151" s="110"/>
      <c r="AJ151" s="110"/>
      <c r="AK151" s="110"/>
      <c r="AL151" s="110"/>
      <c r="AM151" s="110"/>
      <c r="AN151" s="110">
        <v>97</v>
      </c>
      <c r="AO151" s="110"/>
      <c r="AP151" s="110"/>
      <c r="AQ151" s="110">
        <v>38</v>
      </c>
      <c r="AR151" s="110"/>
      <c r="AS151" s="126"/>
      <c r="AT151" s="110">
        <v>42</v>
      </c>
      <c r="AU151" s="154" t="s">
        <v>327</v>
      </c>
      <c r="AV151" s="96">
        <f t="shared" si="1"/>
        <v>90</v>
      </c>
      <c r="AW151" s="115">
        <f>IF(AO151&gt;0,100*(E151+K151+Q151+W151+AC151+AI151+AO151)/('S1'!$K$15+100),100*(E151+K151+Q151+W151+AI151+AC151+AO151)/'S1'!$K$15)</f>
        <v>62.666666666666664</v>
      </c>
      <c r="AX151" s="115">
        <f>IF(AP151&gt;0,100*(F151+L151+R151+WJ151+AD151+AP151)/('S1'!$K$15+100),100*(F151+L151+R151+WJ151+AD151)/'S1'!$K$15)</f>
        <v>30.333333333333332</v>
      </c>
      <c r="AY151" s="115">
        <f>IF(AQ151&gt;0,100*(G151+M151+S151+Y151+AE151+AK151+AQ151)/('S1'!$K$17+100),100*(G151+M151+S151+Y151+AE151+AK151+AQ151)/'S1'!$K$17)</f>
        <v>72</v>
      </c>
      <c r="AZ151" s="115">
        <f>IF(AR151&gt;0,100*(H151+N151+T151+Z151+AF151+AL151+AR151)/('S1'!$K$18+100),100*(H151+N151+T151+Z151+AF151+AL151+AR151)/'S1'!$K$18)</f>
        <v>47</v>
      </c>
      <c r="BA151" s="115">
        <f>IF(AS151&gt;0,100*(I331+O151+U151+AA151+AG151+AM151+AS151)/('S1'!$K$19+100),100*(I331+O151+U151+AA151+AG151+AM151+AS151)/'S1'!$K$19)</f>
        <v>45.5</v>
      </c>
      <c r="BB151" s="115">
        <f>IF(AT151&gt;0,100*(J151+P151+V151+AB151+AH151+AN151+AT151)/('S1'!$K$19+100),100*(J151+P151+V151+AB151+AH151+AN151+AT151)/'S1'!$K$19)</f>
        <v>46.333333333333336</v>
      </c>
    </row>
    <row r="152" spans="1:54" ht="15.75" customHeight="1" x14ac:dyDescent="0.3">
      <c r="A152" s="116">
        <v>140</v>
      </c>
      <c r="B152" s="117">
        <v>921320104139</v>
      </c>
      <c r="C152" s="118" t="s">
        <v>44</v>
      </c>
      <c r="D152" s="150" t="s">
        <v>457</v>
      </c>
      <c r="E152" s="110">
        <v>191</v>
      </c>
      <c r="F152" s="110"/>
      <c r="G152" s="110"/>
      <c r="H152" s="110"/>
      <c r="I152" s="110"/>
      <c r="J152" s="110"/>
      <c r="K152" s="110"/>
      <c r="L152" s="110">
        <v>97</v>
      </c>
      <c r="M152" s="126"/>
      <c r="N152" s="110"/>
      <c r="O152" s="110"/>
      <c r="P152" s="110"/>
      <c r="Q152" s="110"/>
      <c r="R152" s="110"/>
      <c r="S152" s="110">
        <v>398</v>
      </c>
      <c r="T152" s="126"/>
      <c r="U152" s="110"/>
      <c r="V152" s="110"/>
      <c r="W152" s="110"/>
      <c r="X152" s="110"/>
      <c r="Y152" s="110"/>
      <c r="Z152" s="110">
        <v>92</v>
      </c>
      <c r="AA152" s="110"/>
      <c r="AB152" s="110"/>
      <c r="AC152" s="110"/>
      <c r="AD152" s="110"/>
      <c r="AE152" s="110"/>
      <c r="AF152" s="110"/>
      <c r="AG152" s="110">
        <v>97</v>
      </c>
      <c r="AH152" s="110"/>
      <c r="AI152" s="110"/>
      <c r="AJ152" s="110"/>
      <c r="AK152" s="110"/>
      <c r="AL152" s="110"/>
      <c r="AM152" s="110"/>
      <c r="AN152" s="110">
        <v>98</v>
      </c>
      <c r="AO152" s="110">
        <v>40</v>
      </c>
      <c r="AP152" s="110"/>
      <c r="AQ152" s="110"/>
      <c r="AR152" s="110"/>
      <c r="AS152" s="110">
        <v>36</v>
      </c>
      <c r="AT152" s="126"/>
      <c r="AU152" s="154" t="s">
        <v>7</v>
      </c>
      <c r="AV152" s="96">
        <f t="shared" si="1"/>
        <v>80</v>
      </c>
      <c r="AW152" s="115">
        <f>IF(AO152&gt;0,100*(E152+K152+Q152+W152+AC152+AI152+AO152)/('S1'!$K$15+100),100*(E152+K152+Q152+W152+AI152+AC152+AO152)/'S1'!$K$15)</f>
        <v>57.75</v>
      </c>
      <c r="AX152" s="115">
        <f>IF(AP152&gt;0,100*(F152+L152+R152+WJ152+AD152+AP152)/('S1'!$K$15+100),100*(F152+L152+R152+WJ152+AD152)/'S1'!$K$15)</f>
        <v>32.333333333333336</v>
      </c>
      <c r="AY152" s="115">
        <f>IF(AQ152&gt;0,100*(G152+M152+S152+Y152+AE152+AK152+AQ152)/('S1'!$K$17+100),100*(G152+M152+S152+Y152+AE152+AK152+AQ152)/'S1'!$K$17)</f>
        <v>79.599999999999994</v>
      </c>
      <c r="AZ152" s="115">
        <f>IF(AR152&gt;0,100*(H152+N152+T152+Z152+AF152+AL152+AR152)/('S1'!$K$18+100),100*(H152+N152+T152+Z152+AF152+AL152+AR152)/'S1'!$K$18)</f>
        <v>46</v>
      </c>
      <c r="BA152" s="115">
        <f>IF(AS152&gt;0,100*(I332+O152+U152+AA152+AG152+AM152+AS152)/('S1'!$K$19+100),100*(I332+O152+U152+AA152+AG152+AM152+AS152)/'S1'!$K$19)</f>
        <v>44.333333333333336</v>
      </c>
      <c r="BB152" s="115">
        <f>IF(AT152&gt;0,100*(J152+P152+V152+AB152+AH152+AN152+AT152)/('S1'!$K$19+100),100*(J152+P152+V152+AB152+AH152+AN152+AT152)/'S1'!$K$19)</f>
        <v>49</v>
      </c>
    </row>
    <row r="153" spans="1:54" ht="15.75" customHeight="1" x14ac:dyDescent="0.3">
      <c r="A153" s="116">
        <v>141</v>
      </c>
      <c r="B153" s="117">
        <v>921320104140</v>
      </c>
      <c r="C153" s="118" t="s">
        <v>44</v>
      </c>
      <c r="D153" s="150" t="s">
        <v>458</v>
      </c>
      <c r="E153" s="110">
        <v>191</v>
      </c>
      <c r="F153" s="110"/>
      <c r="G153" s="110"/>
      <c r="H153" s="110"/>
      <c r="I153" s="110"/>
      <c r="J153" s="110"/>
      <c r="K153" s="110"/>
      <c r="L153" s="110">
        <v>96</v>
      </c>
      <c r="M153" s="110"/>
      <c r="N153" s="110"/>
      <c r="O153" s="110"/>
      <c r="P153" s="110"/>
      <c r="Q153" s="110"/>
      <c r="R153" s="110"/>
      <c r="S153" s="110">
        <v>395</v>
      </c>
      <c r="T153" s="110"/>
      <c r="U153" s="110"/>
      <c r="V153" s="110"/>
      <c r="W153" s="110"/>
      <c r="X153" s="110"/>
      <c r="Y153" s="110"/>
      <c r="Z153" s="110">
        <v>95</v>
      </c>
      <c r="AA153" s="110"/>
      <c r="AB153" s="110"/>
      <c r="AC153" s="110"/>
      <c r="AD153" s="110"/>
      <c r="AE153" s="110"/>
      <c r="AF153" s="110"/>
      <c r="AG153" s="110">
        <v>96</v>
      </c>
      <c r="AH153" s="110"/>
      <c r="AI153" s="110"/>
      <c r="AJ153" s="110"/>
      <c r="AK153" s="110"/>
      <c r="AL153" s="110"/>
      <c r="AM153" s="110"/>
      <c r="AN153" s="110">
        <v>93</v>
      </c>
      <c r="AO153" s="110">
        <v>38</v>
      </c>
      <c r="AP153" s="110"/>
      <c r="AQ153" s="126"/>
      <c r="AR153" s="110">
        <v>30</v>
      </c>
      <c r="AS153" s="110"/>
      <c r="AT153" s="110"/>
      <c r="AU153" s="154" t="s">
        <v>7</v>
      </c>
      <c r="AV153" s="96">
        <f t="shared" si="1"/>
        <v>80</v>
      </c>
      <c r="AW153" s="115">
        <f>IF(AO153&gt;0,100*(E153+K153+Q153+W153+AC153+AI153+AO153)/('S1'!$K$15+100),100*(E153+K153+Q153+W153+AI153+AC153+AO153)/'S1'!$K$15)</f>
        <v>57.25</v>
      </c>
      <c r="AX153" s="115">
        <f>IF(AP153&gt;0,100*(F153+L153+R153+WJ153+AD153+AP153)/('S1'!$K$15+100),100*(F153+L153+R153+WJ153+AD153)/'S1'!$K$15)</f>
        <v>32</v>
      </c>
      <c r="AY153" s="115">
        <f>IF(AQ153&gt;0,100*(G153+M153+S153+Y153+AE153+AK153+AQ153)/('S1'!$K$17+100),100*(G153+M153+S153+Y153+AE153+AK153+AQ153)/'S1'!$K$17)</f>
        <v>79</v>
      </c>
      <c r="AZ153" s="115">
        <f>IF(AR153&gt;0,100*(H153+N153+T153+Z153+AF153+AL153+AR153)/('S1'!$K$18+100),100*(H153+N153+T153+Z153+AF153+AL153+AR153)/'S1'!$K$18)</f>
        <v>41.666666666666664</v>
      </c>
      <c r="BA153" s="115">
        <f>IF(AS153&gt;0,100*(I333+O153+U153+AA153+AG153+AM153+AS153)/('S1'!$K$19+100),100*(I333+O153+U153+AA153+AG153+AM153+AS153)/'S1'!$K$19)</f>
        <v>48</v>
      </c>
      <c r="BB153" s="115">
        <f>IF(AT153&gt;0,100*(J153+P153+V153+AB153+AH153+AN153+AT153)/('S1'!$K$19+100),100*(J153+P153+V153+AB153+AH153+AN153+AT153)/'S1'!$K$19)</f>
        <v>46.5</v>
      </c>
    </row>
    <row r="154" spans="1:54" ht="15.75" customHeight="1" x14ac:dyDescent="0.3">
      <c r="A154" s="116">
        <v>142</v>
      </c>
      <c r="B154" s="117">
        <v>921320104141</v>
      </c>
      <c r="C154" s="118" t="s">
        <v>44</v>
      </c>
      <c r="D154" s="150" t="s">
        <v>459</v>
      </c>
      <c r="E154" s="110">
        <v>194</v>
      </c>
      <c r="F154" s="126"/>
      <c r="G154" s="110"/>
      <c r="H154" s="110"/>
      <c r="I154" s="110"/>
      <c r="J154" s="110"/>
      <c r="K154" s="110"/>
      <c r="L154" s="110">
        <v>95</v>
      </c>
      <c r="M154" s="126"/>
      <c r="N154" s="110"/>
      <c r="O154" s="110"/>
      <c r="P154" s="110"/>
      <c r="Q154" s="110"/>
      <c r="R154" s="110"/>
      <c r="S154" s="110">
        <v>394</v>
      </c>
      <c r="T154" s="110"/>
      <c r="U154" s="110"/>
      <c r="V154" s="110"/>
      <c r="W154" s="110"/>
      <c r="X154" s="110"/>
      <c r="Y154" s="110"/>
      <c r="Z154" s="110">
        <v>89</v>
      </c>
      <c r="AA154" s="110"/>
      <c r="AB154" s="110"/>
      <c r="AC154" s="110"/>
      <c r="AD154" s="110"/>
      <c r="AE154" s="110"/>
      <c r="AF154" s="110"/>
      <c r="AG154" s="110">
        <v>95</v>
      </c>
      <c r="AH154" s="110"/>
      <c r="AI154" s="110"/>
      <c r="AJ154" s="110"/>
      <c r="AK154" s="110"/>
      <c r="AL154" s="110"/>
      <c r="AM154" s="110"/>
      <c r="AN154" s="110">
        <v>88</v>
      </c>
      <c r="AO154" s="110">
        <v>44</v>
      </c>
      <c r="AP154" s="126"/>
      <c r="AQ154" s="110"/>
      <c r="AR154" s="110"/>
      <c r="AS154" s="110"/>
      <c r="AT154" s="110">
        <v>48</v>
      </c>
      <c r="AU154" s="154" t="s">
        <v>327</v>
      </c>
      <c r="AV154" s="96">
        <f t="shared" si="1"/>
        <v>90</v>
      </c>
      <c r="AW154" s="115">
        <f>IF(AO154&gt;0,100*(E154+K154+Q154+W154+AC154+AI154+AO154)/('S1'!$K$15+100),100*(E154+K154+Q154+W154+AI154+AC154+AO154)/'S1'!$K$15)</f>
        <v>59.5</v>
      </c>
      <c r="AX154" s="115">
        <f>IF(AP154&gt;0,100*(F154+L154+R154+WJ154+AD154+AP154)/('S1'!$K$15+100),100*(F154+L154+R154+WJ154+AD154)/'S1'!$K$15)</f>
        <v>31.666666666666668</v>
      </c>
      <c r="AY154" s="115">
        <f>IF(AQ154&gt;0,100*(G154+M154+S154+Y154+AE154+AK154+AQ154)/('S1'!$K$17+100),100*(G154+M154+S154+Y154+AE154+AK154+AQ154)/'S1'!$K$17)</f>
        <v>78.8</v>
      </c>
      <c r="AZ154" s="115">
        <f>IF(AR154&gt;0,100*(H154+N154+T154+Z154+AF154+AL154+AR154)/('S1'!$K$18+100),100*(H154+N154+T154+Z154+AF154+AL154+AR154)/'S1'!$K$18)</f>
        <v>44.5</v>
      </c>
      <c r="BA154" s="115">
        <f>IF(AS154&gt;0,100*(I334+O154+U154+AA154+AG154+AM154+AS154)/('S1'!$K$19+100),100*(I334+O154+U154+AA154+AG154+AM154+AS154)/'S1'!$K$19)</f>
        <v>47.5</v>
      </c>
      <c r="BB154" s="115">
        <f>IF(AT154&gt;0,100*(J154+P154+V154+AB154+AH154+AN154+AT154)/('S1'!$K$19+100),100*(J154+P154+V154+AB154+AH154+AN154+AT154)/'S1'!$K$19)</f>
        <v>45.333333333333336</v>
      </c>
    </row>
    <row r="155" spans="1:54" ht="15.75" customHeight="1" x14ac:dyDescent="0.3">
      <c r="A155" s="116">
        <v>143</v>
      </c>
      <c r="B155" s="117">
        <v>921320104142</v>
      </c>
      <c r="C155" s="118" t="s">
        <v>44</v>
      </c>
      <c r="D155" s="150" t="s">
        <v>460</v>
      </c>
      <c r="E155" s="110">
        <v>190</v>
      </c>
      <c r="F155" s="126"/>
      <c r="G155" s="110"/>
      <c r="H155" s="110"/>
      <c r="I155" s="110"/>
      <c r="J155" s="110"/>
      <c r="K155" s="110"/>
      <c r="L155" s="110">
        <v>98</v>
      </c>
      <c r="M155" s="126"/>
      <c r="N155" s="110"/>
      <c r="O155" s="110"/>
      <c r="P155" s="110"/>
      <c r="Q155" s="110"/>
      <c r="R155" s="110"/>
      <c r="S155" s="110">
        <v>394</v>
      </c>
      <c r="T155" s="126"/>
      <c r="U155" s="110"/>
      <c r="V155" s="110"/>
      <c r="W155" s="126"/>
      <c r="X155" s="126"/>
      <c r="Y155" s="126"/>
      <c r="Z155" s="126">
        <v>93</v>
      </c>
      <c r="AA155" s="126"/>
      <c r="AB155" s="126"/>
      <c r="AC155" s="126"/>
      <c r="AD155" s="126"/>
      <c r="AE155" s="126"/>
      <c r="AF155" s="126"/>
      <c r="AG155" s="126">
        <v>98</v>
      </c>
      <c r="AH155" s="126"/>
      <c r="AI155" s="126"/>
      <c r="AJ155" s="126"/>
      <c r="AK155" s="126"/>
      <c r="AL155" s="126"/>
      <c r="AM155" s="126"/>
      <c r="AN155" s="126">
        <v>90</v>
      </c>
      <c r="AO155" s="126"/>
      <c r="AP155" s="110">
        <v>42</v>
      </c>
      <c r="AQ155" s="110"/>
      <c r="AR155" s="110"/>
      <c r="AS155" s="110">
        <v>44</v>
      </c>
      <c r="AT155" s="110"/>
      <c r="AU155" s="154" t="s">
        <v>327</v>
      </c>
      <c r="AV155" s="96">
        <f t="shared" si="1"/>
        <v>90</v>
      </c>
      <c r="AW155" s="115">
        <f>IF(AO155&gt;0,100*(E155+K155+Q155+W155+AC155+AI155+AO155)/('S1'!$K$15+100),100*(E155+K155+Q155+W155+AI155+AC155+AO155)/'S1'!$K$15)</f>
        <v>63.333333333333336</v>
      </c>
      <c r="AX155" s="115">
        <f>IF(AP155&gt;0,100*(F155+L155+R155+WJ155+AD155+AP155)/('S1'!$K$15+100),100*(F155+L155+R155+WJ155+AD155)/'S1'!$K$15)</f>
        <v>35</v>
      </c>
      <c r="AY155" s="115">
        <f>IF(AQ155&gt;0,100*(G155+M155+S155+Y155+AE155+AK155+AQ155)/('S1'!$K$17+100),100*(G155+M155+S155+Y155+AE155+AK155+AQ155)/'S1'!$K$17)</f>
        <v>78.8</v>
      </c>
      <c r="AZ155" s="115">
        <f>IF(AR155&gt;0,100*(H155+N155+T155+Z155+AF155+AL155+AR155)/('S1'!$K$18+100),100*(H155+N155+T155+Z155+AF155+AL155+AR155)/'S1'!$K$18)</f>
        <v>46.5</v>
      </c>
      <c r="BA155" s="115">
        <f>IF(AS155&gt;0,100*(I335+O155+U155+AA155+AG155+AM155+AS155)/('S1'!$K$19+100),100*(I335+O155+U155+AA155+AG155+AM155+AS155)/'S1'!$K$19)</f>
        <v>47.333333333333336</v>
      </c>
      <c r="BB155" s="115">
        <f>IF(AT155&gt;0,100*(J155+P155+V155+AB155+AH155+AN155+AT155)/('S1'!$K$19+100),100*(J155+P155+V155+AB155+AH155+AN155+AT155)/'S1'!$K$19)</f>
        <v>45</v>
      </c>
    </row>
    <row r="156" spans="1:54" ht="15.75" customHeight="1" x14ac:dyDescent="0.3">
      <c r="A156" s="116">
        <v>144</v>
      </c>
      <c r="B156" s="117">
        <v>921320104143</v>
      </c>
      <c r="C156" s="118" t="s">
        <v>44</v>
      </c>
      <c r="D156" s="150" t="s">
        <v>461</v>
      </c>
      <c r="E156" s="110">
        <v>197</v>
      </c>
      <c r="F156" s="110"/>
      <c r="G156" s="110"/>
      <c r="H156" s="110"/>
      <c r="I156" s="110"/>
      <c r="J156" s="110"/>
      <c r="K156" s="110"/>
      <c r="L156" s="110">
        <v>92</v>
      </c>
      <c r="M156" s="110"/>
      <c r="N156" s="110"/>
      <c r="O156" s="110"/>
      <c r="P156" s="110"/>
      <c r="Q156" s="110"/>
      <c r="R156" s="110"/>
      <c r="S156" s="110">
        <v>395</v>
      </c>
      <c r="T156" s="110"/>
      <c r="U156" s="110"/>
      <c r="V156" s="110"/>
      <c r="W156" s="110"/>
      <c r="X156" s="110"/>
      <c r="Y156" s="110"/>
      <c r="Z156" s="110">
        <v>94</v>
      </c>
      <c r="AA156" s="110"/>
      <c r="AB156" s="110"/>
      <c r="AC156" s="110"/>
      <c r="AD156" s="110"/>
      <c r="AE156" s="110"/>
      <c r="AF156" s="110"/>
      <c r="AG156" s="110">
        <v>92</v>
      </c>
      <c r="AH156" s="110"/>
      <c r="AI156" s="110"/>
      <c r="AJ156" s="110"/>
      <c r="AK156" s="110"/>
      <c r="AL156" s="110"/>
      <c r="AM156" s="110"/>
      <c r="AN156" s="110">
        <v>95</v>
      </c>
      <c r="AO156" s="110"/>
      <c r="AP156" s="110"/>
      <c r="AQ156" s="110">
        <v>38</v>
      </c>
      <c r="AR156" s="126"/>
      <c r="AS156" s="110"/>
      <c r="AT156" s="110">
        <v>42</v>
      </c>
      <c r="AU156" s="154" t="s">
        <v>327</v>
      </c>
      <c r="AV156" s="96">
        <f t="shared" si="1"/>
        <v>90</v>
      </c>
      <c r="AW156" s="115">
        <f>IF(AO156&gt;0,100*(E156+K156+Q156+W156+AC156+AI156+AO156)/('S1'!$K$15+100),100*(E156+K156+Q156+W156+AI156+AC156+AO156)/'S1'!$K$15)</f>
        <v>65.666666666666671</v>
      </c>
      <c r="AX156" s="115">
        <f>IF(AP156&gt;0,100*(F156+L156+R156+WJ156+AD156+AP156)/('S1'!$K$15+100),100*(F156+L156+R156+WJ156+AD156)/'S1'!$K$15)</f>
        <v>30.666666666666668</v>
      </c>
      <c r="AY156" s="115">
        <f>IF(AQ156&gt;0,100*(G156+M156+S156+Y156+AE156+AK156+AQ156)/('S1'!$K$17+100),100*(G156+M156+S156+Y156+AE156+AK156+AQ156)/'S1'!$K$17)</f>
        <v>72.166666666666671</v>
      </c>
      <c r="AZ156" s="115">
        <f>IF(AR156&gt;0,100*(H156+N156+T156+Z156+AF156+AL156+AR156)/('S1'!$K$18+100),100*(H156+N156+T156+Z156+AF156+AL156+AR156)/'S1'!$K$18)</f>
        <v>47</v>
      </c>
      <c r="BA156" s="115">
        <f>IF(AS156&gt;0,100*(I336+O156+U156+AA156+AG156+AM156+AS156)/('S1'!$K$19+100),100*(I336+O156+U156+AA156+AG156+AM156+AS156)/'S1'!$K$19)</f>
        <v>46</v>
      </c>
      <c r="BB156" s="115">
        <f>IF(AT156&gt;0,100*(J156+P156+V156+AB156+AH156+AN156+AT156)/('S1'!$K$19+100),100*(J156+P156+V156+AB156+AH156+AN156+AT156)/'S1'!$K$19)</f>
        <v>45.666666666666664</v>
      </c>
    </row>
    <row r="157" spans="1:54" ht="15.75" customHeight="1" x14ac:dyDescent="0.3">
      <c r="A157" s="116">
        <v>145</v>
      </c>
      <c r="B157" s="117">
        <v>921320104144</v>
      </c>
      <c r="C157" s="118" t="s">
        <v>44</v>
      </c>
      <c r="D157" s="150" t="s">
        <v>462</v>
      </c>
      <c r="E157" s="110">
        <v>197</v>
      </c>
      <c r="F157" s="110"/>
      <c r="G157" s="110"/>
      <c r="H157" s="110"/>
      <c r="I157" s="110"/>
      <c r="J157" s="110"/>
      <c r="K157" s="110"/>
      <c r="L157" s="110">
        <v>92</v>
      </c>
      <c r="M157" s="110"/>
      <c r="N157" s="110"/>
      <c r="O157" s="110"/>
      <c r="P157" s="110"/>
      <c r="Q157" s="110"/>
      <c r="R157" s="110"/>
      <c r="S157" s="110">
        <v>396</v>
      </c>
      <c r="T157" s="126"/>
      <c r="U157" s="110"/>
      <c r="V157" s="110"/>
      <c r="W157" s="110"/>
      <c r="X157" s="110"/>
      <c r="Y157" s="110"/>
      <c r="Z157" s="110">
        <v>98</v>
      </c>
      <c r="AA157" s="110"/>
      <c r="AB157" s="110"/>
      <c r="AC157" s="110"/>
      <c r="AD157" s="110"/>
      <c r="AE157" s="110"/>
      <c r="AF157" s="110"/>
      <c r="AG157" s="110">
        <v>92</v>
      </c>
      <c r="AH157" s="110"/>
      <c r="AI157" s="110"/>
      <c r="AJ157" s="110"/>
      <c r="AK157" s="110"/>
      <c r="AL157" s="110"/>
      <c r="AM157" s="110"/>
      <c r="AN157" s="110">
        <v>90</v>
      </c>
      <c r="AO157" s="110">
        <v>40</v>
      </c>
      <c r="AP157" s="110"/>
      <c r="AQ157" s="110"/>
      <c r="AR157" s="126"/>
      <c r="AS157" s="110">
        <v>36</v>
      </c>
      <c r="AT157" s="110"/>
      <c r="AU157" s="154" t="s">
        <v>327</v>
      </c>
      <c r="AV157" s="96">
        <f t="shared" si="1"/>
        <v>90</v>
      </c>
      <c r="AW157" s="115">
        <f>IF(AO157&gt;0,100*(E157+K157+Q157+W157+AC157+AI157+AO157)/('S1'!$K$15+100),100*(E157+K157+Q157+W157+AI157+AC157+AO157)/'S1'!$K$15)</f>
        <v>59.25</v>
      </c>
      <c r="AX157" s="115">
        <f>IF(AP157&gt;0,100*(F157+L157+R157+WJ157+AD157+AP157)/('S1'!$K$15+100),100*(F157+L157+R157+WJ157+AD157)/'S1'!$K$15)</f>
        <v>30.666666666666668</v>
      </c>
      <c r="AY157" s="115">
        <f>IF(AQ157&gt;0,100*(G157+M157+S157+Y157+AE157+AK157+AQ157)/('S1'!$K$17+100),100*(G157+M157+S157+Y157+AE157+AK157+AQ157)/'S1'!$K$17)</f>
        <v>79.2</v>
      </c>
      <c r="AZ157" s="115">
        <f>IF(AR157&gt;0,100*(H157+N157+T157+Z157+AF157+AL157+AR157)/('S1'!$K$18+100),100*(H157+N157+T157+Z157+AF157+AL157+AR157)/'S1'!$K$18)</f>
        <v>49</v>
      </c>
      <c r="BA157" s="115">
        <f>IF(AS157&gt;0,100*(I337+O157+U157+AA157+AG157+AM157+AS157)/('S1'!$K$19+100),100*(I337+O157+U157+AA157+AG157+AM157+AS157)/'S1'!$K$19)</f>
        <v>42.666666666666664</v>
      </c>
      <c r="BB157" s="115">
        <f>IF(AT157&gt;0,100*(J157+P157+V157+AB157+AH157+AN157+AT157)/('S1'!$K$19+100),100*(J157+P157+V157+AB157+AH157+AN157+AT157)/'S1'!$K$19)</f>
        <v>45</v>
      </c>
    </row>
    <row r="158" spans="1:54" ht="15.75" customHeight="1" x14ac:dyDescent="0.3">
      <c r="A158" s="116">
        <v>146</v>
      </c>
      <c r="B158" s="117">
        <v>921320104145</v>
      </c>
      <c r="C158" s="118" t="s">
        <v>44</v>
      </c>
      <c r="D158" s="150" t="s">
        <v>463</v>
      </c>
      <c r="E158" s="126">
        <v>188</v>
      </c>
      <c r="F158" s="110"/>
      <c r="G158" s="110"/>
      <c r="H158" s="110"/>
      <c r="I158" s="110"/>
      <c r="J158" s="110"/>
      <c r="K158" s="110"/>
      <c r="L158" s="110">
        <v>90</v>
      </c>
      <c r="M158" s="126"/>
      <c r="N158" s="110"/>
      <c r="O158" s="110"/>
      <c r="P158" s="110"/>
      <c r="Q158" s="110"/>
      <c r="R158" s="110"/>
      <c r="S158" s="110">
        <v>395</v>
      </c>
      <c r="T158" s="110"/>
      <c r="U158" s="110"/>
      <c r="V158" s="110"/>
      <c r="W158" s="110"/>
      <c r="X158" s="110"/>
      <c r="Y158" s="110"/>
      <c r="Z158" s="110">
        <v>90</v>
      </c>
      <c r="AA158" s="110"/>
      <c r="AB158" s="110"/>
      <c r="AC158" s="110"/>
      <c r="AD158" s="110"/>
      <c r="AE158" s="110"/>
      <c r="AF158" s="110"/>
      <c r="AG158" s="110">
        <v>90</v>
      </c>
      <c r="AH158" s="110"/>
      <c r="AI158" s="110"/>
      <c r="AJ158" s="110"/>
      <c r="AK158" s="110"/>
      <c r="AL158" s="110"/>
      <c r="AM158" s="110"/>
      <c r="AN158" s="110">
        <v>90</v>
      </c>
      <c r="AO158" s="110">
        <v>38</v>
      </c>
      <c r="AP158" s="110"/>
      <c r="AQ158" s="110"/>
      <c r="AR158" s="126">
        <v>30</v>
      </c>
      <c r="AS158" s="110"/>
      <c r="AT158" s="110"/>
      <c r="AU158" s="154" t="s">
        <v>7</v>
      </c>
      <c r="AV158" s="96">
        <f t="shared" si="1"/>
        <v>80</v>
      </c>
      <c r="AW158" s="115">
        <f>IF(AO158&gt;0,100*(E158+K158+Q158+W158+AC158+AI158+AO158)/('S1'!$K$15+100),100*(E158+K158+Q158+W158+AI158+AC158+AO158)/'S1'!$K$15)</f>
        <v>56.5</v>
      </c>
      <c r="AX158" s="115">
        <f>IF(AP158&gt;0,100*(F158+L158+R158+WJ158+AD158+AP158)/('S1'!$K$15+100),100*(F158+L158+R158+WJ158+AD158)/'S1'!$K$15)</f>
        <v>30</v>
      </c>
      <c r="AY158" s="115">
        <f>IF(AQ158&gt;0,100*(G158+M158+S158+Y158+AE158+AK158+AQ158)/('S1'!$K$17+100),100*(G158+M158+S158+Y158+AE158+AK158+AQ158)/'S1'!$K$17)</f>
        <v>79</v>
      </c>
      <c r="AZ158" s="115">
        <f>IF(AR158&gt;0,100*(H158+N158+T158+Z158+AF158+AL158+AR158)/('S1'!$K$18+100),100*(H158+N158+T158+Z158+AF158+AL158+AR158)/'S1'!$K$18)</f>
        <v>40</v>
      </c>
      <c r="BA158" s="115">
        <f>IF(AS158&gt;0,100*(I338+O158+U158+AA158+AG158+AM158+AS158)/('S1'!$K$19+100),100*(I338+O158+U158+AA158+AG158+AM158+AS158)/'S1'!$K$19)</f>
        <v>45</v>
      </c>
      <c r="BB158" s="115">
        <f>IF(AT158&gt;0,100*(J158+P158+V158+AB158+AH158+AN158+AT158)/('S1'!$K$19+100),100*(J158+P158+V158+AB158+AH158+AN158+AT158)/'S1'!$K$19)</f>
        <v>45</v>
      </c>
    </row>
    <row r="159" spans="1:54" ht="15.75" customHeight="1" x14ac:dyDescent="0.3">
      <c r="A159" s="116">
        <v>147</v>
      </c>
      <c r="B159" s="117">
        <v>921320104146</v>
      </c>
      <c r="C159" s="118" t="s">
        <v>44</v>
      </c>
      <c r="D159" s="150" t="s">
        <v>464</v>
      </c>
      <c r="E159" s="126">
        <v>192</v>
      </c>
      <c r="F159" s="110"/>
      <c r="G159" s="110"/>
      <c r="H159" s="110"/>
      <c r="I159" s="110"/>
      <c r="J159" s="110"/>
      <c r="K159" s="110"/>
      <c r="L159" s="110">
        <v>92</v>
      </c>
      <c r="M159" s="110"/>
      <c r="N159" s="110"/>
      <c r="O159" s="110"/>
      <c r="P159" s="110"/>
      <c r="Q159" s="110"/>
      <c r="R159" s="110"/>
      <c r="S159" s="110">
        <v>393</v>
      </c>
      <c r="T159" s="126"/>
      <c r="U159" s="110"/>
      <c r="V159" s="110"/>
      <c r="W159" s="126"/>
      <c r="X159" s="126"/>
      <c r="Y159" s="126"/>
      <c r="Z159" s="126">
        <v>92</v>
      </c>
      <c r="AA159" s="126"/>
      <c r="AB159" s="126"/>
      <c r="AC159" s="126"/>
      <c r="AD159" s="126"/>
      <c r="AE159" s="126"/>
      <c r="AF159" s="126"/>
      <c r="AG159" s="126">
        <v>92</v>
      </c>
      <c r="AH159" s="126"/>
      <c r="AI159" s="126"/>
      <c r="AJ159" s="126"/>
      <c r="AK159" s="126"/>
      <c r="AL159" s="126"/>
      <c r="AM159" s="126"/>
      <c r="AN159" s="126">
        <v>93</v>
      </c>
      <c r="AO159" s="126"/>
      <c r="AP159" s="110">
        <v>38</v>
      </c>
      <c r="AQ159" s="110"/>
      <c r="AR159" s="110">
        <v>38</v>
      </c>
      <c r="AS159" s="110"/>
      <c r="AT159" s="110"/>
      <c r="AU159" s="154" t="s">
        <v>327</v>
      </c>
      <c r="AV159" s="96">
        <f t="shared" si="1"/>
        <v>90</v>
      </c>
      <c r="AW159" s="115">
        <f>IF(AO159&gt;0,100*(E159+K159+Q159+W159+AC159+AI159+AO159)/('S1'!$K$15+100),100*(E159+K159+Q159+W159+AI159+AC159+AO159)/'S1'!$K$15)</f>
        <v>64</v>
      </c>
      <c r="AX159" s="115">
        <f>IF(AP159&gt;0,100*(F159+L159+R159+WJ159+AD159+AP159)/('S1'!$K$15+100),100*(F159+L159+R159+WJ159+AD159)/'S1'!$K$15)</f>
        <v>32.5</v>
      </c>
      <c r="AY159" s="115">
        <f>IF(AQ159&gt;0,100*(G159+M159+S159+Y159+AE159+AK159+AQ159)/('S1'!$K$17+100),100*(G159+M159+S159+Y159+AE159+AK159+AQ159)/'S1'!$K$17)</f>
        <v>78.599999999999994</v>
      </c>
      <c r="AZ159" s="115">
        <f>IF(AR159&gt;0,100*(H159+N159+T159+Z159+AF159+AL159+AR159)/('S1'!$K$18+100),100*(H159+N159+T159+Z159+AF159+AL159+AR159)/'S1'!$K$18)</f>
        <v>43.333333333333336</v>
      </c>
      <c r="BA159" s="115">
        <f>IF(AS159&gt;0,100*(I339+O159+U159+AA159+AG159+AM159+AS159)/('S1'!$K$19+100),100*(I339+O159+U159+AA159+AG159+AM159+AS159)/'S1'!$K$19)</f>
        <v>46</v>
      </c>
      <c r="BB159" s="115">
        <f>IF(AT159&gt;0,100*(J159+P159+V159+AB159+AH159+AN159+AT159)/('S1'!$K$19+100),100*(J159+P159+V159+AB159+AH159+AN159+AT159)/'S1'!$K$19)</f>
        <v>46.5</v>
      </c>
    </row>
    <row r="160" spans="1:54" ht="15.75" customHeight="1" x14ac:dyDescent="0.3">
      <c r="A160" s="116">
        <v>148</v>
      </c>
      <c r="B160" s="117">
        <v>921320104147</v>
      </c>
      <c r="C160" s="118" t="s">
        <v>44</v>
      </c>
      <c r="D160" s="150" t="s">
        <v>465</v>
      </c>
      <c r="E160" s="126">
        <v>197</v>
      </c>
      <c r="F160" s="126"/>
      <c r="G160" s="110"/>
      <c r="H160" s="110"/>
      <c r="I160" s="110"/>
      <c r="J160" s="110"/>
      <c r="K160" s="110"/>
      <c r="L160" s="110">
        <v>89</v>
      </c>
      <c r="M160" s="110"/>
      <c r="N160" s="110"/>
      <c r="O160" s="110"/>
      <c r="P160" s="110"/>
      <c r="Q160" s="110"/>
      <c r="R160" s="110"/>
      <c r="S160" s="110">
        <v>398</v>
      </c>
      <c r="T160" s="126"/>
      <c r="U160" s="110"/>
      <c r="V160" s="110"/>
      <c r="W160" s="126"/>
      <c r="X160" s="126"/>
      <c r="Y160" s="126"/>
      <c r="Z160" s="126">
        <v>91</v>
      </c>
      <c r="AA160" s="126"/>
      <c r="AB160" s="126"/>
      <c r="AC160" s="126"/>
      <c r="AD160" s="126"/>
      <c r="AE160" s="126"/>
      <c r="AF160" s="126"/>
      <c r="AG160" s="126">
        <v>89</v>
      </c>
      <c r="AH160" s="126"/>
      <c r="AI160" s="126"/>
      <c r="AJ160" s="126"/>
      <c r="AK160" s="126"/>
      <c r="AL160" s="126"/>
      <c r="AM160" s="126"/>
      <c r="AN160" s="126">
        <v>97</v>
      </c>
      <c r="AO160" s="126"/>
      <c r="AP160" s="110"/>
      <c r="AQ160" s="110">
        <v>42</v>
      </c>
      <c r="AR160" s="110"/>
      <c r="AS160" s="110">
        <v>42</v>
      </c>
      <c r="AT160" s="110"/>
      <c r="AU160" s="154" t="s">
        <v>7</v>
      </c>
      <c r="AV160" s="96">
        <f t="shared" si="1"/>
        <v>80</v>
      </c>
      <c r="AW160" s="115">
        <f>IF(AO160&gt;0,100*(E160+K160+Q160+W160+AC160+AI160+AO160)/('S1'!$K$15+100),100*(E160+K160+Q160+W160+AI160+AC160+AO160)/'S1'!$K$15)</f>
        <v>65.666666666666671</v>
      </c>
      <c r="AX160" s="115">
        <f>IF(AP160&gt;0,100*(F160+L160+R160+WJ160+AD160+AP160)/('S1'!$K$15+100),100*(F160+L160+R160+WJ160+AD160)/'S1'!$K$15)</f>
        <v>29.666666666666668</v>
      </c>
      <c r="AY160" s="115">
        <f>IF(AQ160&gt;0,100*(G160+M160+S160+Y160+AE160+AK160+AQ160)/('S1'!$K$17+100),100*(G160+M160+S160+Y160+AE160+AK160+AQ160)/'S1'!$K$17)</f>
        <v>73.333333333333329</v>
      </c>
      <c r="AZ160" s="115">
        <f>IF(AR160&gt;0,100*(H160+N160+T160+Z160+AF160+AL160+AR160)/('S1'!$K$18+100),100*(H160+N160+T160+Z160+AF160+AL160+AR160)/'S1'!$K$18)</f>
        <v>45.5</v>
      </c>
      <c r="BA160" s="115">
        <f>IF(AS160&gt;0,100*(I340+O160+U160+AA160+AG160+AM160+AS160)/('S1'!$K$19+100),100*(I340+O160+U160+AA160+AG160+AM160+AS160)/'S1'!$K$19)</f>
        <v>43.666666666666664</v>
      </c>
      <c r="BB160" s="115">
        <f>IF(AT160&gt;0,100*(J160+P160+V160+AB160+AH160+AN160+AT160)/('S1'!$K$19+100),100*(J160+P160+V160+AB160+AH160+AN160+AT160)/'S1'!$K$19)</f>
        <v>48.5</v>
      </c>
    </row>
    <row r="161" spans="1:54" ht="15.75" customHeight="1" x14ac:dyDescent="0.3">
      <c r="A161" s="116">
        <v>149</v>
      </c>
      <c r="B161" s="117">
        <v>921320104148</v>
      </c>
      <c r="C161" s="118" t="s">
        <v>44</v>
      </c>
      <c r="D161" s="150" t="s">
        <v>466</v>
      </c>
      <c r="E161" s="126">
        <v>189</v>
      </c>
      <c r="F161" s="126"/>
      <c r="G161" s="110"/>
      <c r="H161" s="110"/>
      <c r="I161" s="110"/>
      <c r="J161" s="110"/>
      <c r="K161" s="110"/>
      <c r="L161" s="110">
        <v>97</v>
      </c>
      <c r="M161" s="110"/>
      <c r="N161" s="110"/>
      <c r="O161" s="110"/>
      <c r="P161" s="110"/>
      <c r="Q161" s="110"/>
      <c r="R161" s="110"/>
      <c r="S161" s="110">
        <v>395</v>
      </c>
      <c r="T161" s="110"/>
      <c r="U161" s="110"/>
      <c r="V161" s="110"/>
      <c r="W161" s="110"/>
      <c r="X161" s="110"/>
      <c r="Y161" s="110"/>
      <c r="Z161" s="110">
        <v>90</v>
      </c>
      <c r="AA161" s="110"/>
      <c r="AB161" s="110"/>
      <c r="AC161" s="110"/>
      <c r="AD161" s="110"/>
      <c r="AE161" s="110"/>
      <c r="AF161" s="110"/>
      <c r="AG161" s="110">
        <v>97</v>
      </c>
      <c r="AH161" s="110"/>
      <c r="AI161" s="110"/>
      <c r="AJ161" s="110"/>
      <c r="AK161" s="110"/>
      <c r="AL161" s="110"/>
      <c r="AM161" s="110"/>
      <c r="AN161" s="110">
        <v>93</v>
      </c>
      <c r="AO161" s="110"/>
      <c r="AP161" s="110">
        <v>42</v>
      </c>
      <c r="AQ161" s="110"/>
      <c r="AR161" s="110"/>
      <c r="AS161" s="126">
        <v>44</v>
      </c>
      <c r="AT161" s="110"/>
      <c r="AU161" s="154" t="s">
        <v>327</v>
      </c>
      <c r="AV161" s="96">
        <f t="shared" si="1"/>
        <v>90</v>
      </c>
      <c r="AW161" s="115">
        <f>IF(AO161&gt;0,100*(E161+K161+Q161+W161+AC161+AI161+AO161)/('S1'!$K$15+100),100*(E161+K161+Q161+W161+AI161+AC161+AO161)/'S1'!$K$15)</f>
        <v>63</v>
      </c>
      <c r="AX161" s="115">
        <f>IF(AP161&gt;0,100*(F161+L161+R161+WJ161+AD161+AP161)/('S1'!$K$15+100),100*(F161+L161+R161+WJ161+AD161)/'S1'!$K$15)</f>
        <v>34.75</v>
      </c>
      <c r="AY161" s="115">
        <f>IF(AQ161&gt;0,100*(G161+M161+S161+Y161+AE161+AK161+AQ161)/('S1'!$K$17+100),100*(G161+M161+S161+Y161+AE161+AK161+AQ161)/'S1'!$K$17)</f>
        <v>79</v>
      </c>
      <c r="AZ161" s="115">
        <f>IF(AR161&gt;0,100*(H161+N161+T161+Z161+AF161+AL161+AR161)/('S1'!$K$18+100),100*(H161+N161+T161+Z161+AF161+AL161+AR161)/'S1'!$K$18)</f>
        <v>45</v>
      </c>
      <c r="BA161" s="115">
        <f>IF(AS161&gt;0,100*(I341+O161+U161+AA161+AG161+AM161+AS161)/('S1'!$K$19+100),100*(I341+O161+U161+AA161+AG161+AM161+AS161)/'S1'!$K$19)</f>
        <v>47</v>
      </c>
      <c r="BB161" s="115">
        <f>IF(AT161&gt;0,100*(J161+P161+V161+AB161+AH161+AN161+AT161)/('S1'!$K$19+100),100*(J161+P161+V161+AB161+AH161+AN161+AT161)/'S1'!$K$19)</f>
        <v>46.5</v>
      </c>
    </row>
    <row r="162" spans="1:54" ht="15.75" customHeight="1" x14ac:dyDescent="0.3">
      <c r="A162" s="116">
        <v>150</v>
      </c>
      <c r="B162" s="117">
        <v>921320104149</v>
      </c>
      <c r="C162" s="118" t="s">
        <v>44</v>
      </c>
      <c r="D162" s="150" t="s">
        <v>467</v>
      </c>
      <c r="E162" s="110">
        <v>198</v>
      </c>
      <c r="F162" s="126"/>
      <c r="G162" s="110"/>
      <c r="H162" s="110"/>
      <c r="I162" s="110"/>
      <c r="J162" s="110"/>
      <c r="K162" s="110"/>
      <c r="L162" s="110">
        <v>95</v>
      </c>
      <c r="M162" s="126"/>
      <c r="N162" s="110"/>
      <c r="O162" s="110"/>
      <c r="P162" s="110"/>
      <c r="Q162" s="110"/>
      <c r="R162" s="110"/>
      <c r="S162" s="110">
        <v>390</v>
      </c>
      <c r="T162" s="126"/>
      <c r="U162" s="110"/>
      <c r="V162" s="110"/>
      <c r="W162" s="126"/>
      <c r="X162" s="126"/>
      <c r="Y162" s="126"/>
      <c r="Z162" s="126">
        <v>94</v>
      </c>
      <c r="AA162" s="126"/>
      <c r="AB162" s="126"/>
      <c r="AC162" s="126"/>
      <c r="AD162" s="126"/>
      <c r="AE162" s="126"/>
      <c r="AF162" s="126"/>
      <c r="AG162" s="126">
        <v>95</v>
      </c>
      <c r="AH162" s="126"/>
      <c r="AI162" s="126"/>
      <c r="AJ162" s="126"/>
      <c r="AK162" s="126"/>
      <c r="AL162" s="126"/>
      <c r="AM162" s="126"/>
      <c r="AN162" s="126">
        <v>92</v>
      </c>
      <c r="AO162" s="126"/>
      <c r="AP162" s="110"/>
      <c r="AQ162" s="110">
        <v>40</v>
      </c>
      <c r="AR162" s="110"/>
      <c r="AS162" s="110"/>
      <c r="AT162" s="110">
        <v>42</v>
      </c>
      <c r="AU162" s="154" t="s">
        <v>327</v>
      </c>
      <c r="AV162" s="96">
        <f t="shared" si="1"/>
        <v>90</v>
      </c>
      <c r="AW162" s="115">
        <f>IF(AO162&gt;0,100*(E162+K162+Q162+W162+AC162+AI162+AO162)/('S1'!$K$15+100),100*(E162+K162+Q162+W162+AI162+AC162+AO162)/'S1'!$K$15)</f>
        <v>66</v>
      </c>
      <c r="AX162" s="115">
        <f>IF(AP162&gt;0,100*(F162+L162+R162+WJ162+AD162+AP162)/('S1'!$K$15+100),100*(F162+L162+R162+WJ162+AD162)/'S1'!$K$15)</f>
        <v>31.666666666666668</v>
      </c>
      <c r="AY162" s="115">
        <f>IF(AQ162&gt;0,100*(G162+M162+S162+Y162+AE162+AK162+AQ162)/('S1'!$K$17+100),100*(G162+M162+S162+Y162+AE162+AK162+AQ162)/'S1'!$K$17)</f>
        <v>71.666666666666671</v>
      </c>
      <c r="AZ162" s="115">
        <f>IF(AR162&gt;0,100*(H162+N162+T162+Z162+AF162+AL162+AR162)/('S1'!$K$18+100),100*(H162+N162+T162+Z162+AF162+AL162+AR162)/'S1'!$K$18)</f>
        <v>47</v>
      </c>
      <c r="BA162" s="115">
        <f>IF(AS162&gt;0,100*(I342+O162+U162+AA162+AG162+AM162+AS162)/('S1'!$K$19+100),100*(I342+O162+U162+AA162+AG162+AM162+AS162)/'S1'!$K$19)</f>
        <v>47.5</v>
      </c>
      <c r="BB162" s="115">
        <f>IF(AT162&gt;0,100*(J162+P162+V162+AB162+AH162+AN162+AT162)/('S1'!$K$19+100),100*(J162+P162+V162+AB162+AH162+AN162+AT162)/'S1'!$K$19)</f>
        <v>44.666666666666664</v>
      </c>
    </row>
    <row r="163" spans="1:54" ht="15.75" customHeight="1" x14ac:dyDescent="0.3">
      <c r="A163" s="116">
        <v>151</v>
      </c>
      <c r="B163" s="117">
        <v>921320104150</v>
      </c>
      <c r="C163" s="118" t="s">
        <v>44</v>
      </c>
      <c r="D163" s="150" t="s">
        <v>468</v>
      </c>
      <c r="E163" s="110">
        <v>189</v>
      </c>
      <c r="F163" s="110"/>
      <c r="G163" s="110"/>
      <c r="H163" s="110"/>
      <c r="I163" s="110"/>
      <c r="J163" s="110"/>
      <c r="K163" s="110"/>
      <c r="L163" s="110">
        <v>98</v>
      </c>
      <c r="M163" s="110"/>
      <c r="N163" s="110"/>
      <c r="O163" s="110"/>
      <c r="P163" s="110"/>
      <c r="Q163" s="110"/>
      <c r="R163" s="110"/>
      <c r="S163" s="110">
        <v>396</v>
      </c>
      <c r="T163" s="110"/>
      <c r="U163" s="110"/>
      <c r="V163" s="110"/>
      <c r="W163" s="110"/>
      <c r="X163" s="110"/>
      <c r="Y163" s="110"/>
      <c r="Z163" s="110">
        <v>92</v>
      </c>
      <c r="AA163" s="110"/>
      <c r="AB163" s="110"/>
      <c r="AC163" s="110"/>
      <c r="AD163" s="110"/>
      <c r="AE163" s="110"/>
      <c r="AF163" s="110"/>
      <c r="AG163" s="110">
        <v>98</v>
      </c>
      <c r="AH163" s="110"/>
      <c r="AI163" s="110"/>
      <c r="AJ163" s="110"/>
      <c r="AK163" s="110"/>
      <c r="AL163" s="110"/>
      <c r="AM163" s="110"/>
      <c r="AN163" s="110">
        <v>88</v>
      </c>
      <c r="AO163" s="110">
        <v>38</v>
      </c>
      <c r="AP163" s="110"/>
      <c r="AQ163" s="110"/>
      <c r="AR163" s="126"/>
      <c r="AS163" s="110">
        <v>42</v>
      </c>
      <c r="AT163" s="110"/>
      <c r="AU163" s="154" t="s">
        <v>327</v>
      </c>
      <c r="AV163" s="96">
        <f t="shared" si="1"/>
        <v>90</v>
      </c>
      <c r="AW163" s="115">
        <f>IF(AO163&gt;0,100*(E163+K163+Q163+W163+AC163+AI163+AO163)/('S1'!$K$15+100),100*(E163+K163+Q163+W163+AI163+AC163+AO163)/'S1'!$K$15)</f>
        <v>56.75</v>
      </c>
      <c r="AX163" s="115">
        <f>IF(AP163&gt;0,100*(F163+L163+R163+WJ163+AD163+AP163)/('S1'!$K$15+100),100*(F163+L163+R163+WJ163+AD163)/'S1'!$K$15)</f>
        <v>32.666666666666664</v>
      </c>
      <c r="AY163" s="115">
        <f>IF(AQ163&gt;0,100*(G163+M163+S163+Y163+AE163+AK163+AQ163)/('S1'!$K$17+100),100*(G163+M163+S163+Y163+AE163+AK163+AQ163)/'S1'!$K$17)</f>
        <v>79.2</v>
      </c>
      <c r="AZ163" s="115">
        <f>IF(AR163&gt;0,100*(H163+N163+T163+Z163+AF163+AL163+AR163)/('S1'!$K$18+100),100*(H163+N163+T163+Z163+AF163+AL163+AR163)/'S1'!$K$18)</f>
        <v>46</v>
      </c>
      <c r="BA163" s="115">
        <f>IF(AS163&gt;0,100*(I343+O163+U163+AA163+AG163+AM163+AS163)/('S1'!$K$19+100),100*(I343+O163+U163+AA163+AG163+AM163+AS163)/'S1'!$K$19)</f>
        <v>46.666666666666664</v>
      </c>
      <c r="BB163" s="115">
        <f>IF(AT163&gt;0,100*(J163+P163+V163+AB163+AH163+AN163+AT163)/('S1'!$K$19+100),100*(J163+P163+V163+AB163+AH163+AN163+AT163)/'S1'!$K$19)</f>
        <v>44</v>
      </c>
    </row>
    <row r="164" spans="1:54" ht="15.75" customHeight="1" x14ac:dyDescent="0.3">
      <c r="A164" s="116">
        <v>152</v>
      </c>
      <c r="B164" s="117">
        <v>921320104151</v>
      </c>
      <c r="C164" s="118" t="s">
        <v>44</v>
      </c>
      <c r="D164" s="150" t="s">
        <v>469</v>
      </c>
      <c r="E164" s="110">
        <v>194</v>
      </c>
      <c r="F164" s="110"/>
      <c r="G164" s="110"/>
      <c r="H164" s="110"/>
      <c r="I164" s="110"/>
      <c r="J164" s="110"/>
      <c r="K164" s="110"/>
      <c r="L164" s="110">
        <v>90</v>
      </c>
      <c r="M164" s="110"/>
      <c r="N164" s="110"/>
      <c r="O164" s="110"/>
      <c r="P164" s="110"/>
      <c r="Q164" s="110"/>
      <c r="R164" s="110"/>
      <c r="S164" s="110">
        <v>393</v>
      </c>
      <c r="T164" s="126"/>
      <c r="U164" s="110"/>
      <c r="V164" s="110"/>
      <c r="W164" s="110"/>
      <c r="X164" s="110"/>
      <c r="Y164" s="110"/>
      <c r="Z164" s="110">
        <v>93</v>
      </c>
      <c r="AA164" s="110"/>
      <c r="AB164" s="110"/>
      <c r="AC164" s="110"/>
      <c r="AD164" s="110"/>
      <c r="AE164" s="110"/>
      <c r="AF164" s="110"/>
      <c r="AG164" s="110">
        <v>90</v>
      </c>
      <c r="AH164" s="110"/>
      <c r="AI164" s="110"/>
      <c r="AJ164" s="110"/>
      <c r="AK164" s="110"/>
      <c r="AL164" s="110"/>
      <c r="AM164" s="110"/>
      <c r="AN164" s="110">
        <v>98</v>
      </c>
      <c r="AO164" s="110"/>
      <c r="AP164" s="110">
        <v>38</v>
      </c>
      <c r="AQ164" s="110"/>
      <c r="AR164" s="126">
        <v>32</v>
      </c>
      <c r="AS164" s="110"/>
      <c r="AT164" s="110"/>
      <c r="AU164" s="154" t="s">
        <v>315</v>
      </c>
      <c r="AV164" s="96">
        <f t="shared" si="1"/>
        <v>100</v>
      </c>
      <c r="AW164" s="115">
        <f>IF(AO164&gt;0,100*(E164+K164+Q164+W164+AC164+AI164+AO164)/('S1'!$K$15+100),100*(E164+K164+Q164+W164+AI164+AC164+AO164)/'S1'!$K$15)</f>
        <v>64.666666666666671</v>
      </c>
      <c r="AX164" s="115">
        <f>IF(AP164&gt;0,100*(F164+L164+R164+WJ164+AD164+AP164)/('S1'!$K$15+100),100*(F164+L164+R164+WJ164+AD164)/'S1'!$K$15)</f>
        <v>32</v>
      </c>
      <c r="AY164" s="115">
        <f>IF(AQ164&gt;0,100*(G164+M164+S164+Y164+AE164+AK164+AQ164)/('S1'!$K$17+100),100*(G164+M164+S164+Y164+AE164+AK164+AQ164)/'S1'!$K$17)</f>
        <v>78.599999999999994</v>
      </c>
      <c r="AZ164" s="115">
        <f>IF(AR164&gt;0,100*(H164+N164+T164+Z164+AF164+AL164+AR164)/('S1'!$K$18+100),100*(H164+N164+T164+Z164+AF164+AL164+AR164)/'S1'!$K$18)</f>
        <v>41.666666666666664</v>
      </c>
      <c r="BA164" s="115">
        <f>IF(AS164&gt;0,100*(I344+O164+U164+AA164+AG164+AM164+AS164)/('S1'!$K$19+100),100*(I344+O164+U164+AA164+AG164+AM164+AS164)/'S1'!$K$19)</f>
        <v>45</v>
      </c>
      <c r="BB164" s="115">
        <f>IF(AT164&gt;0,100*(J164+P164+V164+AB164+AH164+AN164+AT164)/('S1'!$K$19+100),100*(J164+P164+V164+AB164+AH164+AN164+AT164)/'S1'!$K$19)</f>
        <v>49</v>
      </c>
    </row>
    <row r="165" spans="1:54" ht="15.75" customHeight="1" x14ac:dyDescent="0.3">
      <c r="A165" s="116">
        <v>153</v>
      </c>
      <c r="B165" s="117">
        <v>921320104152</v>
      </c>
      <c r="C165" s="118" t="s">
        <v>44</v>
      </c>
      <c r="D165" s="150" t="s">
        <v>470</v>
      </c>
      <c r="E165" s="126">
        <v>191</v>
      </c>
      <c r="F165" s="110"/>
      <c r="G165" s="110"/>
      <c r="H165" s="110"/>
      <c r="I165" s="110"/>
      <c r="J165" s="110"/>
      <c r="K165" s="110"/>
      <c r="L165" s="110">
        <v>93</v>
      </c>
      <c r="M165" s="126"/>
      <c r="N165" s="110"/>
      <c r="O165" s="110"/>
      <c r="P165" s="110"/>
      <c r="Q165" s="110"/>
      <c r="R165" s="110"/>
      <c r="S165" s="110">
        <v>397</v>
      </c>
      <c r="T165" s="110"/>
      <c r="U165" s="110"/>
      <c r="V165" s="110"/>
      <c r="W165" s="110"/>
      <c r="X165" s="110"/>
      <c r="Y165" s="110"/>
      <c r="Z165" s="110">
        <v>97</v>
      </c>
      <c r="AA165" s="110"/>
      <c r="AB165" s="110"/>
      <c r="AC165" s="110"/>
      <c r="AD165" s="110"/>
      <c r="AE165" s="110"/>
      <c r="AF165" s="110"/>
      <c r="AG165" s="110">
        <v>93</v>
      </c>
      <c r="AH165" s="110"/>
      <c r="AI165" s="110"/>
      <c r="AJ165" s="110"/>
      <c r="AK165" s="110"/>
      <c r="AL165" s="110"/>
      <c r="AM165" s="110"/>
      <c r="AN165" s="110">
        <v>93</v>
      </c>
      <c r="AO165" s="110"/>
      <c r="AP165" s="110"/>
      <c r="AQ165" s="110">
        <v>40</v>
      </c>
      <c r="AR165" s="126"/>
      <c r="AS165" s="110">
        <v>42</v>
      </c>
      <c r="AT165" s="110"/>
      <c r="AU165" s="154" t="s">
        <v>327</v>
      </c>
      <c r="AV165" s="96">
        <f t="shared" si="1"/>
        <v>90</v>
      </c>
      <c r="AW165" s="115">
        <f>IF(AO165&gt;0,100*(E165+K165+Q165+W165+AC165+AI165+AO165)/('S1'!$K$15+100),100*(E165+K165+Q165+W165+AI165+AC165+AO165)/'S1'!$K$15)</f>
        <v>63.666666666666664</v>
      </c>
      <c r="AX165" s="115">
        <f>IF(AP165&gt;0,100*(F165+L165+R165+WJ165+AD165+AP165)/('S1'!$K$15+100),100*(F165+L165+R165+WJ165+AD165)/'S1'!$K$15)</f>
        <v>31</v>
      </c>
      <c r="AY165" s="115">
        <f>IF(AQ165&gt;0,100*(G165+M165+S165+Y165+AE165+AK165+AQ165)/('S1'!$K$17+100),100*(G165+M165+S165+Y165+AE165+AK165+AQ165)/'S1'!$K$17)</f>
        <v>72.833333333333329</v>
      </c>
      <c r="AZ165" s="115">
        <f>IF(AR165&gt;0,100*(H165+N165+T165+Z165+AF165+AL165+AR165)/('S1'!$K$18+100),100*(H165+N165+T165+Z165+AF165+AL165+AR165)/'S1'!$K$18)</f>
        <v>48.5</v>
      </c>
      <c r="BA165" s="115">
        <f>IF(AS165&gt;0,100*(I345+O165+U165+AA165+AG165+AM165+AS165)/('S1'!$K$19+100),100*(I345+O165+U165+AA165+AG165+AM165+AS165)/'S1'!$K$19)</f>
        <v>45</v>
      </c>
      <c r="BB165" s="115">
        <f>IF(AT165&gt;0,100*(J165+P165+V165+AB165+AH165+AN165+AT165)/('S1'!$K$19+100),100*(J165+P165+V165+AB165+AH165+AN165+AT165)/'S1'!$K$19)</f>
        <v>46.5</v>
      </c>
    </row>
    <row r="166" spans="1:54" ht="15.75" customHeight="1" x14ac:dyDescent="0.3">
      <c r="A166" s="116">
        <v>154</v>
      </c>
      <c r="B166" s="117">
        <v>921320104153</v>
      </c>
      <c r="C166" s="118" t="s">
        <v>44</v>
      </c>
      <c r="D166" s="150" t="s">
        <v>471</v>
      </c>
      <c r="E166" s="126">
        <v>194</v>
      </c>
      <c r="F166" s="110"/>
      <c r="G166" s="110"/>
      <c r="H166" s="110"/>
      <c r="I166" s="110"/>
      <c r="J166" s="110"/>
      <c r="K166" s="110"/>
      <c r="L166" s="110">
        <v>89</v>
      </c>
      <c r="M166" s="110"/>
      <c r="N166" s="110"/>
      <c r="O166" s="110"/>
      <c r="P166" s="110"/>
      <c r="Q166" s="110"/>
      <c r="R166" s="110"/>
      <c r="S166" s="110">
        <v>397</v>
      </c>
      <c r="T166" s="126"/>
      <c r="U166" s="110"/>
      <c r="V166" s="110"/>
      <c r="W166" s="126"/>
      <c r="X166" s="126"/>
      <c r="Y166" s="126"/>
      <c r="Z166" s="126">
        <v>94</v>
      </c>
      <c r="AA166" s="126"/>
      <c r="AB166" s="126"/>
      <c r="AC166" s="126"/>
      <c r="AD166" s="126"/>
      <c r="AE166" s="126"/>
      <c r="AF166" s="126"/>
      <c r="AG166" s="126">
        <v>89</v>
      </c>
      <c r="AH166" s="126"/>
      <c r="AI166" s="126"/>
      <c r="AJ166" s="126"/>
      <c r="AK166" s="126"/>
      <c r="AL166" s="126"/>
      <c r="AM166" s="126"/>
      <c r="AN166" s="126">
        <v>91</v>
      </c>
      <c r="AO166" s="126"/>
      <c r="AP166" s="110">
        <v>38</v>
      </c>
      <c r="AQ166" s="110"/>
      <c r="AR166" s="110"/>
      <c r="AS166" s="110">
        <v>44</v>
      </c>
      <c r="AT166" s="110"/>
      <c r="AU166" s="154" t="s">
        <v>323</v>
      </c>
      <c r="AV166" s="96">
        <f t="shared" si="1"/>
        <v>70</v>
      </c>
      <c r="AW166" s="115">
        <f>IF(AO166&gt;0,100*(E166+K166+Q166+W166+AC166+AI166+AO166)/('S1'!$K$15+100),100*(E166+K166+Q166+W166+AI166+AC166+AO166)/'S1'!$K$15)</f>
        <v>64.666666666666671</v>
      </c>
      <c r="AX166" s="115">
        <f>IF(AP166&gt;0,100*(F166+L166+R166+WJ166+AD166+AP166)/('S1'!$K$15+100),100*(F166+L166+R166+WJ166+AD166)/'S1'!$K$15)</f>
        <v>31.75</v>
      </c>
      <c r="AY166" s="115">
        <f>IF(AQ166&gt;0,100*(G166+M166+S166+Y166+AE166+AK166+AQ166)/('S1'!$K$17+100),100*(G166+M166+S166+Y166+AE166+AK166+AQ166)/'S1'!$K$17)</f>
        <v>79.400000000000006</v>
      </c>
      <c r="AZ166" s="115">
        <f>IF(AR166&gt;0,100*(H166+N166+T166+Z166+AF166+AL166+AR166)/('S1'!$K$18+100),100*(H166+N166+T166+Z166+AF166+AL166+AR166)/'S1'!$K$18)</f>
        <v>47</v>
      </c>
      <c r="BA166" s="115">
        <f>IF(AS166&gt;0,100*(I346+O166+U166+AA166+AG166+AM166+AS166)/('S1'!$K$19+100),100*(I346+O166+U166+AA166+AG166+AM166+AS166)/'S1'!$K$19)</f>
        <v>44.333333333333336</v>
      </c>
      <c r="BB166" s="115">
        <f>IF(AT166&gt;0,100*(J166+P166+V166+AB166+AH166+AN166+AT166)/('S1'!$K$19+100),100*(J166+P166+V166+AB166+AH166+AN166+AT166)/'S1'!$K$19)</f>
        <v>45.5</v>
      </c>
    </row>
    <row r="167" spans="1:54" ht="15.75" customHeight="1" x14ac:dyDescent="0.3">
      <c r="A167" s="116">
        <v>155</v>
      </c>
      <c r="B167" s="117">
        <v>921320104154</v>
      </c>
      <c r="C167" s="118" t="s">
        <v>44</v>
      </c>
      <c r="D167" s="150" t="s">
        <v>472</v>
      </c>
      <c r="E167" s="126">
        <v>197</v>
      </c>
      <c r="F167" s="126"/>
      <c r="G167" s="110"/>
      <c r="H167" s="110"/>
      <c r="I167" s="110"/>
      <c r="J167" s="110"/>
      <c r="K167" s="110"/>
      <c r="L167" s="110">
        <v>88</v>
      </c>
      <c r="M167" s="110"/>
      <c r="N167" s="110"/>
      <c r="O167" s="110"/>
      <c r="P167" s="110"/>
      <c r="Q167" s="110"/>
      <c r="R167" s="110"/>
      <c r="S167" s="110">
        <v>391</v>
      </c>
      <c r="T167" s="126"/>
      <c r="U167" s="110"/>
      <c r="V167" s="110"/>
      <c r="W167" s="126"/>
      <c r="X167" s="126"/>
      <c r="Y167" s="126"/>
      <c r="Z167" s="126">
        <v>97</v>
      </c>
      <c r="AA167" s="126"/>
      <c r="AB167" s="126"/>
      <c r="AC167" s="126"/>
      <c r="AD167" s="126"/>
      <c r="AE167" s="126"/>
      <c r="AF167" s="126"/>
      <c r="AG167" s="126">
        <v>88</v>
      </c>
      <c r="AH167" s="126"/>
      <c r="AI167" s="126"/>
      <c r="AJ167" s="126"/>
      <c r="AK167" s="126"/>
      <c r="AL167" s="126"/>
      <c r="AM167" s="126"/>
      <c r="AN167" s="126">
        <v>95</v>
      </c>
      <c r="AO167" s="126"/>
      <c r="AP167" s="110"/>
      <c r="AQ167" s="110">
        <v>42</v>
      </c>
      <c r="AR167" s="110"/>
      <c r="AS167" s="110"/>
      <c r="AT167" s="110">
        <v>42</v>
      </c>
      <c r="AU167" s="154" t="s">
        <v>323</v>
      </c>
      <c r="AV167" s="96">
        <f t="shared" si="1"/>
        <v>70</v>
      </c>
      <c r="AW167" s="115">
        <f>IF(AO167&gt;0,100*(E167+K167+Q167+W167+AC167+AI167+AO167)/('S1'!$K$15+100),100*(E167+K167+Q167+W167+AI167+AC167+AO167)/'S1'!$K$15)</f>
        <v>65.666666666666671</v>
      </c>
      <c r="AX167" s="115">
        <f>IF(AP167&gt;0,100*(F167+L167+R167+WJ167+AD167+AP167)/('S1'!$K$15+100),100*(F167+L167+R167+WJ167+AD167)/'S1'!$K$15)</f>
        <v>29.333333333333332</v>
      </c>
      <c r="AY167" s="115">
        <f>IF(AQ167&gt;0,100*(G167+M167+S167+Y167+AE167+AK167+AQ167)/('S1'!$K$17+100),100*(G167+M167+S167+Y167+AE167+AK167+AQ167)/'S1'!$K$17)</f>
        <v>72.166666666666671</v>
      </c>
      <c r="AZ167" s="115">
        <f>IF(AR167&gt;0,100*(H167+N167+T167+Z167+AF167+AL167+AR167)/('S1'!$K$18+100),100*(H167+N167+T167+Z167+AF167+AL167+AR167)/'S1'!$K$18)</f>
        <v>48.5</v>
      </c>
      <c r="BA167" s="115">
        <f>IF(AS167&gt;0,100*(I347+O167+U167+AA167+AG167+AM167+AS167)/('S1'!$K$19+100),100*(I347+O167+U167+AA167+AG167+AM167+AS167)/'S1'!$K$19)</f>
        <v>44</v>
      </c>
      <c r="BB167" s="115">
        <f>IF(AT167&gt;0,100*(J167+P167+V167+AB167+AH167+AN167+AT167)/('S1'!$K$19+100),100*(J167+P167+V167+AB167+AH167+AN167+AT167)/'S1'!$K$19)</f>
        <v>45.666666666666664</v>
      </c>
    </row>
    <row r="168" spans="1:54" ht="15.75" customHeight="1" x14ac:dyDescent="0.3">
      <c r="A168" s="116">
        <v>156</v>
      </c>
      <c r="B168" s="117">
        <v>921320104155</v>
      </c>
      <c r="C168" s="118" t="s">
        <v>44</v>
      </c>
      <c r="D168" s="150" t="s">
        <v>473</v>
      </c>
      <c r="E168" s="126">
        <v>190</v>
      </c>
      <c r="F168" s="126"/>
      <c r="G168" s="110"/>
      <c r="H168" s="110"/>
      <c r="I168" s="110"/>
      <c r="J168" s="110"/>
      <c r="K168" s="110"/>
      <c r="L168" s="110">
        <v>90</v>
      </c>
      <c r="M168" s="126"/>
      <c r="N168" s="110"/>
      <c r="O168" s="110"/>
      <c r="P168" s="110"/>
      <c r="Q168" s="110"/>
      <c r="R168" s="110"/>
      <c r="S168" s="110">
        <v>393</v>
      </c>
      <c r="T168" s="110"/>
      <c r="U168" s="110"/>
      <c r="V168" s="110"/>
      <c r="W168" s="110"/>
      <c r="X168" s="110"/>
      <c r="Y168" s="110"/>
      <c r="Z168" s="110">
        <v>90</v>
      </c>
      <c r="AA168" s="110"/>
      <c r="AB168" s="110"/>
      <c r="AC168" s="110"/>
      <c r="AD168" s="110"/>
      <c r="AE168" s="110"/>
      <c r="AF168" s="110"/>
      <c r="AG168" s="110">
        <v>90</v>
      </c>
      <c r="AH168" s="110"/>
      <c r="AI168" s="110"/>
      <c r="AJ168" s="110"/>
      <c r="AK168" s="110"/>
      <c r="AL168" s="110"/>
      <c r="AM168" s="110"/>
      <c r="AN168" s="110">
        <v>89</v>
      </c>
      <c r="AO168" s="110"/>
      <c r="AP168" s="110">
        <v>38</v>
      </c>
      <c r="AQ168" s="110"/>
      <c r="AR168" s="110">
        <v>32</v>
      </c>
      <c r="AS168" s="110"/>
      <c r="AT168" s="126"/>
      <c r="AU168" s="154" t="s">
        <v>327</v>
      </c>
      <c r="AV168" s="96">
        <f t="shared" si="1"/>
        <v>90</v>
      </c>
      <c r="AW168" s="115">
        <f>IF(AO168&gt;0,100*(E168+K168+Q168+W168+AC168+AI168+AO168)/('S1'!$K$15+100),100*(E168+K168+Q168+W168+AI168+AC168+AO168)/'S1'!$K$15)</f>
        <v>63.333333333333336</v>
      </c>
      <c r="AX168" s="115">
        <f>IF(AP168&gt;0,100*(F168+L168+R168+WJ168+AD168+AP168)/('S1'!$K$15+100),100*(F168+L168+R168+WJ168+AD168)/'S1'!$K$15)</f>
        <v>32</v>
      </c>
      <c r="AY168" s="115">
        <f>IF(AQ168&gt;0,100*(G168+M168+S168+Y168+AE168+AK168+AQ168)/('S1'!$K$17+100),100*(G168+M168+S168+Y168+AE168+AK168+AQ168)/'S1'!$K$17)</f>
        <v>78.599999999999994</v>
      </c>
      <c r="AZ168" s="115">
        <f>IF(AR168&gt;0,100*(H168+N168+T168+Z168+AF168+AL168+AR168)/('S1'!$K$18+100),100*(H168+N168+T168+Z168+AF168+AL168+AR168)/'S1'!$K$18)</f>
        <v>40.666666666666664</v>
      </c>
      <c r="BA168" s="115">
        <f>IF(AS168&gt;0,100*(I348+O168+U168+AA168+AG168+AM168+AS168)/('S1'!$K$19+100),100*(I348+O168+U168+AA168+AG168+AM168+AS168)/'S1'!$K$19)</f>
        <v>45</v>
      </c>
      <c r="BB168" s="115">
        <f>IF(AT168&gt;0,100*(J168+P168+V168+AB168+AH168+AN168+AT168)/('S1'!$K$19+100),100*(J168+P168+V168+AB168+AH168+AN168+AT168)/'S1'!$K$19)</f>
        <v>44.5</v>
      </c>
    </row>
    <row r="169" spans="1:54" ht="15.75" customHeight="1" x14ac:dyDescent="0.3">
      <c r="A169" s="116">
        <v>157</v>
      </c>
      <c r="B169" s="117">
        <v>921320104156</v>
      </c>
      <c r="C169" s="118" t="s">
        <v>44</v>
      </c>
      <c r="D169" s="150" t="s">
        <v>474</v>
      </c>
      <c r="E169" s="110">
        <v>193</v>
      </c>
      <c r="F169" s="110"/>
      <c r="G169" s="110"/>
      <c r="H169" s="110"/>
      <c r="I169" s="110"/>
      <c r="J169" s="110"/>
      <c r="K169" s="110"/>
      <c r="L169" s="110">
        <v>95</v>
      </c>
      <c r="M169" s="110"/>
      <c r="N169" s="110"/>
      <c r="O169" s="110"/>
      <c r="P169" s="110"/>
      <c r="Q169" s="110"/>
      <c r="R169" s="110"/>
      <c r="S169" s="110">
        <v>397</v>
      </c>
      <c r="T169" s="126"/>
      <c r="U169" s="110"/>
      <c r="V169" s="110"/>
      <c r="W169" s="110"/>
      <c r="X169" s="110"/>
      <c r="Y169" s="110"/>
      <c r="Z169" s="110">
        <v>94</v>
      </c>
      <c r="AA169" s="110"/>
      <c r="AB169" s="110"/>
      <c r="AC169" s="110"/>
      <c r="AD169" s="110"/>
      <c r="AE169" s="110"/>
      <c r="AF169" s="110"/>
      <c r="AG169" s="110">
        <v>95</v>
      </c>
      <c r="AH169" s="110"/>
      <c r="AI169" s="110"/>
      <c r="AJ169" s="110"/>
      <c r="AK169" s="110"/>
      <c r="AL169" s="110"/>
      <c r="AM169" s="110"/>
      <c r="AN169" s="110">
        <v>94</v>
      </c>
      <c r="AO169" s="110"/>
      <c r="AP169" s="110"/>
      <c r="AQ169" s="110">
        <v>40</v>
      </c>
      <c r="AR169" s="110"/>
      <c r="AS169" s="110">
        <v>42</v>
      </c>
      <c r="AT169" s="155"/>
      <c r="AU169" s="154" t="s">
        <v>327</v>
      </c>
      <c r="AV169" s="96">
        <f t="shared" si="1"/>
        <v>90</v>
      </c>
      <c r="AW169" s="115">
        <f>IF(AO169&gt;0,100*(E169+K169+Q169+W169+AC169+AI169+AO169)/('S1'!$K$15+100),100*(E169+K169+Q169+W169+AI169+AC169+AO169)/'S1'!$K$15)</f>
        <v>64.333333333333329</v>
      </c>
      <c r="AX169" s="115">
        <f>IF(AP169&gt;0,100*(F169+L169+R169+WJ169+AD169+AP169)/('S1'!$K$15+100),100*(F169+L169+R169+WJ169+AD169)/'S1'!$K$15)</f>
        <v>31.666666666666668</v>
      </c>
      <c r="AY169" s="115">
        <f>IF(AQ169&gt;0,100*(G169+M169+S169+Y169+AE169+AK169+AQ169)/('S1'!$K$17+100),100*(G169+M169+S169+Y169+AE169+AK169+AQ169)/'S1'!$K$17)</f>
        <v>72.833333333333329</v>
      </c>
      <c r="AZ169" s="115">
        <f>IF(AR169&gt;0,100*(H169+N169+T169+Z169+AF169+AL169+AR169)/('S1'!$K$18+100),100*(H169+N169+T169+Z169+AF169+AL169+AR169)/'S1'!$K$18)</f>
        <v>47</v>
      </c>
      <c r="BA169" s="115">
        <f>IF(AS169&gt;0,100*(I349+O169+U169+AA169+AG169+AM169+AS169)/('S1'!$K$19+100),100*(I349+O169+U169+AA169+AG169+AM169+AS169)/'S1'!$K$19)</f>
        <v>45.666666666666664</v>
      </c>
      <c r="BB169" s="115">
        <f>IF(AT169&gt;0,100*(J169+P169+V169+AB169+AH169+AN169+AT169)/('S1'!$K$19+100),100*(J169+P169+V169+AB169+AH169+AN169+AT169)/'S1'!$K$19)</f>
        <v>47</v>
      </c>
    </row>
    <row r="170" spans="1:54" ht="15.75" customHeight="1" x14ac:dyDescent="0.3">
      <c r="A170" s="116">
        <v>158</v>
      </c>
      <c r="B170" s="117">
        <v>921320104157</v>
      </c>
      <c r="C170" s="118" t="s">
        <v>44</v>
      </c>
      <c r="D170" s="150" t="s">
        <v>475</v>
      </c>
      <c r="E170" s="126">
        <v>198</v>
      </c>
      <c r="F170" s="126"/>
      <c r="G170" s="110"/>
      <c r="H170" s="110"/>
      <c r="I170" s="110"/>
      <c r="J170" s="110"/>
      <c r="K170" s="110"/>
      <c r="L170" s="110">
        <v>94</v>
      </c>
      <c r="M170" s="110"/>
      <c r="N170" s="110"/>
      <c r="O170" s="110"/>
      <c r="P170" s="110"/>
      <c r="Q170" s="110"/>
      <c r="R170" s="110"/>
      <c r="S170" s="110">
        <v>389</v>
      </c>
      <c r="T170" s="110"/>
      <c r="U170" s="110"/>
      <c r="V170" s="110"/>
      <c r="W170" s="126"/>
      <c r="X170" s="126"/>
      <c r="Y170" s="126"/>
      <c r="Z170" s="126">
        <v>88</v>
      </c>
      <c r="AA170" s="126"/>
      <c r="AB170" s="126"/>
      <c r="AC170" s="126"/>
      <c r="AD170" s="126"/>
      <c r="AE170" s="126"/>
      <c r="AF170" s="126"/>
      <c r="AG170" s="126">
        <v>94</v>
      </c>
      <c r="AH170" s="126"/>
      <c r="AI170" s="126"/>
      <c r="AJ170" s="126"/>
      <c r="AK170" s="126"/>
      <c r="AL170" s="126"/>
      <c r="AM170" s="126"/>
      <c r="AN170" s="126">
        <v>98</v>
      </c>
      <c r="AO170" s="126"/>
      <c r="AP170" s="110">
        <v>38</v>
      </c>
      <c r="AQ170" s="110"/>
      <c r="AR170" s="110"/>
      <c r="AS170" s="110">
        <v>44</v>
      </c>
      <c r="AT170" s="110"/>
      <c r="AU170" s="156" t="s">
        <v>327</v>
      </c>
      <c r="AV170" s="96">
        <f t="shared" si="1"/>
        <v>90</v>
      </c>
      <c r="AW170" s="115">
        <f>IF(AO170&gt;0,100*(E170+K170+Q170+W170+AC170+AI170+AO170)/('S1'!$K$15+100),100*(E170+K170+Q170+W170+AI170+AC170+AO170)/'S1'!$K$15)</f>
        <v>66</v>
      </c>
      <c r="AX170" s="115">
        <f>IF(AP170&gt;0,100*(F170+L170+R170+WJ170+AD170+AP170)/('S1'!$K$15+100),100*(F170+L170+R170+WJ170+AD170)/'S1'!$K$15)</f>
        <v>33</v>
      </c>
      <c r="AY170" s="115">
        <f>IF(AQ170&gt;0,100*(G170+M170+S170+Y170+AE170+AK170+AQ170)/('S1'!$K$17+100),100*(G170+M170+S170+Y170+AE170+AK170+AQ170)/'S1'!$K$17)</f>
        <v>77.8</v>
      </c>
      <c r="AZ170" s="115">
        <f>IF(AR170&gt;0,100*(H170+N170+T170+Z170+AF170+AL170+AR170)/('S1'!$K$18+100),100*(H170+N170+T170+Z170+AF170+AL170+AR170)/'S1'!$K$18)</f>
        <v>44</v>
      </c>
      <c r="BA170" s="115">
        <f>IF(AS170&gt;0,100*(I350+O170+U170+AA170+AG170+AM170+AS170)/('S1'!$K$19+100),100*(I350+O170+U170+AA170+AG170+AM170+AS170)/'S1'!$K$19)</f>
        <v>46</v>
      </c>
      <c r="BB170" s="115">
        <f>IF(AT170&gt;0,100*(J170+P170+V170+AB170+AH170+AN170+AT170)/('S1'!$K$19+100),100*(J170+P170+V170+AB170+AH170+AN170+AT170)/'S1'!$K$19)</f>
        <v>49</v>
      </c>
    </row>
    <row r="171" spans="1:54" ht="15.75" customHeight="1" x14ac:dyDescent="0.3">
      <c r="A171" s="116">
        <v>159</v>
      </c>
      <c r="B171" s="117">
        <v>921320104158</v>
      </c>
      <c r="C171" s="118" t="s">
        <v>44</v>
      </c>
      <c r="D171" s="150" t="s">
        <v>476</v>
      </c>
      <c r="E171" s="126">
        <v>194</v>
      </c>
      <c r="F171" s="110"/>
      <c r="G171" s="110"/>
      <c r="H171" s="110"/>
      <c r="I171" s="110"/>
      <c r="J171" s="110"/>
      <c r="K171" s="110"/>
      <c r="L171" s="110">
        <v>98</v>
      </c>
      <c r="M171" s="126"/>
      <c r="N171" s="110"/>
      <c r="O171" s="110"/>
      <c r="P171" s="110"/>
      <c r="Q171" s="110"/>
      <c r="R171" s="110"/>
      <c r="S171" s="110">
        <v>396</v>
      </c>
      <c r="T171" s="110"/>
      <c r="U171" s="110"/>
      <c r="V171" s="110"/>
      <c r="W171" s="126"/>
      <c r="X171" s="126"/>
      <c r="Y171" s="126"/>
      <c r="Z171" s="126">
        <v>94</v>
      </c>
      <c r="AA171" s="126"/>
      <c r="AB171" s="126"/>
      <c r="AC171" s="126"/>
      <c r="AD171" s="126"/>
      <c r="AE171" s="126"/>
      <c r="AF171" s="126"/>
      <c r="AG171" s="126">
        <v>98</v>
      </c>
      <c r="AH171" s="126"/>
      <c r="AI171" s="126"/>
      <c r="AJ171" s="126"/>
      <c r="AK171" s="126"/>
      <c r="AL171" s="126"/>
      <c r="AM171" s="126"/>
      <c r="AN171" s="126">
        <v>88</v>
      </c>
      <c r="AO171" s="126"/>
      <c r="AP171" s="110">
        <v>42</v>
      </c>
      <c r="AQ171" s="110"/>
      <c r="AR171" s="110"/>
      <c r="AS171" s="110">
        <v>44</v>
      </c>
      <c r="AT171" s="110"/>
      <c r="AU171" s="156" t="s">
        <v>327</v>
      </c>
      <c r="AV171" s="96">
        <f t="shared" si="1"/>
        <v>90</v>
      </c>
      <c r="AW171" s="115">
        <f>IF(AO171&gt;0,100*(E171+K171+Q171+W171+AC171+AI171+AO171)/('S1'!$K$15+100),100*(E171+K171+Q171+W171+AI171+AC171+AO171)/'S1'!$K$15)</f>
        <v>64.666666666666671</v>
      </c>
      <c r="AX171" s="115">
        <f>IF(AP171&gt;0,100*(F171+L171+R171+WJ171+AD171+AP171)/('S1'!$K$15+100),100*(F171+L171+R171+WJ171+AD171)/'S1'!$K$15)</f>
        <v>35</v>
      </c>
      <c r="AY171" s="115">
        <f>IF(AQ171&gt;0,100*(G171+M171+S171+Y171+AE171+AK171+AQ171)/('S1'!$K$17+100),100*(G171+M171+S171+Y171+AE171+AK171+AQ171)/'S1'!$K$17)</f>
        <v>79.2</v>
      </c>
      <c r="AZ171" s="115">
        <f>IF(AR171&gt;0,100*(H171+N171+T171+Z171+AF171+AL171+AR171)/('S1'!$K$18+100),100*(H171+N171+T171+Z171+AF171+AL171+AR171)/'S1'!$K$18)</f>
        <v>47</v>
      </c>
      <c r="BA171" s="115">
        <f>IF(AS171&gt;0,100*(I351+O171+U171+AA171+AG171+AM171+AS171)/('S1'!$K$19+100),100*(I351+O171+U171+AA171+AG171+AM171+AS171)/'S1'!$K$19)</f>
        <v>47.333333333333336</v>
      </c>
      <c r="BB171" s="115">
        <f>IF(AT171&gt;0,100*(J171+P171+V171+AB171+AH171+AN171+AT171)/('S1'!$K$19+100),100*(J171+P171+V171+AB171+AH171+AN171+AT171)/'S1'!$K$19)</f>
        <v>44</v>
      </c>
    </row>
    <row r="172" spans="1:54" ht="15.75" customHeight="1" x14ac:dyDescent="0.3">
      <c r="A172" s="116">
        <v>160</v>
      </c>
      <c r="B172" s="117">
        <v>921320104159</v>
      </c>
      <c r="C172" s="118" t="s">
        <v>44</v>
      </c>
      <c r="D172" s="150" t="s">
        <v>477</v>
      </c>
      <c r="E172" s="126">
        <v>196</v>
      </c>
      <c r="F172" s="126"/>
      <c r="G172" s="110"/>
      <c r="H172" s="110"/>
      <c r="I172" s="110"/>
      <c r="J172" s="110"/>
      <c r="K172" s="110"/>
      <c r="L172" s="110">
        <v>89</v>
      </c>
      <c r="M172" s="126"/>
      <c r="N172" s="110"/>
      <c r="O172" s="110"/>
      <c r="P172" s="110"/>
      <c r="Q172" s="110"/>
      <c r="R172" s="110"/>
      <c r="S172" s="110">
        <v>392</v>
      </c>
      <c r="T172" s="110"/>
      <c r="U172" s="110"/>
      <c r="V172" s="110"/>
      <c r="W172" s="110"/>
      <c r="X172" s="110"/>
      <c r="Y172" s="110"/>
      <c r="Z172" s="110">
        <v>95</v>
      </c>
      <c r="AA172" s="110"/>
      <c r="AB172" s="110"/>
      <c r="AC172" s="110"/>
      <c r="AD172" s="110"/>
      <c r="AE172" s="110"/>
      <c r="AF172" s="110"/>
      <c r="AG172" s="110">
        <v>89</v>
      </c>
      <c r="AH172" s="110"/>
      <c r="AI172" s="110"/>
      <c r="AJ172" s="110"/>
      <c r="AK172" s="110"/>
      <c r="AL172" s="110"/>
      <c r="AM172" s="110"/>
      <c r="AN172" s="110">
        <v>94</v>
      </c>
      <c r="AO172" s="110"/>
      <c r="AP172" s="110"/>
      <c r="AQ172" s="110">
        <v>40</v>
      </c>
      <c r="AR172" s="110"/>
      <c r="AS172" s="110"/>
      <c r="AT172" s="126">
        <v>42</v>
      </c>
      <c r="AU172" s="156" t="s">
        <v>327</v>
      </c>
      <c r="AV172" s="96">
        <f t="shared" si="1"/>
        <v>90</v>
      </c>
      <c r="AW172" s="115">
        <f>IF(AO172&gt;0,100*(E172+K172+Q172+W172+AC172+AI172+AO172)/('S1'!$K$15+100),100*(E172+K172+Q172+W172+AI172+AC172+AO172)/'S1'!$K$15)</f>
        <v>65.333333333333329</v>
      </c>
      <c r="AX172" s="115">
        <f>IF(AP172&gt;0,100*(F172+L172+R172+WJ172+AD172+AP172)/('S1'!$K$15+100),100*(F172+L172+R172+WJ172+AD172)/'S1'!$K$15)</f>
        <v>29.666666666666668</v>
      </c>
      <c r="AY172" s="115">
        <f>IF(AQ172&gt;0,100*(G172+M172+S172+Y172+AE172+AK172+AQ172)/('S1'!$K$17+100),100*(G172+M172+S172+Y172+AE172+AK172+AQ172)/'S1'!$K$17)</f>
        <v>72</v>
      </c>
      <c r="AZ172" s="115">
        <f>IF(AR172&gt;0,100*(H172+N172+T172+Z172+AF172+AL172+AR172)/('S1'!$K$18+100),100*(H172+N172+T172+Z172+AF172+AL172+AR172)/'S1'!$K$18)</f>
        <v>47.5</v>
      </c>
      <c r="BA172" s="115">
        <f>IF(AS172&gt;0,100*(I352+O172+U172+AA172+AG172+AM172+AS172)/('S1'!$K$19+100),100*(I352+O172+U172+AA172+AG172+AM172+AS172)/'S1'!$K$19)</f>
        <v>44.5</v>
      </c>
      <c r="BB172" s="115">
        <f>IF(AT172&gt;0,100*(J172+P172+V172+AB172+AH172+AN172+AT172)/('S1'!$K$19+100),100*(J172+P172+V172+AB172+AH172+AN172+AT172)/'S1'!$K$19)</f>
        <v>45.333333333333336</v>
      </c>
    </row>
    <row r="173" spans="1:54" ht="15.75" customHeight="1" x14ac:dyDescent="0.3">
      <c r="A173" s="116">
        <v>161</v>
      </c>
      <c r="B173" s="117">
        <v>921320104160</v>
      </c>
      <c r="C173" s="118" t="s">
        <v>44</v>
      </c>
      <c r="D173" s="150" t="s">
        <v>478</v>
      </c>
      <c r="E173" s="126">
        <v>195</v>
      </c>
      <c r="F173" s="110"/>
      <c r="G173" s="110"/>
      <c r="H173" s="110"/>
      <c r="I173" s="110"/>
      <c r="J173" s="110"/>
      <c r="K173" s="110"/>
      <c r="L173" s="110">
        <v>88</v>
      </c>
      <c r="M173" s="110"/>
      <c r="N173" s="110"/>
      <c r="O173" s="110"/>
      <c r="P173" s="110"/>
      <c r="Q173" s="110"/>
      <c r="R173" s="110"/>
      <c r="S173" s="110">
        <v>397</v>
      </c>
      <c r="T173" s="126"/>
      <c r="U173" s="110"/>
      <c r="V173" s="110"/>
      <c r="W173" s="110"/>
      <c r="X173" s="110"/>
      <c r="Y173" s="110"/>
      <c r="Z173" s="110">
        <v>96</v>
      </c>
      <c r="AA173" s="110"/>
      <c r="AB173" s="110"/>
      <c r="AC173" s="110"/>
      <c r="AD173" s="110"/>
      <c r="AE173" s="110"/>
      <c r="AF173" s="110"/>
      <c r="AG173" s="110">
        <v>88</v>
      </c>
      <c r="AH173" s="110"/>
      <c r="AI173" s="110"/>
      <c r="AJ173" s="110"/>
      <c r="AK173" s="110"/>
      <c r="AL173" s="110"/>
      <c r="AM173" s="110"/>
      <c r="AN173" s="110">
        <v>88</v>
      </c>
      <c r="AO173" s="110">
        <v>38</v>
      </c>
      <c r="AP173" s="110"/>
      <c r="AQ173" s="110"/>
      <c r="AR173" s="110"/>
      <c r="AS173" s="110">
        <v>42</v>
      </c>
      <c r="AT173" s="126"/>
      <c r="AU173" s="156" t="s">
        <v>7</v>
      </c>
      <c r="AV173" s="96">
        <f t="shared" si="1"/>
        <v>80</v>
      </c>
      <c r="AW173" s="115">
        <f>IF(AO173&gt;0,100*(E173+K173+Q173+W173+AC173+AI173+AO173)/('S1'!$K$15+100),100*(E173+K173+Q173+W173+AI173+AC173+AO173)/'S1'!$K$15)</f>
        <v>58.25</v>
      </c>
      <c r="AX173" s="115">
        <f>IF(AP173&gt;0,100*(F173+L173+R173+WJ173+AD173+AP173)/('S1'!$K$15+100),100*(F173+L173+R173+WJ173+AD173)/'S1'!$K$15)</f>
        <v>29.333333333333332</v>
      </c>
      <c r="AY173" s="115">
        <f>IF(AQ173&gt;0,100*(G173+M173+S173+Y173+AE173+AK173+AQ173)/('S1'!$K$17+100),100*(G173+M173+S173+Y173+AE173+AK173+AQ173)/'S1'!$K$17)</f>
        <v>79.400000000000006</v>
      </c>
      <c r="AZ173" s="115">
        <f>IF(AR173&gt;0,100*(H173+N173+T173+Z173+AF173+AL173+AR173)/('S1'!$K$18+100),100*(H173+N173+T173+Z173+AF173+AL173+AR173)/'S1'!$K$18)</f>
        <v>48</v>
      </c>
      <c r="BA173" s="115">
        <f>IF(AS173&gt;0,100*(I353+O173+U173+AA173+AG173+AM173+AS173)/('S1'!$K$19+100),100*(I353+O173+U173+AA173+AG173+AM173+AS173)/'S1'!$K$19)</f>
        <v>43.333333333333336</v>
      </c>
      <c r="BB173" s="115">
        <f>IF(AT173&gt;0,100*(J173+P173+V173+AB173+AH173+AN173+AT173)/('S1'!$K$19+100),100*(J173+P173+V173+AB173+AH173+AN173+AT173)/'S1'!$K$19)</f>
        <v>44</v>
      </c>
    </row>
    <row r="174" spans="1:54" ht="15.75" customHeight="1" x14ac:dyDescent="0.3">
      <c r="A174" s="116">
        <v>162</v>
      </c>
      <c r="B174" s="117">
        <v>921320104161</v>
      </c>
      <c r="C174" s="118" t="s">
        <v>44</v>
      </c>
      <c r="D174" s="150" t="s">
        <v>479</v>
      </c>
      <c r="E174" s="110">
        <v>189</v>
      </c>
      <c r="F174" s="110"/>
      <c r="G174" s="110"/>
      <c r="H174" s="110"/>
      <c r="I174" s="110"/>
      <c r="J174" s="110"/>
      <c r="K174" s="110"/>
      <c r="L174" s="110">
        <v>92</v>
      </c>
      <c r="M174" s="110"/>
      <c r="N174" s="110"/>
      <c r="O174" s="110"/>
      <c r="P174" s="110"/>
      <c r="Q174" s="110"/>
      <c r="R174" s="110"/>
      <c r="S174" s="110">
        <v>393</v>
      </c>
      <c r="T174" s="110"/>
      <c r="U174" s="110"/>
      <c r="V174" s="110"/>
      <c r="W174" s="110"/>
      <c r="X174" s="110"/>
      <c r="Y174" s="110"/>
      <c r="Z174" s="110">
        <v>91</v>
      </c>
      <c r="AA174" s="110"/>
      <c r="AB174" s="110"/>
      <c r="AC174" s="110"/>
      <c r="AD174" s="110"/>
      <c r="AE174" s="110"/>
      <c r="AF174" s="110"/>
      <c r="AG174" s="110">
        <v>92</v>
      </c>
      <c r="AH174" s="110"/>
      <c r="AI174" s="110"/>
      <c r="AJ174" s="110"/>
      <c r="AK174" s="110"/>
      <c r="AL174" s="110"/>
      <c r="AM174" s="110"/>
      <c r="AN174" s="110">
        <v>91</v>
      </c>
      <c r="AO174" s="110">
        <v>42</v>
      </c>
      <c r="AP174" s="110"/>
      <c r="AQ174" s="126"/>
      <c r="AR174" s="110">
        <v>38</v>
      </c>
      <c r="AS174" s="110"/>
      <c r="AT174" s="110"/>
      <c r="AU174" s="156" t="s">
        <v>315</v>
      </c>
      <c r="AV174" s="96">
        <f t="shared" si="1"/>
        <v>100</v>
      </c>
      <c r="AW174" s="115">
        <f>IF(AO174&gt;0,100*(E174+K174+Q174+W174+AC174+AI174+AO174)/('S1'!$K$15+100),100*(E174+K174+Q174+W174+AI174+AC174+AO174)/'S1'!$K$15)</f>
        <v>57.75</v>
      </c>
      <c r="AX174" s="115">
        <f>IF(AP174&gt;0,100*(F174+L174+R174+WJ174+AD174+AP174)/('S1'!$K$15+100),100*(F174+L174+R174+WJ174+AD174)/'S1'!$K$15)</f>
        <v>30.666666666666668</v>
      </c>
      <c r="AY174" s="115">
        <f>IF(AQ174&gt;0,100*(G174+M174+S174+Y174+AE174+AK174+AQ174)/('S1'!$K$17+100),100*(G174+M174+S174+Y174+AE174+AK174+AQ174)/'S1'!$K$17)</f>
        <v>78.599999999999994</v>
      </c>
      <c r="AZ174" s="115">
        <f>IF(AR174&gt;0,100*(H174+N174+T174+Z174+AF174+AL174+AR174)/('S1'!$K$18+100),100*(H174+N174+T174+Z174+AF174+AL174+AR174)/'S1'!$K$18)</f>
        <v>43</v>
      </c>
      <c r="BA174" s="115">
        <f>IF(AS174&gt;0,100*(I354+O174+U174+AA174+AG174+AM174+AS174)/('S1'!$K$19+100),100*(I354+O174+U174+AA174+AG174+AM174+AS174)/'S1'!$K$19)</f>
        <v>46</v>
      </c>
      <c r="BB174" s="115">
        <f>IF(AT174&gt;0,100*(J174+P174+V174+AB174+AH174+AN174+AT174)/('S1'!$K$19+100),100*(J174+P174+V174+AB174+AH174+AN174+AT174)/'S1'!$K$19)</f>
        <v>45.5</v>
      </c>
    </row>
    <row r="175" spans="1:54" ht="15.75" customHeight="1" x14ac:dyDescent="0.3">
      <c r="A175" s="116">
        <v>163</v>
      </c>
      <c r="B175" s="117">
        <v>921320104162</v>
      </c>
      <c r="C175" s="118" t="s">
        <v>44</v>
      </c>
      <c r="D175" s="150" t="s">
        <v>480</v>
      </c>
      <c r="E175" s="110">
        <v>190</v>
      </c>
      <c r="F175" s="126"/>
      <c r="G175" s="110"/>
      <c r="H175" s="110"/>
      <c r="I175" s="110"/>
      <c r="J175" s="110"/>
      <c r="K175" s="110"/>
      <c r="L175" s="110">
        <v>95</v>
      </c>
      <c r="M175" s="126"/>
      <c r="N175" s="110"/>
      <c r="O175" s="110"/>
      <c r="P175" s="110"/>
      <c r="Q175" s="110"/>
      <c r="R175" s="110"/>
      <c r="S175" s="110">
        <v>394</v>
      </c>
      <c r="T175" s="110"/>
      <c r="U175" s="110"/>
      <c r="V175" s="110"/>
      <c r="W175" s="110"/>
      <c r="X175" s="110"/>
      <c r="Y175" s="110"/>
      <c r="Z175" s="110">
        <v>90</v>
      </c>
      <c r="AA175" s="110"/>
      <c r="AB175" s="110"/>
      <c r="AC175" s="110"/>
      <c r="AD175" s="110"/>
      <c r="AE175" s="110"/>
      <c r="AF175" s="110"/>
      <c r="AG175" s="110">
        <v>95</v>
      </c>
      <c r="AH175" s="110"/>
      <c r="AI175" s="110"/>
      <c r="AJ175" s="110"/>
      <c r="AK175" s="110"/>
      <c r="AL175" s="110"/>
      <c r="AM175" s="110"/>
      <c r="AN175" s="110">
        <v>91</v>
      </c>
      <c r="AO175" s="110"/>
      <c r="AP175" s="126"/>
      <c r="AQ175" s="110">
        <v>40</v>
      </c>
      <c r="AR175" s="110"/>
      <c r="AS175" s="110"/>
      <c r="AT175" s="110">
        <v>48</v>
      </c>
      <c r="AU175" s="156" t="s">
        <v>327</v>
      </c>
      <c r="AV175" s="96">
        <f t="shared" si="1"/>
        <v>90</v>
      </c>
      <c r="AW175" s="115">
        <f>IF(AO175&gt;0,100*(E175+K175+Q175+W175+AC175+AI175+AO175)/('S1'!$K$15+100),100*(E175+K175+Q175+W175+AI175+AC175+AO175)/'S1'!$K$15)</f>
        <v>63.333333333333336</v>
      </c>
      <c r="AX175" s="115">
        <f>IF(AP175&gt;0,100*(F175+L175+R175+WJ175+AD175+AP175)/('S1'!$K$15+100),100*(F175+L175+R175+WJ175+AD175)/'S1'!$K$15)</f>
        <v>31.666666666666668</v>
      </c>
      <c r="AY175" s="115">
        <f>IF(AQ175&gt;0,100*(G175+M175+S175+Y175+AE175+AK175+AQ175)/('S1'!$K$17+100),100*(G175+M175+S175+Y175+AE175+AK175+AQ175)/'S1'!$K$17)</f>
        <v>72.333333333333329</v>
      </c>
      <c r="AZ175" s="115">
        <f>IF(AR175&gt;0,100*(H175+N175+T175+Z175+AF175+AL175+AR175)/('S1'!$K$18+100),100*(H175+N175+T175+Z175+AF175+AL175+AR175)/'S1'!$K$18)</f>
        <v>45</v>
      </c>
      <c r="BA175" s="115">
        <f>IF(AS175&gt;0,100*(I355+O175+U175+AA175+AG175+AM175+AS175)/('S1'!$K$19+100),100*(I355+O175+U175+AA175+AG175+AM175+AS175)/'S1'!$K$19)</f>
        <v>47.5</v>
      </c>
      <c r="BB175" s="115">
        <f>IF(AT175&gt;0,100*(J175+P175+V175+AB175+AH175+AN175+AT175)/('S1'!$K$19+100),100*(J175+P175+V175+AB175+AH175+AN175+AT175)/'S1'!$K$19)</f>
        <v>46.333333333333336</v>
      </c>
    </row>
    <row r="176" spans="1:54" ht="15.75" customHeight="1" x14ac:dyDescent="0.3">
      <c r="A176" s="116">
        <v>164</v>
      </c>
      <c r="B176" s="117">
        <v>921320104164</v>
      </c>
      <c r="C176" s="118" t="s">
        <v>44</v>
      </c>
      <c r="D176" s="150" t="s">
        <v>481</v>
      </c>
      <c r="E176" s="110">
        <v>195</v>
      </c>
      <c r="F176" s="126"/>
      <c r="G176" s="110"/>
      <c r="H176" s="110"/>
      <c r="I176" s="110"/>
      <c r="J176" s="110"/>
      <c r="K176" s="110"/>
      <c r="L176" s="110">
        <v>93</v>
      </c>
      <c r="M176" s="126"/>
      <c r="N176" s="110"/>
      <c r="O176" s="110"/>
      <c r="P176" s="110"/>
      <c r="Q176" s="110"/>
      <c r="R176" s="110"/>
      <c r="S176" s="110">
        <v>396</v>
      </c>
      <c r="T176" s="126"/>
      <c r="U176" s="110"/>
      <c r="V176" s="110"/>
      <c r="W176" s="126"/>
      <c r="X176" s="126"/>
      <c r="Y176" s="126"/>
      <c r="Z176" s="126">
        <v>98</v>
      </c>
      <c r="AA176" s="126"/>
      <c r="AB176" s="126"/>
      <c r="AC176" s="126"/>
      <c r="AD176" s="126"/>
      <c r="AE176" s="126"/>
      <c r="AF176" s="126"/>
      <c r="AG176" s="126">
        <v>93</v>
      </c>
      <c r="AH176" s="126"/>
      <c r="AI176" s="126"/>
      <c r="AJ176" s="126"/>
      <c r="AK176" s="126"/>
      <c r="AL176" s="126"/>
      <c r="AM176" s="126"/>
      <c r="AN176" s="126">
        <v>90</v>
      </c>
      <c r="AO176" s="126">
        <v>38</v>
      </c>
      <c r="AP176" s="110"/>
      <c r="AQ176" s="110"/>
      <c r="AR176" s="110"/>
      <c r="AS176" s="110">
        <v>42</v>
      </c>
      <c r="AT176" s="110"/>
      <c r="AU176" s="156" t="s">
        <v>327</v>
      </c>
      <c r="AV176" s="96">
        <f t="shared" si="1"/>
        <v>90</v>
      </c>
      <c r="AW176" s="115">
        <f>IF(AO176&gt;0,100*(E176+K176+Q176+W176+AC176+AI176+AO176)/('S1'!$K$15+100),100*(E176+K176+Q176+W176+AI176+AC176+AO176)/'S1'!$K$15)</f>
        <v>58.25</v>
      </c>
      <c r="AX176" s="115">
        <f>IF(AP176&gt;0,100*(F176+L176+R176+WJ176+AD176+AP176)/('S1'!$K$15+100),100*(F176+L176+R176+WJ176+AD176)/'S1'!$K$15)</f>
        <v>31</v>
      </c>
      <c r="AY176" s="115">
        <f>IF(AQ176&gt;0,100*(G176+M176+S176+Y176+AE176+AK176+AQ176)/('S1'!$K$17+100),100*(G176+M176+S176+Y176+AE176+AK176+AQ176)/'S1'!$K$17)</f>
        <v>79.2</v>
      </c>
      <c r="AZ176" s="115">
        <f>IF(AR176&gt;0,100*(H176+N176+T176+Z176+AF176+AL176+AR176)/('S1'!$K$18+100),100*(H176+N176+T176+Z176+AF176+AL176+AR176)/'S1'!$K$18)</f>
        <v>49</v>
      </c>
      <c r="BA176" s="115">
        <f>IF(AS176&gt;0,100*(I356+O176+U176+AA176+AG176+AM176+AS176)/('S1'!$K$19+100),100*(I356+O176+U176+AA176+AG176+AM176+AS176)/'S1'!$K$19)</f>
        <v>45</v>
      </c>
      <c r="BB176" s="115">
        <f>IF(AT176&gt;0,100*(J176+P176+V176+AB176+AH176+AN176+AT176)/('S1'!$K$19+100),100*(J176+P176+V176+AB176+AH176+AN176+AT176)/'S1'!$K$19)</f>
        <v>45</v>
      </c>
    </row>
    <row r="177" spans="1:54" ht="15.75" customHeight="1" x14ac:dyDescent="0.3">
      <c r="A177" s="116">
        <v>165</v>
      </c>
      <c r="B177" s="117">
        <v>921320104165</v>
      </c>
      <c r="C177" s="118" t="s">
        <v>44</v>
      </c>
      <c r="D177" s="150" t="s">
        <v>482</v>
      </c>
      <c r="E177" s="110">
        <v>198</v>
      </c>
      <c r="F177" s="110"/>
      <c r="G177" s="110"/>
      <c r="H177" s="110"/>
      <c r="I177" s="110"/>
      <c r="J177" s="110"/>
      <c r="K177" s="110"/>
      <c r="L177" s="110">
        <v>91</v>
      </c>
      <c r="M177" s="110"/>
      <c r="N177" s="110"/>
      <c r="O177" s="110"/>
      <c r="P177" s="110"/>
      <c r="Q177" s="110"/>
      <c r="R177" s="110"/>
      <c r="S177" s="110">
        <v>391</v>
      </c>
      <c r="T177" s="110"/>
      <c r="U177" s="110"/>
      <c r="V177" s="110"/>
      <c r="W177" s="110"/>
      <c r="X177" s="110"/>
      <c r="Y177" s="110"/>
      <c r="Z177" s="110">
        <v>97</v>
      </c>
      <c r="AA177" s="110"/>
      <c r="AB177" s="110"/>
      <c r="AC177" s="110"/>
      <c r="AD177" s="110"/>
      <c r="AE177" s="110"/>
      <c r="AF177" s="110"/>
      <c r="AG177" s="110">
        <v>91</v>
      </c>
      <c r="AH177" s="110"/>
      <c r="AI177" s="110"/>
      <c r="AJ177" s="110"/>
      <c r="AK177" s="110"/>
      <c r="AL177" s="110"/>
      <c r="AM177" s="110"/>
      <c r="AN177" s="110">
        <v>89</v>
      </c>
      <c r="AO177" s="110"/>
      <c r="AP177" s="110">
        <v>42</v>
      </c>
      <c r="AQ177" s="110"/>
      <c r="AR177" s="126"/>
      <c r="AS177" s="110">
        <v>44</v>
      </c>
      <c r="AT177" s="110"/>
      <c r="AU177" s="156" t="s">
        <v>7</v>
      </c>
      <c r="AV177" s="96">
        <f t="shared" si="1"/>
        <v>80</v>
      </c>
      <c r="AW177" s="115">
        <f>IF(AO177&gt;0,100*(E177+K177+Q177+W177+AC177+AI177+AO177)/('S1'!$K$15+100),100*(E177+K177+Q177+W177+AI177+AC177+AO177)/'S1'!$K$15)</f>
        <v>66</v>
      </c>
      <c r="AX177" s="115">
        <f>IF(AP177&gt;0,100*(F177+L177+R177+WJ177+AD177+AP177)/('S1'!$K$15+100),100*(F177+L177+R177+WJ177+AD177)/'S1'!$K$15)</f>
        <v>33.25</v>
      </c>
      <c r="AY177" s="115">
        <f>IF(AQ177&gt;0,100*(G177+M177+S177+Y177+AE177+AK177+AQ177)/('S1'!$K$17+100),100*(G177+M177+S177+Y177+AE177+AK177+AQ177)/'S1'!$K$17)</f>
        <v>78.2</v>
      </c>
      <c r="AZ177" s="115">
        <f>IF(AR177&gt;0,100*(H177+N177+T177+Z177+AF177+AL177+AR177)/('S1'!$K$18+100),100*(H177+N177+T177+Z177+AF177+AL177+AR177)/'S1'!$K$18)</f>
        <v>48.5</v>
      </c>
      <c r="BA177" s="115">
        <f>IF(AS177&gt;0,100*(I357+O177+U177+AA177+AG177+AM177+AS177)/('S1'!$K$19+100),100*(I357+O177+U177+AA177+AG177+AM177+AS177)/'S1'!$K$19)</f>
        <v>45</v>
      </c>
      <c r="BB177" s="115">
        <f>IF(AT177&gt;0,100*(J177+P177+V177+AB177+AH177+AN177+AT177)/('S1'!$K$19+100),100*(J177+P177+V177+AB177+AH177+AN177+AT177)/'S1'!$K$19)</f>
        <v>44.5</v>
      </c>
    </row>
    <row r="178" spans="1:54" ht="15.75" customHeight="1" x14ac:dyDescent="0.3">
      <c r="A178" s="116">
        <v>166</v>
      </c>
      <c r="B178" s="117">
        <v>921320104166</v>
      </c>
      <c r="C178" s="118" t="s">
        <v>44</v>
      </c>
      <c r="D178" s="150" t="s">
        <v>483</v>
      </c>
      <c r="E178" s="110">
        <v>188</v>
      </c>
      <c r="F178" s="110"/>
      <c r="G178" s="110"/>
      <c r="H178" s="110"/>
      <c r="I178" s="110"/>
      <c r="J178" s="110"/>
      <c r="K178" s="110"/>
      <c r="L178" s="110">
        <v>88</v>
      </c>
      <c r="M178" s="110"/>
      <c r="N178" s="110"/>
      <c r="O178" s="110"/>
      <c r="P178" s="110"/>
      <c r="Q178" s="110"/>
      <c r="R178" s="110"/>
      <c r="S178" s="110">
        <v>394</v>
      </c>
      <c r="T178" s="126"/>
      <c r="U178" s="110"/>
      <c r="V178" s="110"/>
      <c r="W178" s="110"/>
      <c r="X178" s="110"/>
      <c r="Y178" s="110"/>
      <c r="Z178" s="110">
        <v>92</v>
      </c>
      <c r="AA178" s="110"/>
      <c r="AB178" s="110"/>
      <c r="AC178" s="110"/>
      <c r="AD178" s="110"/>
      <c r="AE178" s="110"/>
      <c r="AF178" s="110"/>
      <c r="AG178" s="110">
        <v>88</v>
      </c>
      <c r="AH178" s="110"/>
      <c r="AI178" s="110"/>
      <c r="AJ178" s="110"/>
      <c r="AK178" s="110"/>
      <c r="AL178" s="110"/>
      <c r="AM178" s="110"/>
      <c r="AN178" s="110">
        <v>94</v>
      </c>
      <c r="AO178" s="110"/>
      <c r="AP178" s="110"/>
      <c r="AQ178" s="110">
        <v>38</v>
      </c>
      <c r="AR178" s="126"/>
      <c r="AS178" s="110"/>
      <c r="AT178" s="110">
        <v>42</v>
      </c>
      <c r="AU178" s="156" t="s">
        <v>7</v>
      </c>
      <c r="AV178" s="96">
        <f t="shared" si="1"/>
        <v>80</v>
      </c>
      <c r="AW178" s="115">
        <f>IF(AO178&gt;0,100*(E178+K178+Q178+W178+AC178+AI178+AO178)/('S1'!$K$15+100),100*(E178+K178+Q178+W178+AI178+AC178+AO178)/'S1'!$K$15)</f>
        <v>62.666666666666664</v>
      </c>
      <c r="AX178" s="115">
        <f>IF(AP178&gt;0,100*(F178+L178+R178+WJ178+AD178+AP178)/('S1'!$K$15+100),100*(F178+L178+R178+WJ178+AD178)/'S1'!$K$15)</f>
        <v>29.333333333333332</v>
      </c>
      <c r="AY178" s="115">
        <f>IF(AQ178&gt;0,100*(G178+M178+S178+Y178+AE178+AK178+AQ178)/('S1'!$K$17+100),100*(G178+M178+S178+Y178+AE178+AK178+AQ178)/'S1'!$K$17)</f>
        <v>72</v>
      </c>
      <c r="AZ178" s="115">
        <f>IF(AR178&gt;0,100*(H178+N178+T178+Z178+AF178+AL178+AR178)/('S1'!$K$18+100),100*(H178+N178+T178+Z178+AF178+AL178+AR178)/'S1'!$K$18)</f>
        <v>46</v>
      </c>
      <c r="BA178" s="115">
        <f>IF(AS178&gt;0,100*(I358+O178+U178+AA178+AG178+AM178+AS178)/('S1'!$K$19+100),100*(I358+O178+U178+AA178+AG178+AM178+AS178)/'S1'!$K$19)</f>
        <v>44</v>
      </c>
      <c r="BB178" s="115">
        <f>IF(AT178&gt;0,100*(J178+P178+V178+AB178+AH178+AN178+AT178)/('S1'!$K$19+100),100*(J178+P178+V178+AB178+AH178+AN178+AT178)/'S1'!$K$19)</f>
        <v>45.333333333333336</v>
      </c>
    </row>
    <row r="179" spans="1:54" ht="15.75" customHeight="1" x14ac:dyDescent="0.3">
      <c r="A179" s="116">
        <v>167</v>
      </c>
      <c r="B179" s="117">
        <v>921320104167</v>
      </c>
      <c r="C179" s="118" t="s">
        <v>44</v>
      </c>
      <c r="D179" s="150" t="s">
        <v>484</v>
      </c>
      <c r="E179" s="126">
        <v>189</v>
      </c>
      <c r="F179" s="110"/>
      <c r="G179" s="110"/>
      <c r="H179" s="110"/>
      <c r="I179" s="110"/>
      <c r="J179" s="110"/>
      <c r="K179" s="110"/>
      <c r="L179" s="110">
        <v>88</v>
      </c>
      <c r="M179" s="126"/>
      <c r="N179" s="110"/>
      <c r="O179" s="110"/>
      <c r="P179" s="110"/>
      <c r="Q179" s="110"/>
      <c r="R179" s="110"/>
      <c r="S179" s="110">
        <v>392</v>
      </c>
      <c r="T179" s="110"/>
      <c r="U179" s="110"/>
      <c r="V179" s="110"/>
      <c r="W179" s="110"/>
      <c r="X179" s="110"/>
      <c r="Y179" s="110"/>
      <c r="Z179" s="110">
        <v>95</v>
      </c>
      <c r="AA179" s="110"/>
      <c r="AB179" s="110"/>
      <c r="AC179" s="110"/>
      <c r="AD179" s="110"/>
      <c r="AE179" s="110"/>
      <c r="AF179" s="110"/>
      <c r="AG179" s="110">
        <v>88</v>
      </c>
      <c r="AH179" s="110"/>
      <c r="AI179" s="110"/>
      <c r="AJ179" s="110"/>
      <c r="AK179" s="110"/>
      <c r="AL179" s="110"/>
      <c r="AM179" s="110"/>
      <c r="AN179" s="110">
        <v>90</v>
      </c>
      <c r="AO179" s="110">
        <v>40</v>
      </c>
      <c r="AP179" s="110"/>
      <c r="AQ179" s="110"/>
      <c r="AR179" s="126"/>
      <c r="AS179" s="110">
        <v>36</v>
      </c>
      <c r="AT179" s="110"/>
      <c r="AU179" s="156" t="s">
        <v>7</v>
      </c>
      <c r="AV179" s="96">
        <f t="shared" si="1"/>
        <v>80</v>
      </c>
      <c r="AW179" s="115">
        <f>IF(AO179&gt;0,100*(E179+K179+Q179+W179+AC179+AI179+AO179)/('S1'!$K$15+100),100*(E179+K179+Q179+W179+AI179+AC179+AO179)/'S1'!$K$15)</f>
        <v>57.25</v>
      </c>
      <c r="AX179" s="115">
        <f>IF(AP179&gt;0,100*(F179+L179+R179+WJ179+AD179+AP179)/('S1'!$K$15+100),100*(F179+L179+R179+WJ179+AD179)/'S1'!$K$15)</f>
        <v>29.333333333333332</v>
      </c>
      <c r="AY179" s="115">
        <f>IF(AQ179&gt;0,100*(G179+M179+S179+Y179+AE179+AK179+AQ179)/('S1'!$K$17+100),100*(G179+M179+S179+Y179+AE179+AK179+AQ179)/'S1'!$K$17)</f>
        <v>78.400000000000006</v>
      </c>
      <c r="AZ179" s="115">
        <f>IF(AR179&gt;0,100*(H179+N179+T179+Z179+AF179+AL179+AR179)/('S1'!$K$18+100),100*(H179+N179+T179+Z179+AF179+AL179+AR179)/'S1'!$K$18)</f>
        <v>47.5</v>
      </c>
      <c r="BA179" s="115">
        <f>IF(AS179&gt;0,100*(I359+O179+U179+AA179+AG179+AM179+AS179)/('S1'!$K$19+100),100*(I359+O179+U179+AA179+AG179+AM179+AS179)/'S1'!$K$19)</f>
        <v>41.333333333333336</v>
      </c>
      <c r="BB179" s="115">
        <f>IF(AT179&gt;0,100*(J179+P179+V179+AB179+AH179+AN179+AT179)/('S1'!$K$19+100),100*(J179+P179+V179+AB179+AH179+AN179+AT179)/'S1'!$K$19)</f>
        <v>45</v>
      </c>
    </row>
    <row r="180" spans="1:54" ht="15.75" customHeight="1" x14ac:dyDescent="0.3">
      <c r="A180" s="116">
        <v>168</v>
      </c>
      <c r="B180" s="117">
        <v>921320104168</v>
      </c>
      <c r="C180" s="118" t="s">
        <v>44</v>
      </c>
      <c r="D180" s="150" t="s">
        <v>485</v>
      </c>
      <c r="E180" s="126">
        <v>194</v>
      </c>
      <c r="F180" s="110"/>
      <c r="G180" s="110"/>
      <c r="H180" s="110"/>
      <c r="I180" s="110"/>
      <c r="J180" s="110"/>
      <c r="K180" s="110"/>
      <c r="L180" s="110">
        <v>92</v>
      </c>
      <c r="M180" s="110"/>
      <c r="N180" s="110"/>
      <c r="O180" s="110"/>
      <c r="P180" s="110"/>
      <c r="Q180" s="110"/>
      <c r="R180" s="110"/>
      <c r="S180" s="110">
        <v>397</v>
      </c>
      <c r="T180" s="126"/>
      <c r="U180" s="110"/>
      <c r="V180" s="110"/>
      <c r="W180" s="126"/>
      <c r="X180" s="126"/>
      <c r="Y180" s="126"/>
      <c r="Z180" s="126">
        <v>94</v>
      </c>
      <c r="AA180" s="126"/>
      <c r="AB180" s="126"/>
      <c r="AC180" s="126"/>
      <c r="AD180" s="126"/>
      <c r="AE180" s="126"/>
      <c r="AF180" s="126"/>
      <c r="AG180" s="126">
        <v>92</v>
      </c>
      <c r="AH180" s="126"/>
      <c r="AI180" s="126"/>
      <c r="AJ180" s="126"/>
      <c r="AK180" s="126"/>
      <c r="AL180" s="126"/>
      <c r="AM180" s="126"/>
      <c r="AN180" s="126">
        <v>92</v>
      </c>
      <c r="AO180" s="126">
        <v>38</v>
      </c>
      <c r="AP180" s="110"/>
      <c r="AQ180" s="110"/>
      <c r="AR180" s="110">
        <v>30</v>
      </c>
      <c r="AS180" s="110"/>
      <c r="AT180" s="110"/>
      <c r="AU180" s="156" t="s">
        <v>7</v>
      </c>
      <c r="AV180" s="96">
        <f t="shared" si="1"/>
        <v>80</v>
      </c>
      <c r="AW180" s="115">
        <f>IF(AO180&gt;0,100*(E180+K180+Q180+W180+AC180+AI180+AO180)/('S1'!$K$15+100),100*(E180+K180+Q180+W180+AI180+AC180+AO180)/'S1'!$K$15)</f>
        <v>58</v>
      </c>
      <c r="AX180" s="115">
        <f>IF(AP180&gt;0,100*(F180+L180+R180+WJ180+AD180+AP180)/('S1'!$K$15+100),100*(F180+L180+R180+WJ180+AD180)/'S1'!$K$15)</f>
        <v>30.666666666666668</v>
      </c>
      <c r="AY180" s="115">
        <f>IF(AQ180&gt;0,100*(G180+M180+S180+Y180+AE180+AK180+AQ180)/('S1'!$K$17+100),100*(G180+M180+S180+Y180+AE180+AK180+AQ180)/'S1'!$K$17)</f>
        <v>79.400000000000006</v>
      </c>
      <c r="AZ180" s="115">
        <f>IF(AR180&gt;0,100*(H180+N180+T180+Z180+AF180+AL180+AR180)/('S1'!$K$18+100),100*(H180+N180+T180+Z180+AF180+AL180+AR180)/'S1'!$K$18)</f>
        <v>41.333333333333336</v>
      </c>
      <c r="BA180" s="115">
        <f>IF(AS180&gt;0,100*(I360+O180+U180+AA180+AG180+AM180+AS180)/('S1'!$K$19+100),100*(I360+O180+U180+AA180+AG180+AM180+AS180)/'S1'!$K$19)</f>
        <v>46</v>
      </c>
      <c r="BB180" s="115">
        <f>IF(AT180&gt;0,100*(J180+P180+V180+AB180+AH180+AN180+AT180)/('S1'!$K$19+100),100*(J180+P180+V180+AB180+AH180+AN180+AT180)/'S1'!$K$19)</f>
        <v>46</v>
      </c>
    </row>
    <row r="181" spans="1:54" ht="15.75" customHeight="1" x14ac:dyDescent="0.3">
      <c r="A181" s="116">
        <v>169</v>
      </c>
      <c r="B181" s="117">
        <v>921320104169</v>
      </c>
      <c r="C181" s="118" t="s">
        <v>44</v>
      </c>
      <c r="D181" s="150" t="s">
        <v>486</v>
      </c>
      <c r="E181" s="126">
        <v>188</v>
      </c>
      <c r="F181" s="126"/>
      <c r="G181" s="110"/>
      <c r="H181" s="110"/>
      <c r="I181" s="110"/>
      <c r="J181" s="110"/>
      <c r="K181" s="110"/>
      <c r="L181" s="110">
        <v>95</v>
      </c>
      <c r="M181" s="110"/>
      <c r="N181" s="110"/>
      <c r="O181" s="110"/>
      <c r="P181" s="110"/>
      <c r="Q181" s="110"/>
      <c r="R181" s="110"/>
      <c r="S181" s="110">
        <v>397</v>
      </c>
      <c r="T181" s="126"/>
      <c r="U181" s="110"/>
      <c r="V181" s="110"/>
      <c r="W181" s="126"/>
      <c r="X181" s="126"/>
      <c r="Y181" s="126"/>
      <c r="Z181" s="126">
        <v>94</v>
      </c>
      <c r="AA181" s="126"/>
      <c r="AB181" s="126"/>
      <c r="AC181" s="126"/>
      <c r="AD181" s="126"/>
      <c r="AE181" s="126"/>
      <c r="AF181" s="126"/>
      <c r="AG181" s="126">
        <v>95</v>
      </c>
      <c r="AH181" s="126"/>
      <c r="AI181" s="126"/>
      <c r="AJ181" s="126"/>
      <c r="AK181" s="126"/>
      <c r="AL181" s="126"/>
      <c r="AM181" s="126"/>
      <c r="AN181" s="126">
        <v>89</v>
      </c>
      <c r="AO181" s="126"/>
      <c r="AP181" s="110">
        <v>38</v>
      </c>
      <c r="AQ181" s="110"/>
      <c r="AR181" s="110">
        <v>38</v>
      </c>
      <c r="AS181" s="110"/>
      <c r="AT181" s="110"/>
      <c r="AU181" s="156" t="s">
        <v>315</v>
      </c>
      <c r="AV181" s="96">
        <f t="shared" si="1"/>
        <v>100</v>
      </c>
      <c r="AW181" s="115">
        <f>IF(AO181&gt;0,100*(E181+K181+Q181+W181+AC181+AI181+AO181)/('S1'!$K$15+100),100*(E181+K181+Q181+W181+AI181+AC181+AO181)/'S1'!$K$15)</f>
        <v>62.666666666666664</v>
      </c>
      <c r="AX181" s="115">
        <f>IF(AP181&gt;0,100*(F181+L181+R181+WJ181+AD181+AP181)/('S1'!$K$15+100),100*(F181+L181+R181+WJ181+AD181)/'S1'!$K$15)</f>
        <v>33.25</v>
      </c>
      <c r="AY181" s="115">
        <f>IF(AQ181&gt;0,100*(G181+M181+S181+Y181+AE181+AK181+AQ181)/('S1'!$K$17+100),100*(G181+M181+S181+Y181+AE181+AK181+AQ181)/'S1'!$K$17)</f>
        <v>79.400000000000006</v>
      </c>
      <c r="AZ181" s="115">
        <f>IF(AR181&gt;0,100*(H181+N181+T181+Z181+AF181+AL181+AR181)/('S1'!$K$18+100),100*(H181+N181+T181+Z181+AF181+AL181+AR181)/'S1'!$K$18)</f>
        <v>44</v>
      </c>
      <c r="BA181" s="115">
        <f>IF(AS181&gt;0,100*(I361+O181+U181+AA181+AG181+AM181+AS181)/('S1'!$K$19+100),100*(I361+O181+U181+AA181+AG181+AM181+AS181)/'S1'!$K$19)</f>
        <v>47.5</v>
      </c>
      <c r="BB181" s="115">
        <f>IF(AT181&gt;0,100*(J181+P181+V181+AB181+AH181+AN181+AT181)/('S1'!$K$19+100),100*(J181+P181+V181+AB181+AH181+AN181+AT181)/'S1'!$K$19)</f>
        <v>44.5</v>
      </c>
    </row>
    <row r="182" spans="1:54" ht="15.75" customHeight="1" x14ac:dyDescent="0.3">
      <c r="A182" s="116">
        <v>170</v>
      </c>
      <c r="B182" s="117">
        <v>921320104170</v>
      </c>
      <c r="C182" s="118" t="s">
        <v>44</v>
      </c>
      <c r="D182" s="150" t="s">
        <v>487</v>
      </c>
      <c r="E182" s="126">
        <v>195</v>
      </c>
      <c r="F182" s="126"/>
      <c r="G182" s="110"/>
      <c r="H182" s="110"/>
      <c r="I182" s="110"/>
      <c r="J182" s="110"/>
      <c r="K182" s="110"/>
      <c r="L182" s="110">
        <v>90</v>
      </c>
      <c r="M182" s="110"/>
      <c r="N182" s="110"/>
      <c r="O182" s="110"/>
      <c r="P182" s="110"/>
      <c r="Q182" s="110"/>
      <c r="R182" s="110"/>
      <c r="S182" s="110">
        <v>388</v>
      </c>
      <c r="T182" s="110"/>
      <c r="U182" s="110"/>
      <c r="V182" s="110"/>
      <c r="W182" s="110"/>
      <c r="X182" s="110"/>
      <c r="Y182" s="110"/>
      <c r="Z182" s="110">
        <v>90</v>
      </c>
      <c r="AA182" s="110"/>
      <c r="AB182" s="110"/>
      <c r="AC182" s="110"/>
      <c r="AD182" s="110"/>
      <c r="AE182" s="110"/>
      <c r="AF182" s="110"/>
      <c r="AG182" s="110">
        <v>90</v>
      </c>
      <c r="AH182" s="110"/>
      <c r="AI182" s="110"/>
      <c r="AJ182" s="110"/>
      <c r="AK182" s="110"/>
      <c r="AL182" s="110"/>
      <c r="AM182" s="110"/>
      <c r="AN182" s="110">
        <v>94</v>
      </c>
      <c r="AO182" s="110"/>
      <c r="AP182" s="110"/>
      <c r="AQ182" s="110">
        <v>42</v>
      </c>
      <c r="AR182" s="110"/>
      <c r="AS182" s="126">
        <v>42</v>
      </c>
      <c r="AT182" s="110"/>
      <c r="AU182" s="156" t="s">
        <v>327</v>
      </c>
      <c r="AV182" s="96">
        <f t="shared" si="1"/>
        <v>90</v>
      </c>
      <c r="AW182" s="115">
        <f>IF(AO182&gt;0,100*(E182+K182+Q182+W182+AC182+AI182+AO182)/('S1'!$K$15+100),100*(E182+K182+Q182+W182+AI182+AC182+AO182)/'S1'!$K$15)</f>
        <v>65</v>
      </c>
      <c r="AX182" s="115">
        <f>IF(AP182&gt;0,100*(F182+L182+R182+WJ182+AD182+AP182)/('S1'!$K$15+100),100*(F182+L182+R182+WJ182+AD182)/'S1'!$K$15)</f>
        <v>30</v>
      </c>
      <c r="AY182" s="115">
        <f>IF(AQ182&gt;0,100*(G182+M182+S182+Y182+AE182+AK182+AQ182)/('S1'!$K$17+100),100*(G182+M182+S182+Y182+AE182+AK182+AQ182)/'S1'!$K$17)</f>
        <v>71.666666666666671</v>
      </c>
      <c r="AZ182" s="115">
        <f>IF(AR182&gt;0,100*(H182+N182+T182+Z182+AF182+AL182+AR182)/('S1'!$K$18+100),100*(H182+N182+T182+Z182+AF182+AL182+AR182)/'S1'!$K$18)</f>
        <v>45</v>
      </c>
      <c r="BA182" s="115">
        <f>IF(AS182&gt;0,100*(I362+O182+U182+AA182+AG182+AM182+AS182)/('S1'!$K$19+100),100*(I362+O182+U182+AA182+AG182+AM182+AS182)/'S1'!$K$19)</f>
        <v>44</v>
      </c>
      <c r="BB182" s="115">
        <f>IF(AT182&gt;0,100*(J182+P182+V182+AB182+AH182+AN182+AT182)/('S1'!$K$19+100),100*(J182+P182+V182+AB182+AH182+AN182+AT182)/'S1'!$K$19)</f>
        <v>47</v>
      </c>
    </row>
    <row r="183" spans="1:54" ht="15.75" customHeight="1" x14ac:dyDescent="0.3">
      <c r="A183" s="116">
        <v>171</v>
      </c>
      <c r="B183" s="117">
        <v>921320104171</v>
      </c>
      <c r="C183" s="118" t="s">
        <v>44</v>
      </c>
      <c r="D183" s="150" t="s">
        <v>488</v>
      </c>
      <c r="E183" s="110">
        <v>193</v>
      </c>
      <c r="F183" s="110"/>
      <c r="G183" s="110"/>
      <c r="H183" s="110"/>
      <c r="I183" s="110"/>
      <c r="J183" s="110"/>
      <c r="K183" s="110"/>
      <c r="L183" s="110">
        <v>94</v>
      </c>
      <c r="M183" s="126"/>
      <c r="N183" s="110"/>
      <c r="O183" s="110"/>
      <c r="P183" s="110"/>
      <c r="Q183" s="110"/>
      <c r="R183" s="110"/>
      <c r="S183" s="110">
        <v>389</v>
      </c>
      <c r="T183" s="110"/>
      <c r="U183" s="110"/>
      <c r="V183" s="110"/>
      <c r="W183" s="110"/>
      <c r="X183" s="110"/>
      <c r="Y183" s="110"/>
      <c r="Z183" s="110">
        <v>98</v>
      </c>
      <c r="AA183" s="110"/>
      <c r="AB183" s="110"/>
      <c r="AC183" s="110"/>
      <c r="AD183" s="110"/>
      <c r="AE183" s="110"/>
      <c r="AF183" s="110"/>
      <c r="AG183" s="110">
        <v>94</v>
      </c>
      <c r="AH183" s="110"/>
      <c r="AI183" s="110"/>
      <c r="AJ183" s="110"/>
      <c r="AK183" s="110"/>
      <c r="AL183" s="110"/>
      <c r="AM183" s="110"/>
      <c r="AN183" s="110">
        <v>98</v>
      </c>
      <c r="AO183" s="110"/>
      <c r="AP183" s="110">
        <v>42</v>
      </c>
      <c r="AQ183" s="110"/>
      <c r="AR183" s="110"/>
      <c r="AS183" s="110">
        <v>44</v>
      </c>
      <c r="AT183" s="126"/>
      <c r="AU183" s="156" t="s">
        <v>7</v>
      </c>
      <c r="AV183" s="96">
        <f t="shared" si="1"/>
        <v>80</v>
      </c>
      <c r="AW183" s="115">
        <f>IF(AO183&gt;0,100*(E183+K183+Q183+W183+AC183+AI183+AO183)/('S1'!$K$15+100),100*(E183+K183+Q183+W183+AI183+AC183+AO183)/'S1'!$K$15)</f>
        <v>64.333333333333329</v>
      </c>
      <c r="AX183" s="115">
        <f>IF(AP183&gt;0,100*(F183+L183+R183+WJ183+AD183+AP183)/('S1'!$K$15+100),100*(F183+L183+R183+WJ183+AD183)/'S1'!$K$15)</f>
        <v>34</v>
      </c>
      <c r="AY183" s="115">
        <f>IF(AQ183&gt;0,100*(G183+M183+S183+Y183+AE183+AK183+AQ183)/('S1'!$K$17+100),100*(G183+M183+S183+Y183+AE183+AK183+AQ183)/'S1'!$K$17)</f>
        <v>77.8</v>
      </c>
      <c r="AZ183" s="115">
        <f>IF(AR183&gt;0,100*(H183+N183+T183+Z183+AF183+AL183+AR183)/('S1'!$K$18+100),100*(H183+N183+T183+Z183+AF183+AL183+AR183)/'S1'!$K$18)</f>
        <v>49</v>
      </c>
      <c r="BA183" s="115">
        <f>IF(AS183&gt;0,100*(I363+O183+U183+AA183+AG183+AM183+AS183)/('S1'!$K$19+100),100*(I363+O183+U183+AA183+AG183+AM183+AS183)/'S1'!$K$19)</f>
        <v>46</v>
      </c>
      <c r="BB183" s="115">
        <f>IF(AT183&gt;0,100*(J183+P183+V183+AB183+AH183+AN183+AT183)/('S1'!$K$19+100),100*(J183+P183+V183+AB183+AH183+AN183+AT183)/'S1'!$K$19)</f>
        <v>49</v>
      </c>
    </row>
    <row r="184" spans="1:54" ht="15.75" customHeight="1" x14ac:dyDescent="0.3">
      <c r="A184" s="116">
        <v>172</v>
      </c>
      <c r="B184" s="117">
        <v>921320104172</v>
      </c>
      <c r="C184" s="118" t="s">
        <v>44</v>
      </c>
      <c r="D184" s="150" t="s">
        <v>489</v>
      </c>
      <c r="E184" s="110">
        <v>192</v>
      </c>
      <c r="F184" s="110"/>
      <c r="G184" s="110"/>
      <c r="H184" s="110"/>
      <c r="I184" s="110"/>
      <c r="J184" s="110"/>
      <c r="K184" s="110"/>
      <c r="L184" s="110">
        <v>94</v>
      </c>
      <c r="M184" s="126"/>
      <c r="N184" s="110"/>
      <c r="O184" s="110"/>
      <c r="P184" s="110"/>
      <c r="Q184" s="110"/>
      <c r="R184" s="110"/>
      <c r="S184" s="110">
        <v>388</v>
      </c>
      <c r="T184" s="110"/>
      <c r="U184" s="110"/>
      <c r="V184" s="110"/>
      <c r="W184" s="110"/>
      <c r="X184" s="110"/>
      <c r="Y184" s="110"/>
      <c r="Z184" s="110">
        <v>96</v>
      </c>
      <c r="AA184" s="110"/>
      <c r="AB184" s="110"/>
      <c r="AC184" s="110"/>
      <c r="AD184" s="110"/>
      <c r="AE184" s="110"/>
      <c r="AF184" s="110"/>
      <c r="AG184" s="110">
        <v>94</v>
      </c>
      <c r="AH184" s="110"/>
      <c r="AI184" s="110"/>
      <c r="AJ184" s="110"/>
      <c r="AK184" s="110"/>
      <c r="AL184" s="110"/>
      <c r="AM184" s="110"/>
      <c r="AN184" s="110">
        <v>95</v>
      </c>
      <c r="AO184" s="110"/>
      <c r="AP184" s="110"/>
      <c r="AQ184" s="110">
        <v>40</v>
      </c>
      <c r="AR184" s="110"/>
      <c r="AS184" s="110"/>
      <c r="AT184" s="126">
        <v>42</v>
      </c>
      <c r="AU184" s="156" t="s">
        <v>315</v>
      </c>
      <c r="AV184" s="96">
        <f t="shared" si="1"/>
        <v>100</v>
      </c>
      <c r="AW184" s="115">
        <f>IF(AO184&gt;0,100*(E184+K184+Q184+W184+AC184+AI184+AO184)/('S1'!$K$15+100),100*(E184+K184+Q184+W184+AI184+AC184+AO184)/'S1'!$K$15)</f>
        <v>64</v>
      </c>
      <c r="AX184" s="115">
        <f>IF(AP184&gt;0,100*(F184+L184+R184+WJ184+AD184+AP184)/('S1'!$K$15+100),100*(F184+L184+R184+WJ184+AD184)/'S1'!$K$15)</f>
        <v>31.333333333333332</v>
      </c>
      <c r="AY184" s="115">
        <f>IF(AQ184&gt;0,100*(G184+M184+S184+Y184+AE184+AK184+AQ184)/('S1'!$K$17+100),100*(G184+M184+S184+Y184+AE184+AK184+AQ184)/'S1'!$K$17)</f>
        <v>71.333333333333329</v>
      </c>
      <c r="AZ184" s="115">
        <f>IF(AR184&gt;0,100*(H184+N184+T184+Z184+AF184+AL184+AR184)/('S1'!$K$18+100),100*(H184+N184+T184+Z184+AF184+AL184+AR184)/'S1'!$K$18)</f>
        <v>48</v>
      </c>
      <c r="BA184" s="115">
        <f>IF(AS184&gt;0,100*(I364+O184+U184+AA184+AG184+AM184+AS184)/('S1'!$K$19+100),100*(I364+O184+U184+AA184+AG184+AM184+AS184)/'S1'!$K$19)</f>
        <v>47</v>
      </c>
      <c r="BB184" s="115">
        <f>IF(AT184&gt;0,100*(J184+P184+V184+AB184+AH184+AN184+AT184)/('S1'!$K$19+100),100*(J184+P184+V184+AB184+AH184+AN184+AT184)/'S1'!$K$19)</f>
        <v>45.666666666666664</v>
      </c>
    </row>
    <row r="185" spans="1:54" ht="15.75" customHeight="1" x14ac:dyDescent="0.3">
      <c r="A185" s="116">
        <v>173</v>
      </c>
      <c r="B185" s="117">
        <v>921320104173</v>
      </c>
      <c r="C185" s="118" t="s">
        <v>44</v>
      </c>
      <c r="D185" s="150" t="s">
        <v>490</v>
      </c>
      <c r="E185" s="126">
        <v>192</v>
      </c>
      <c r="F185" s="126"/>
      <c r="G185" s="110"/>
      <c r="H185" s="110"/>
      <c r="I185" s="110"/>
      <c r="J185" s="110"/>
      <c r="K185" s="110"/>
      <c r="L185" s="110">
        <v>98</v>
      </c>
      <c r="M185" s="110"/>
      <c r="N185" s="110"/>
      <c r="O185" s="110"/>
      <c r="P185" s="110"/>
      <c r="Q185" s="110"/>
      <c r="R185" s="110"/>
      <c r="S185" s="110">
        <v>392</v>
      </c>
      <c r="T185" s="110"/>
      <c r="U185" s="110"/>
      <c r="V185" s="110"/>
      <c r="W185" s="126"/>
      <c r="X185" s="126"/>
      <c r="Y185" s="126"/>
      <c r="Z185" s="126">
        <v>93</v>
      </c>
      <c r="AA185" s="126"/>
      <c r="AB185" s="126"/>
      <c r="AC185" s="126"/>
      <c r="AD185" s="126"/>
      <c r="AE185" s="126"/>
      <c r="AF185" s="126"/>
      <c r="AG185" s="126">
        <v>98</v>
      </c>
      <c r="AH185" s="126"/>
      <c r="AI185" s="126"/>
      <c r="AJ185" s="126"/>
      <c r="AK185" s="126"/>
      <c r="AL185" s="126"/>
      <c r="AM185" s="126"/>
      <c r="AN185" s="126">
        <v>94</v>
      </c>
      <c r="AO185" s="126">
        <v>38</v>
      </c>
      <c r="AP185" s="110"/>
      <c r="AQ185" s="110"/>
      <c r="AR185" s="110"/>
      <c r="AS185" s="110">
        <v>42</v>
      </c>
      <c r="AT185" s="110"/>
      <c r="AU185" s="156" t="s">
        <v>315</v>
      </c>
      <c r="AV185" s="96">
        <f t="shared" si="1"/>
        <v>100</v>
      </c>
      <c r="AW185" s="115">
        <f>IF(AO185&gt;0,100*(E185+K185+Q185+W185+AC185+AI185+AO185)/('S1'!$K$15+100),100*(E185+K185+Q185+W185+AI185+AC185+AO185)/'S1'!$K$15)</f>
        <v>57.5</v>
      </c>
      <c r="AX185" s="115">
        <f>IF(AP185&gt;0,100*(F185+L185+R185+WJ185+AD185+AP185)/('S1'!$K$15+100),100*(F185+L185+R185+WJ185+AD185)/'S1'!$K$15)</f>
        <v>32.666666666666664</v>
      </c>
      <c r="AY185" s="115">
        <f>IF(AQ185&gt;0,100*(G185+M185+S185+Y185+AE185+AK185+AQ185)/('S1'!$K$17+100),100*(G185+M185+S185+Y185+AE185+AK185+AQ185)/'S1'!$K$17)</f>
        <v>78.400000000000006</v>
      </c>
      <c r="AZ185" s="115">
        <f>IF(AR185&gt;0,100*(H185+N185+T185+Z185+AF185+AL185+AR185)/('S1'!$K$18+100),100*(H185+N185+T185+Z185+AF185+AL185+AR185)/'S1'!$K$18)</f>
        <v>46.5</v>
      </c>
      <c r="BA185" s="115">
        <f>IF(AS185&gt;0,100*(I365+O185+U185+AA185+AG185+AM185+AS185)/('S1'!$K$19+100),100*(I365+O185+U185+AA185+AG185+AM185+AS185)/'S1'!$K$19)</f>
        <v>46.666666666666664</v>
      </c>
      <c r="BB185" s="115">
        <f>IF(AT185&gt;0,100*(J185+P185+V185+AB185+AH185+AN185+AT185)/('S1'!$K$19+100),100*(J185+P185+V185+AB185+AH185+AN185+AT185)/'S1'!$K$19)</f>
        <v>47</v>
      </c>
    </row>
    <row r="186" spans="1:54" ht="15.75" customHeight="1" x14ac:dyDescent="0.3">
      <c r="A186" s="116">
        <v>174</v>
      </c>
      <c r="B186" s="117">
        <v>921320104174</v>
      </c>
      <c r="C186" s="118" t="s">
        <v>44</v>
      </c>
      <c r="D186" s="150" t="s">
        <v>491</v>
      </c>
      <c r="E186" s="110">
        <v>192</v>
      </c>
      <c r="F186" s="110"/>
      <c r="G186" s="110"/>
      <c r="H186" s="110"/>
      <c r="I186" s="110"/>
      <c r="J186" s="110"/>
      <c r="K186" s="110"/>
      <c r="L186" s="110">
        <v>93</v>
      </c>
      <c r="M186" s="126"/>
      <c r="N186" s="110"/>
      <c r="O186" s="110"/>
      <c r="P186" s="110"/>
      <c r="Q186" s="110"/>
      <c r="R186" s="110"/>
      <c r="S186" s="110">
        <v>394</v>
      </c>
      <c r="T186" s="126"/>
      <c r="U186" s="110"/>
      <c r="V186" s="110"/>
      <c r="W186" s="126"/>
      <c r="X186" s="126"/>
      <c r="Y186" s="126"/>
      <c r="Z186" s="126">
        <v>88</v>
      </c>
      <c r="AA186" s="126"/>
      <c r="AB186" s="126"/>
      <c r="AC186" s="126"/>
      <c r="AD186" s="126"/>
      <c r="AE186" s="126"/>
      <c r="AF186" s="126"/>
      <c r="AG186" s="126">
        <v>93</v>
      </c>
      <c r="AH186" s="126"/>
      <c r="AI186" s="126"/>
      <c r="AJ186" s="126"/>
      <c r="AK186" s="126"/>
      <c r="AL186" s="126"/>
      <c r="AM186" s="126"/>
      <c r="AN186" s="126">
        <v>90</v>
      </c>
      <c r="AO186" s="126">
        <v>44</v>
      </c>
      <c r="AP186" s="110"/>
      <c r="AQ186" s="110"/>
      <c r="AR186" s="110"/>
      <c r="AS186" s="110"/>
      <c r="AT186" s="110">
        <v>48</v>
      </c>
      <c r="AU186" s="156" t="s">
        <v>327</v>
      </c>
      <c r="AV186" s="96">
        <f t="shared" si="1"/>
        <v>90</v>
      </c>
      <c r="AW186" s="115">
        <f>IF(AO186&gt;0,100*(E186+K186+Q186+W186+AC186+AI186+AO186)/('S1'!$K$15+100),100*(E186+K186+Q186+W186+AI186+AC186+AO186)/'S1'!$K$15)</f>
        <v>59</v>
      </c>
      <c r="AX186" s="115">
        <f>IF(AP186&gt;0,100*(F186+L186+R186+WJ186+AD186+AP186)/('S1'!$K$15+100),100*(F186+L186+R186+WJ186+AD186)/'S1'!$K$15)</f>
        <v>31</v>
      </c>
      <c r="AY186" s="115">
        <f>IF(AQ186&gt;0,100*(G186+M186+S186+Y186+AE186+AK186+AQ186)/('S1'!$K$17+100),100*(G186+M186+S186+Y186+AE186+AK186+AQ186)/'S1'!$K$17)</f>
        <v>78.8</v>
      </c>
      <c r="AZ186" s="115">
        <f>IF(AR186&gt;0,100*(H186+N186+T186+Z186+AF186+AL186+AR186)/('S1'!$K$18+100),100*(H186+N186+T186+Z186+AF186+AL186+AR186)/'S1'!$K$18)</f>
        <v>44</v>
      </c>
      <c r="BA186" s="115">
        <f>IF(AS186&gt;0,100*(I366+O186+U186+AA186+AG186+AM186+AS186)/('S1'!$K$19+100),100*(I366+O186+U186+AA186+AG186+AM186+AS186)/'S1'!$K$19)</f>
        <v>46.5</v>
      </c>
      <c r="BB186" s="115">
        <f>IF(AT186&gt;0,100*(J186+P186+V186+AB186+AH186+AN186+AT186)/('S1'!$K$19+100),100*(J186+P186+V186+AB186+AH186+AN186+AT186)/'S1'!$K$19)</f>
        <v>46</v>
      </c>
    </row>
    <row r="187" spans="1:54" ht="15.75" customHeight="1" x14ac:dyDescent="0.3">
      <c r="A187" s="116">
        <v>175</v>
      </c>
      <c r="B187" s="117">
        <v>921320104175</v>
      </c>
      <c r="C187" s="118" t="s">
        <v>44</v>
      </c>
      <c r="D187" s="150" t="s">
        <v>492</v>
      </c>
      <c r="E187" s="126">
        <v>194</v>
      </c>
      <c r="F187" s="110"/>
      <c r="G187" s="110"/>
      <c r="H187" s="110"/>
      <c r="I187" s="110"/>
      <c r="J187" s="110"/>
      <c r="K187" s="110"/>
      <c r="L187" s="110">
        <v>95</v>
      </c>
      <c r="M187" s="126"/>
      <c r="N187" s="110"/>
      <c r="O187" s="110"/>
      <c r="P187" s="110"/>
      <c r="Q187" s="110"/>
      <c r="R187" s="110"/>
      <c r="S187" s="110">
        <v>388</v>
      </c>
      <c r="T187" s="110"/>
      <c r="U187" s="110"/>
      <c r="V187" s="110"/>
      <c r="W187" s="110"/>
      <c r="X187" s="110"/>
      <c r="Y187" s="110"/>
      <c r="Z187" s="110">
        <v>95</v>
      </c>
      <c r="AA187" s="110"/>
      <c r="AB187" s="110"/>
      <c r="AC187" s="110"/>
      <c r="AD187" s="110"/>
      <c r="AE187" s="110"/>
      <c r="AF187" s="110"/>
      <c r="AG187" s="110">
        <v>95</v>
      </c>
      <c r="AH187" s="110"/>
      <c r="AI187" s="110"/>
      <c r="AJ187" s="110"/>
      <c r="AK187" s="110"/>
      <c r="AL187" s="110"/>
      <c r="AM187" s="110"/>
      <c r="AN187" s="110">
        <v>90</v>
      </c>
      <c r="AO187" s="110">
        <v>32</v>
      </c>
      <c r="AP187" s="110"/>
      <c r="AQ187" s="126"/>
      <c r="AR187" s="110"/>
      <c r="AS187" s="110">
        <v>38</v>
      </c>
      <c r="AT187" s="110"/>
      <c r="AU187" s="156" t="s">
        <v>315</v>
      </c>
      <c r="AV187" s="96">
        <f t="shared" si="1"/>
        <v>100</v>
      </c>
      <c r="AW187" s="115">
        <f>IF(AO187&gt;0,100*(E187+K187+Q187+W187+AC187+AI187+AO187)/('S1'!$K$15+100),100*(E187+K187+Q187+W187+AI187+AC187+AO187)/'S1'!$K$15)</f>
        <v>56.5</v>
      </c>
      <c r="AX187" s="115">
        <f>IF(AP187&gt;0,100*(F187+L187+R187+WJ187+AD187+AP187)/('S1'!$K$15+100),100*(F187+L187+R187+WJ187+AD187)/'S1'!$K$15)</f>
        <v>31.666666666666668</v>
      </c>
      <c r="AY187" s="115">
        <f>IF(AQ187&gt;0,100*(G187+M187+S187+Y187+AE187+AK187+AQ187)/('S1'!$K$17+100),100*(G187+M187+S187+Y187+AE187+AK187+AQ187)/'S1'!$K$17)</f>
        <v>77.599999999999994</v>
      </c>
      <c r="AZ187" s="115">
        <f>IF(AR187&gt;0,100*(H187+N187+T187+Z187+AF187+AL187+AR187)/('S1'!$K$18+100),100*(H187+N187+T187+Z187+AF187+AL187+AR187)/'S1'!$K$18)</f>
        <v>47.5</v>
      </c>
      <c r="BA187" s="115">
        <f>IF(AS187&gt;0,100*(I367+O187+U187+AA187+AG187+AM187+AS187)/('S1'!$K$19+100),100*(I367+O187+U187+AA187+AG187+AM187+AS187)/'S1'!$K$19)</f>
        <v>44.333333333333336</v>
      </c>
      <c r="BB187" s="115">
        <f>IF(AT187&gt;0,100*(J187+P187+V187+AB187+AH187+AN187+AT187)/('S1'!$K$19+100),100*(J187+P187+V187+AB187+AH187+AN187+AT187)/'S1'!$K$19)</f>
        <v>45</v>
      </c>
    </row>
    <row r="188" spans="1:54" ht="15.75" customHeight="1" x14ac:dyDescent="0.3">
      <c r="A188" s="116">
        <v>176</v>
      </c>
      <c r="B188" s="117">
        <v>921320104176</v>
      </c>
      <c r="C188" s="118" t="s">
        <v>44</v>
      </c>
      <c r="D188" s="150" t="s">
        <v>493</v>
      </c>
      <c r="E188" s="126">
        <v>188</v>
      </c>
      <c r="F188" s="110"/>
      <c r="G188" s="110"/>
      <c r="H188" s="110"/>
      <c r="I188" s="110"/>
      <c r="J188" s="110"/>
      <c r="K188" s="110"/>
      <c r="L188" s="110">
        <v>97</v>
      </c>
      <c r="M188" s="110"/>
      <c r="N188" s="110"/>
      <c r="O188" s="110"/>
      <c r="P188" s="110"/>
      <c r="Q188" s="110"/>
      <c r="R188" s="110"/>
      <c r="S188" s="110">
        <v>394</v>
      </c>
      <c r="T188" s="126"/>
      <c r="U188" s="110"/>
      <c r="V188" s="110"/>
      <c r="W188" s="110"/>
      <c r="X188" s="110"/>
      <c r="Y188" s="110"/>
      <c r="Z188" s="110">
        <v>91</v>
      </c>
      <c r="AA188" s="110"/>
      <c r="AB188" s="110"/>
      <c r="AC188" s="110"/>
      <c r="AD188" s="110"/>
      <c r="AE188" s="110"/>
      <c r="AF188" s="110"/>
      <c r="AG188" s="110">
        <v>97</v>
      </c>
      <c r="AH188" s="110"/>
      <c r="AI188" s="110"/>
      <c r="AJ188" s="110"/>
      <c r="AK188" s="110"/>
      <c r="AL188" s="110"/>
      <c r="AM188" s="110"/>
      <c r="AN188" s="110">
        <v>98</v>
      </c>
      <c r="AO188" s="110"/>
      <c r="AP188" s="110"/>
      <c r="AQ188" s="126">
        <v>40</v>
      </c>
      <c r="AR188" s="110"/>
      <c r="AS188" s="110"/>
      <c r="AT188" s="110">
        <v>48</v>
      </c>
      <c r="AU188" s="156" t="s">
        <v>315</v>
      </c>
      <c r="AV188" s="96">
        <f t="shared" si="1"/>
        <v>100</v>
      </c>
      <c r="AW188" s="115">
        <f>IF(AO188&gt;0,100*(E188+K188+Q188+W188+AC188+AI188+AO188)/('S1'!$K$15+100),100*(E188+K188+Q188+W188+AI188+AC188+AO188)/'S1'!$K$15)</f>
        <v>62.666666666666664</v>
      </c>
      <c r="AX188" s="115">
        <f>IF(AP188&gt;0,100*(F188+L188+R188+WJ188+AD188+AP188)/('S1'!$K$15+100),100*(F188+L188+R188+WJ188+AD188)/'S1'!$K$15)</f>
        <v>32.333333333333336</v>
      </c>
      <c r="AY188" s="115">
        <f>IF(AQ188&gt;0,100*(G188+M188+S188+Y188+AE188+AK188+AQ188)/('S1'!$K$17+100),100*(G188+M188+S188+Y188+AE188+AK188+AQ188)/'S1'!$K$17)</f>
        <v>72.333333333333329</v>
      </c>
      <c r="AZ188" s="115">
        <f>IF(AR188&gt;0,100*(H188+N188+T188+Z188+AF188+AL188+AR188)/('S1'!$K$18+100),100*(H188+N188+T188+Z188+AF188+AL188+AR188)/'S1'!$K$18)</f>
        <v>45.5</v>
      </c>
      <c r="BA188" s="115">
        <f>IF(AS188&gt;0,100*(I368+O188+U188+AA188+AG188+AM188+AS188)/('S1'!$K$19+100),100*(I368+O188+U188+AA188+AG188+AM188+AS188)/'S1'!$K$19)</f>
        <v>48.5</v>
      </c>
      <c r="BB188" s="115">
        <f>IF(AT188&gt;0,100*(J188+P188+V188+AB188+AH188+AN188+AT188)/('S1'!$K$19+100),100*(J188+P188+V188+AB188+AH188+AN188+AT188)/'S1'!$K$19)</f>
        <v>48.666666666666664</v>
      </c>
    </row>
    <row r="189" spans="1:54" ht="15.75" customHeight="1" x14ac:dyDescent="0.3">
      <c r="A189" s="116">
        <v>177</v>
      </c>
      <c r="B189" s="117">
        <v>921320104304</v>
      </c>
      <c r="C189" s="118" t="s">
        <v>44</v>
      </c>
      <c r="D189" s="150" t="s">
        <v>494</v>
      </c>
      <c r="E189" s="110">
        <v>198</v>
      </c>
      <c r="F189" s="126"/>
      <c r="G189" s="110"/>
      <c r="H189" s="110"/>
      <c r="I189" s="110"/>
      <c r="J189" s="110"/>
      <c r="K189" s="110"/>
      <c r="L189" s="110">
        <v>94</v>
      </c>
      <c r="M189" s="110"/>
      <c r="N189" s="110"/>
      <c r="O189" s="110"/>
      <c r="P189" s="110"/>
      <c r="Q189" s="110"/>
      <c r="R189" s="110"/>
      <c r="S189" s="110">
        <v>391</v>
      </c>
      <c r="T189" s="110"/>
      <c r="U189" s="110"/>
      <c r="V189" s="110"/>
      <c r="W189" s="110"/>
      <c r="X189" s="110"/>
      <c r="Y189" s="110"/>
      <c r="Z189" s="110">
        <v>95</v>
      </c>
      <c r="AA189" s="110"/>
      <c r="AB189" s="110"/>
      <c r="AC189" s="110"/>
      <c r="AD189" s="110"/>
      <c r="AE189" s="110"/>
      <c r="AF189" s="110"/>
      <c r="AG189" s="110">
        <v>94</v>
      </c>
      <c r="AH189" s="110"/>
      <c r="AI189" s="110"/>
      <c r="AJ189" s="110"/>
      <c r="AK189" s="110"/>
      <c r="AL189" s="110"/>
      <c r="AM189" s="110"/>
      <c r="AN189" s="110">
        <v>96</v>
      </c>
      <c r="AO189" s="110">
        <v>38</v>
      </c>
      <c r="AP189" s="110"/>
      <c r="AQ189" s="110"/>
      <c r="AR189" s="126"/>
      <c r="AS189" s="110">
        <v>42</v>
      </c>
      <c r="AT189" s="110"/>
      <c r="AU189" s="156" t="s">
        <v>327</v>
      </c>
      <c r="AV189" s="96">
        <f t="shared" si="1"/>
        <v>90</v>
      </c>
      <c r="AW189" s="115">
        <f>IF(AO189&gt;0,100*(E189+K189+Q189+W189+AC189+AI189+AO189)/('S1'!$K$15+100),100*(E189+K189+Q189+W189+AI189+AC189+AO189)/'S1'!$K$15)</f>
        <v>59</v>
      </c>
      <c r="AX189" s="115">
        <f>IF(AP189&gt;0,100*(F189+L189+R189+WJ189+AD189+AP189)/('S1'!$K$15+100),100*(F189+L189+R189+WJ189+AD189)/'S1'!$K$15)</f>
        <v>31.333333333333332</v>
      </c>
      <c r="AY189" s="115">
        <f>IF(AQ189&gt;0,100*(G189+M189+S189+Y189+AE189+AK189+AQ189)/('S1'!$K$17+100),100*(G189+M189+S189+Y189+AE189+AK189+AQ189)/'S1'!$K$17)</f>
        <v>78.2</v>
      </c>
      <c r="AZ189" s="115">
        <f>IF(AR189&gt;0,100*(H189+N189+T189+Z189+AF189+AL189+AR189)/('S1'!$K$18+100),100*(H189+N189+T189+Z189+AF189+AL189+AR189)/'S1'!$K$18)</f>
        <v>47.5</v>
      </c>
      <c r="BA189" s="115">
        <f>IF(AS189&gt;0,100*(I369+O189+U189+AA189+AG189+AM189+AS189)/('S1'!$K$19+100),100*(I369+O189+U189+AA189+AG189+AM189+AS189)/'S1'!$K$19)</f>
        <v>45.333333333333336</v>
      </c>
      <c r="BB189" s="115">
        <f>IF(AT189&gt;0,100*(J189+P189+V189+AB189+AH189+AN189+AT189)/('S1'!$K$19+100),100*(J189+P189+V189+AB189+AH189+AN189+AT189)/'S1'!$K$19)</f>
        <v>48</v>
      </c>
    </row>
    <row r="190" spans="1:54" ht="15.75" customHeight="1" x14ac:dyDescent="0.3">
      <c r="A190" s="116">
        <v>178</v>
      </c>
      <c r="B190" s="117">
        <v>921320104305</v>
      </c>
      <c r="C190" s="118" t="s">
        <v>44</v>
      </c>
      <c r="D190" s="150" t="s">
        <v>495</v>
      </c>
      <c r="E190" s="126">
        <v>190</v>
      </c>
      <c r="F190" s="110"/>
      <c r="G190" s="110"/>
      <c r="H190" s="110"/>
      <c r="I190" s="110"/>
      <c r="J190" s="110"/>
      <c r="K190" s="110"/>
      <c r="L190" s="110">
        <v>96</v>
      </c>
      <c r="M190" s="110"/>
      <c r="N190" s="110"/>
      <c r="O190" s="110"/>
      <c r="P190" s="110"/>
      <c r="Q190" s="110"/>
      <c r="R190" s="110"/>
      <c r="S190" s="110">
        <v>394</v>
      </c>
      <c r="T190" s="126"/>
      <c r="U190" s="110"/>
      <c r="V190" s="110"/>
      <c r="W190" s="126"/>
      <c r="X190" s="126"/>
      <c r="Y190" s="126"/>
      <c r="Z190" s="126">
        <v>89</v>
      </c>
      <c r="AA190" s="126"/>
      <c r="AB190" s="126"/>
      <c r="AC190" s="126"/>
      <c r="AD190" s="126"/>
      <c r="AE190" s="126"/>
      <c r="AF190" s="126"/>
      <c r="AG190" s="126">
        <v>96</v>
      </c>
      <c r="AH190" s="126"/>
      <c r="AI190" s="126"/>
      <c r="AJ190" s="126"/>
      <c r="AK190" s="126"/>
      <c r="AL190" s="126"/>
      <c r="AM190" s="126"/>
      <c r="AN190" s="126">
        <v>89</v>
      </c>
      <c r="AO190" s="126"/>
      <c r="AP190" s="110">
        <v>42</v>
      </c>
      <c r="AQ190" s="110"/>
      <c r="AR190" s="110"/>
      <c r="AS190" s="110">
        <v>44</v>
      </c>
      <c r="AT190" s="110"/>
      <c r="AU190" s="156" t="s">
        <v>327</v>
      </c>
      <c r="AV190" s="96">
        <f t="shared" si="1"/>
        <v>90</v>
      </c>
      <c r="AW190" s="115">
        <f>IF(AO190&gt;0,100*(E190+K190+Q190+W190+AC190+AI190+AO190)/('S1'!$K$15+100),100*(E190+K190+Q190+W190+AI190+AC190+AO190)/'S1'!$K$15)</f>
        <v>63.333333333333336</v>
      </c>
      <c r="AX190" s="115">
        <f>IF(AP190&gt;0,100*(F190+L190+R190+WJ190+AD190+AP190)/('S1'!$K$15+100),100*(F190+L190+R190+WJ190+AD190)/'S1'!$K$15)</f>
        <v>34.5</v>
      </c>
      <c r="AY190" s="115">
        <f>IF(AQ190&gt;0,100*(G190+M190+S190+Y190+AE190+AK190+AQ190)/('S1'!$K$17+100),100*(G190+M190+S190+Y190+AE190+AK190+AQ190)/'S1'!$K$17)</f>
        <v>78.8</v>
      </c>
      <c r="AZ190" s="115">
        <f>IF(AR190&gt;0,100*(H190+N190+T190+Z190+AF190+AL190+AR190)/('S1'!$K$18+100),100*(H190+N190+T190+Z190+AF190+AL190+AR190)/'S1'!$K$18)</f>
        <v>44.5</v>
      </c>
      <c r="BA190" s="115">
        <f>IF(AS190&gt;0,100*(I370+O190+U190+AA190+AG190+AM190+AS190)/('S1'!$K$19+100),100*(I370+O190+U190+AA190+AG190+AM190+AS190)/'S1'!$K$19)</f>
        <v>46.666666666666664</v>
      </c>
      <c r="BB190" s="115">
        <f>IF(AT190&gt;0,100*(J190+P190+V190+AB190+AH190+AN190+AT190)/('S1'!$K$19+100),100*(J190+P190+V190+AB190+AH190+AN190+AT190)/'S1'!$K$19)</f>
        <v>44.5</v>
      </c>
    </row>
    <row r="191" spans="1:54" ht="15.75" customHeight="1" x14ac:dyDescent="0.3">
      <c r="A191" s="116">
        <v>179</v>
      </c>
      <c r="B191" s="117">
        <v>921320104311</v>
      </c>
      <c r="C191" s="118" t="s">
        <v>44</v>
      </c>
      <c r="D191" s="150" t="s">
        <v>496</v>
      </c>
      <c r="E191" s="143">
        <v>189</v>
      </c>
      <c r="F191" s="126"/>
      <c r="G191" s="110"/>
      <c r="H191" s="110"/>
      <c r="I191" s="110"/>
      <c r="J191" s="110"/>
      <c r="K191" s="110"/>
      <c r="L191" s="110">
        <v>90</v>
      </c>
      <c r="M191" s="126"/>
      <c r="N191" s="110"/>
      <c r="O191" s="110"/>
      <c r="P191" s="110"/>
      <c r="Q191" s="110"/>
      <c r="R191" s="110"/>
      <c r="S191" s="110">
        <v>392</v>
      </c>
      <c r="T191" s="143"/>
      <c r="U191" s="110"/>
      <c r="V191" s="110"/>
      <c r="W191" s="110"/>
      <c r="X191" s="110"/>
      <c r="Y191" s="110"/>
      <c r="Z191" s="110">
        <v>96</v>
      </c>
      <c r="AA191" s="110"/>
      <c r="AB191" s="110"/>
      <c r="AC191" s="110"/>
      <c r="AD191" s="110"/>
      <c r="AE191" s="110"/>
      <c r="AF191" s="110"/>
      <c r="AG191" s="110">
        <v>90</v>
      </c>
      <c r="AH191" s="110"/>
      <c r="AI191" s="110"/>
      <c r="AJ191" s="110"/>
      <c r="AK191" s="110"/>
      <c r="AL191" s="110"/>
      <c r="AM191" s="110"/>
      <c r="AN191" s="110">
        <v>88</v>
      </c>
      <c r="AO191" s="110"/>
      <c r="AP191" s="110"/>
      <c r="AQ191" s="110">
        <v>38</v>
      </c>
      <c r="AR191" s="110"/>
      <c r="AS191" s="110"/>
      <c r="AT191" s="126">
        <v>42</v>
      </c>
      <c r="AU191" s="156" t="s">
        <v>7</v>
      </c>
      <c r="AV191" s="96">
        <f t="shared" si="1"/>
        <v>80</v>
      </c>
      <c r="AW191" s="115">
        <f>IF(AO191&gt;0,100*(E191+K191+Q191+W191+AC191+AI191+AO191)/('S1'!$K$15+100),100*(E191+K191+Q191+W191+AI191+AC191+AO191)/'S1'!$K$15)</f>
        <v>63</v>
      </c>
      <c r="AX191" s="115">
        <f>IF(AP191&gt;0,100*(F191+L191+R191+WJ191+AD191+AP191)/('S1'!$K$15+100),100*(F191+L191+R191+WJ191+AD191)/'S1'!$K$15)</f>
        <v>30</v>
      </c>
      <c r="AY191" s="115">
        <f>IF(AQ191&gt;0,100*(G191+M191+S191+Y191+AE191+AK191+AQ191)/('S1'!$K$17+100),100*(G191+M191+S191+Y191+AE191+AK191+AQ191)/'S1'!$K$17)</f>
        <v>71.666666666666671</v>
      </c>
      <c r="AZ191" s="115">
        <f>IF(AR191&gt;0,100*(H191+N191+T191+Z191+AF191+AL191+AR191)/('S1'!$K$18+100),100*(H191+N191+T191+Z191+AF191+AL191+AR191)/'S1'!$K$18)</f>
        <v>48</v>
      </c>
      <c r="BA191" s="115">
        <f>IF(AS191&gt;0,100*(I371+O191+U191+AA191+AG191+AM191+AS191)/('S1'!$K$19+100),100*(I371+O191+U191+AA191+AG191+AM191+AS191)/'S1'!$K$19)</f>
        <v>45</v>
      </c>
      <c r="BB191" s="115">
        <f>IF(AT191&gt;0,100*(J191+P191+V191+AB191+AH191+AN191+AT191)/('S1'!$K$19+100),100*(J191+P191+V191+AB191+AH191+AN191+AT191)/'S1'!$K$19)</f>
        <v>43.333333333333336</v>
      </c>
    </row>
    <row r="192" spans="1:54" ht="15.75" customHeight="1" x14ac:dyDescent="0.3">
      <c r="A192" s="116">
        <v>180</v>
      </c>
      <c r="B192" s="117">
        <v>921320104312</v>
      </c>
      <c r="C192" s="118" t="s">
        <v>44</v>
      </c>
      <c r="D192" s="150" t="s">
        <v>497</v>
      </c>
      <c r="E192" s="126">
        <v>188</v>
      </c>
      <c r="F192" s="143"/>
      <c r="G192" s="110"/>
      <c r="H192" s="110"/>
      <c r="I192" s="110"/>
      <c r="J192" s="110"/>
      <c r="K192" s="110"/>
      <c r="L192" s="110">
        <v>90</v>
      </c>
      <c r="M192" s="143"/>
      <c r="N192" s="110"/>
      <c r="O192" s="110"/>
      <c r="P192" s="110"/>
      <c r="Q192" s="110"/>
      <c r="R192" s="110"/>
      <c r="S192" s="110">
        <v>392</v>
      </c>
      <c r="T192" s="126"/>
      <c r="U192" s="110"/>
      <c r="V192" s="110"/>
      <c r="W192" s="110"/>
      <c r="X192" s="110"/>
      <c r="Y192" s="110"/>
      <c r="Z192" s="110">
        <v>94</v>
      </c>
      <c r="AA192" s="110"/>
      <c r="AB192" s="110"/>
      <c r="AC192" s="110"/>
      <c r="AD192" s="110"/>
      <c r="AE192" s="110"/>
      <c r="AF192" s="110"/>
      <c r="AG192" s="110">
        <v>90</v>
      </c>
      <c r="AH192" s="110"/>
      <c r="AI192" s="110"/>
      <c r="AJ192" s="110"/>
      <c r="AK192" s="110"/>
      <c r="AL192" s="110"/>
      <c r="AM192" s="110"/>
      <c r="AN192" s="110">
        <v>90</v>
      </c>
      <c r="AO192" s="110">
        <v>40</v>
      </c>
      <c r="AP192" s="110"/>
      <c r="AQ192" s="110"/>
      <c r="AR192" s="110"/>
      <c r="AS192" s="110">
        <v>36</v>
      </c>
      <c r="AT192" s="126"/>
      <c r="AU192" s="156" t="s">
        <v>7</v>
      </c>
      <c r="AV192" s="96">
        <f t="shared" si="1"/>
        <v>80</v>
      </c>
      <c r="AW192" s="115">
        <f>IF(AO192&gt;0,100*(E192+K192+Q192+W192+AC192+AI192+AO192)/('S1'!$K$15+100),100*(E192+K192+Q192+W192+AI192+AC192+AO192)/'S1'!$K$15)</f>
        <v>57</v>
      </c>
      <c r="AX192" s="115">
        <f>IF(AP192&gt;0,100*(F192+L192+R192+WJ192+AD192+AP192)/('S1'!$K$15+100),100*(F192+L192+R192+WJ192+AD192)/'S1'!$K$15)</f>
        <v>30</v>
      </c>
      <c r="AY192" s="115">
        <f>IF(AQ192&gt;0,100*(G192+M192+S192+Y192+AE192+AK192+AQ192)/('S1'!$K$17+100),100*(G192+M192+S192+Y192+AE192+AK192+AQ192)/'S1'!$K$17)</f>
        <v>78.400000000000006</v>
      </c>
      <c r="AZ192" s="115">
        <f>IF(AR192&gt;0,100*(H192+N192+T192+Z192+AF192+AL192+AR192)/('S1'!$K$18+100),100*(H192+N192+T192+Z192+AF192+AL192+AR192)/'S1'!$K$18)</f>
        <v>47</v>
      </c>
      <c r="BA192" s="115">
        <f>IF(AS192&gt;0,100*(I372+O192+U192+AA192+AG192+AM192+AS192)/('S1'!$K$19+100),100*(I372+O192+U192+AA192+AG192+AM192+AS192)/'S1'!$K$19)</f>
        <v>42</v>
      </c>
      <c r="BB192" s="115">
        <f>IF(AT192&gt;0,100*(J192+P192+V192+AB192+AH192+AN192+AT192)/('S1'!$K$19+100),100*(J192+P192+V192+AB192+AH192+AN192+AT192)/'S1'!$K$19)</f>
        <v>45</v>
      </c>
    </row>
    <row r="193" spans="1:54" ht="15.75" customHeight="1" x14ac:dyDescent="0.3">
      <c r="A193" s="116">
        <v>181</v>
      </c>
      <c r="B193" s="117">
        <v>921320104178</v>
      </c>
      <c r="C193" s="118" t="s">
        <v>49</v>
      </c>
      <c r="D193" s="150" t="s">
        <v>498</v>
      </c>
      <c r="E193" s="109">
        <v>194</v>
      </c>
      <c r="F193" s="109"/>
      <c r="G193" s="108"/>
      <c r="H193" s="108"/>
      <c r="I193" s="108"/>
      <c r="J193" s="108"/>
      <c r="K193" s="108"/>
      <c r="L193" s="108">
        <v>97</v>
      </c>
      <c r="M193" s="109"/>
      <c r="N193" s="110"/>
      <c r="O193" s="110"/>
      <c r="P193" s="110"/>
      <c r="Q193" s="110"/>
      <c r="R193" s="110"/>
      <c r="S193" s="110">
        <v>374</v>
      </c>
      <c r="T193" s="143"/>
      <c r="U193" s="110"/>
      <c r="V193" s="110"/>
      <c r="W193" s="110"/>
      <c r="X193" s="110"/>
      <c r="Y193" s="110"/>
      <c r="Z193" s="110">
        <v>94</v>
      </c>
      <c r="AA193" s="110"/>
      <c r="AB193" s="110"/>
      <c r="AC193" s="110"/>
      <c r="AD193" s="110"/>
      <c r="AE193" s="110"/>
      <c r="AF193" s="110"/>
      <c r="AG193" s="110">
        <v>94</v>
      </c>
      <c r="AH193" s="110"/>
      <c r="AI193" s="110"/>
      <c r="AJ193" s="110"/>
      <c r="AK193" s="110"/>
      <c r="AL193" s="110"/>
      <c r="AM193" s="110"/>
      <c r="AN193" s="110">
        <v>97</v>
      </c>
      <c r="AO193" s="110">
        <v>90</v>
      </c>
      <c r="AP193" s="126"/>
      <c r="AQ193" s="110"/>
      <c r="AR193" s="110"/>
      <c r="AS193" s="110"/>
      <c r="AT193" s="110"/>
      <c r="AU193" s="156" t="s">
        <v>323</v>
      </c>
      <c r="AV193" s="96">
        <f t="shared" si="1"/>
        <v>70</v>
      </c>
      <c r="AW193" s="115">
        <f>IF(AO193&gt;0,100*(E193+K193+Q193+W193+AC193+AI193+AO193)/('S1'!$K$15+100),100*(E193+K193+Q193+W193+AI193+AC193+AO193)/'S1'!$K$15)</f>
        <v>71</v>
      </c>
      <c r="AX193" s="115">
        <f>IF(AP193&gt;0,100*(F193+L193+R193+WJ193+AD193+AP193)/('S1'!$K$15+100),100*(F193+L193+R193+WJ193+AD193)/'S1'!$K$15)</f>
        <v>32.333333333333336</v>
      </c>
      <c r="AY193" s="115">
        <f>IF(AQ193&gt;0,100*(G193+M193+S193+Y193+AE193+AK193+AQ193)/('S1'!$K$17+100),100*(G193+M193+S193+Y193+AE193+AK193+AQ193)/'S1'!$K$17)</f>
        <v>74.8</v>
      </c>
      <c r="AZ193" s="115">
        <f>IF(AR193&gt;0,100*(H193+N193+T193+Z193+AF193+AL193+AR193)/('S1'!$K$18+100),100*(H193+N193+T193+Z193+AF193+AL193+AR193)/'S1'!$K$18)</f>
        <v>47</v>
      </c>
      <c r="BA193" s="115">
        <f>IF(AS193&gt;0,100*(I373+O193+U193+AA193+AG193+AM193+AS193)/('S1'!$K$19+100),100*(I373+O193+U193+AA193+AG193+AM193+AS193)/'S1'!$K$19)</f>
        <v>47</v>
      </c>
      <c r="BB193" s="115">
        <f>IF(AT193&gt;0,100*(J193+P193+V193+AB193+AH193+AN193+AT193)/('S1'!$K$19+100),100*(J193+P193+V193+AB193+AH193+AN193+AT193)/'S1'!$K$19)</f>
        <v>48.5</v>
      </c>
    </row>
    <row r="194" spans="1:54" ht="15.75" customHeight="1" x14ac:dyDescent="0.3">
      <c r="A194" s="116">
        <v>182</v>
      </c>
      <c r="B194" s="117">
        <v>921320104179</v>
      </c>
      <c r="C194" s="118" t="s">
        <v>49</v>
      </c>
      <c r="D194" s="150" t="s">
        <v>499</v>
      </c>
      <c r="E194" s="109">
        <v>194</v>
      </c>
      <c r="F194" s="130"/>
      <c r="G194" s="108"/>
      <c r="H194" s="108"/>
      <c r="I194" s="108"/>
      <c r="J194" s="108"/>
      <c r="K194" s="108"/>
      <c r="L194" s="108">
        <v>97</v>
      </c>
      <c r="M194" s="109"/>
      <c r="N194" s="110"/>
      <c r="O194" s="110"/>
      <c r="P194" s="110"/>
      <c r="Q194" s="110"/>
      <c r="R194" s="110"/>
      <c r="S194" s="110">
        <v>392</v>
      </c>
      <c r="T194" s="143"/>
      <c r="U194" s="110"/>
      <c r="V194" s="110"/>
      <c r="W194" s="110"/>
      <c r="X194" s="110"/>
      <c r="Y194" s="110"/>
      <c r="Z194" s="110">
        <v>97</v>
      </c>
      <c r="AA194" s="110"/>
      <c r="AB194" s="110"/>
      <c r="AC194" s="110"/>
      <c r="AD194" s="110"/>
      <c r="AE194" s="110"/>
      <c r="AF194" s="110"/>
      <c r="AG194" s="110">
        <v>99</v>
      </c>
      <c r="AH194" s="110"/>
      <c r="AI194" s="110"/>
      <c r="AJ194" s="110"/>
      <c r="AK194" s="110"/>
      <c r="AL194" s="110"/>
      <c r="AM194" s="110"/>
      <c r="AN194" s="110">
        <v>98</v>
      </c>
      <c r="AO194" s="110"/>
      <c r="AP194" s="126"/>
      <c r="AQ194" s="110">
        <v>92</v>
      </c>
      <c r="AR194" s="110"/>
      <c r="AS194" s="110"/>
      <c r="AT194" s="110"/>
      <c r="AU194" s="156" t="s">
        <v>323</v>
      </c>
      <c r="AV194" s="96">
        <f t="shared" si="1"/>
        <v>70</v>
      </c>
      <c r="AW194" s="115">
        <f>IF(AO194&gt;0,100*(E194+K194+Q194+W194+AC194+AI194+AO194)/('S1'!$K$15+100),100*(E194+K194+Q194+W194+AI194+AC194+AO194)/'S1'!$K$15)</f>
        <v>64.666666666666671</v>
      </c>
      <c r="AX194" s="115">
        <f>IF(AP194&gt;0,100*(F194+L194+R194+WJ194+AD194+AP194)/('S1'!$K$15+100),100*(F194+L194+R194+WJ194+AD194)/'S1'!$K$15)</f>
        <v>32.333333333333336</v>
      </c>
      <c r="AY194" s="115">
        <f>IF(AQ194&gt;0,100*(G194+M194+S194+Y194+AE194+AK194+AQ194)/('S1'!$K$17+100),100*(G194+M194+S194+Y194+AE194+AK194+AQ194)/'S1'!$K$17)</f>
        <v>80.666666666666671</v>
      </c>
      <c r="AZ194" s="115">
        <f>IF(AR194&gt;0,100*(H194+N194+T194+Z194+AF194+AL194+AR194)/('S1'!$K$18+100),100*(H194+N194+T194+Z194+AF194+AL194+AR194)/'S1'!$K$18)</f>
        <v>48.5</v>
      </c>
      <c r="BA194" s="115">
        <f>IF(AS194&gt;0,100*(I374+O194+U194+AA194+AG194+AM194+AS194)/('S1'!$K$19+100),100*(I374+O194+U194+AA194+AG194+AM194+AS194)/'S1'!$K$19)</f>
        <v>49.5</v>
      </c>
      <c r="BB194" s="115">
        <f>IF(AT194&gt;0,100*(J194+P194+V194+AB194+AH194+AN194+AT194)/('S1'!$K$19+100),100*(J194+P194+V194+AB194+AH194+AN194+AT194)/'S1'!$K$19)</f>
        <v>49</v>
      </c>
    </row>
    <row r="195" spans="1:54" ht="15.75" customHeight="1" x14ac:dyDescent="0.3">
      <c r="A195" s="116">
        <v>183</v>
      </c>
      <c r="B195" s="117">
        <v>921320104180</v>
      </c>
      <c r="C195" s="118" t="s">
        <v>49</v>
      </c>
      <c r="D195" s="150" t="s">
        <v>500</v>
      </c>
      <c r="E195" s="130">
        <v>194</v>
      </c>
      <c r="F195" s="130"/>
      <c r="G195" s="108"/>
      <c r="H195" s="108"/>
      <c r="I195" s="108"/>
      <c r="J195" s="108"/>
      <c r="K195" s="108"/>
      <c r="L195" s="108">
        <v>98</v>
      </c>
      <c r="M195" s="130"/>
      <c r="N195" s="110"/>
      <c r="O195" s="110"/>
      <c r="P195" s="110"/>
      <c r="Q195" s="110"/>
      <c r="R195" s="110"/>
      <c r="S195" s="110">
        <v>391</v>
      </c>
      <c r="T195" s="126"/>
      <c r="U195" s="110"/>
      <c r="V195" s="110"/>
      <c r="W195" s="110"/>
      <c r="X195" s="110"/>
      <c r="Y195" s="110"/>
      <c r="Z195" s="110">
        <v>95</v>
      </c>
      <c r="AA195" s="110"/>
      <c r="AB195" s="110"/>
      <c r="AC195" s="110"/>
      <c r="AD195" s="110"/>
      <c r="AE195" s="110"/>
      <c r="AF195" s="110"/>
      <c r="AG195" s="110">
        <v>97</v>
      </c>
      <c r="AH195" s="110"/>
      <c r="AI195" s="110"/>
      <c r="AJ195" s="110"/>
      <c r="AK195" s="110"/>
      <c r="AL195" s="110"/>
      <c r="AM195" s="110"/>
      <c r="AN195" s="110">
        <v>95</v>
      </c>
      <c r="AO195" s="110">
        <v>90</v>
      </c>
      <c r="AP195" s="126"/>
      <c r="AQ195" s="110"/>
      <c r="AR195" s="110"/>
      <c r="AS195" s="110"/>
      <c r="AT195" s="110"/>
      <c r="AU195" s="156" t="s">
        <v>7</v>
      </c>
      <c r="AV195" s="96">
        <f t="shared" si="1"/>
        <v>80</v>
      </c>
      <c r="AW195" s="115">
        <f>IF(AO195&gt;0,100*(E195+K195+Q195+W195+AC195+AI195+AO195)/('S1'!$K$15+100),100*(E195+K195+Q195+W195+AI195+AC195+AO195)/'S1'!$K$15)</f>
        <v>71</v>
      </c>
      <c r="AX195" s="115">
        <f>IF(AP195&gt;0,100*(F195+L195+R195+WJ195+AD195+AP195)/('S1'!$K$15+100),100*(F195+L195+R195+WJ195+AD195)/'S1'!$K$15)</f>
        <v>32.666666666666664</v>
      </c>
      <c r="AY195" s="115">
        <f>IF(AQ195&gt;0,100*(G195+M195+S195+Y195+AE195+AK195+AQ195)/('S1'!$K$17+100),100*(G195+M195+S195+Y195+AE195+AK195+AQ195)/'S1'!$K$17)</f>
        <v>78.2</v>
      </c>
      <c r="AZ195" s="115">
        <f>IF(AR195&gt;0,100*(H195+N195+T195+Z195+AF195+AL195+AR195)/('S1'!$K$18+100),100*(H195+N195+T195+Z195+AF195+AL195+AR195)/'S1'!$K$18)</f>
        <v>47.5</v>
      </c>
      <c r="BA195" s="115">
        <f>IF(AS195&gt;0,100*(I375+O195+U195+AA195+AG195+AM195+AS195)/('S1'!$K$19+100),100*(I375+O195+U195+AA195+AG195+AM195+AS195)/'S1'!$K$19)</f>
        <v>48.5</v>
      </c>
      <c r="BB195" s="115">
        <f>IF(AT195&gt;0,100*(J195+P195+V195+AB195+AH195+AN195+AT195)/('S1'!$K$19+100),100*(J195+P195+V195+AB195+AH195+AN195+AT195)/'S1'!$K$19)</f>
        <v>47.5</v>
      </c>
    </row>
    <row r="196" spans="1:54" ht="15.75" customHeight="1" x14ac:dyDescent="0.3">
      <c r="A196" s="116">
        <v>184</v>
      </c>
      <c r="B196" s="117">
        <v>921320104181</v>
      </c>
      <c r="C196" s="118" t="s">
        <v>49</v>
      </c>
      <c r="D196" s="150" t="s">
        <v>501</v>
      </c>
      <c r="E196" s="109">
        <v>193</v>
      </c>
      <c r="F196" s="109"/>
      <c r="G196" s="108"/>
      <c r="H196" s="108"/>
      <c r="I196" s="108"/>
      <c r="J196" s="108"/>
      <c r="K196" s="108"/>
      <c r="L196" s="108">
        <v>100</v>
      </c>
      <c r="M196" s="109"/>
      <c r="N196" s="110"/>
      <c r="O196" s="110"/>
      <c r="P196" s="110"/>
      <c r="Q196" s="110"/>
      <c r="R196" s="110"/>
      <c r="S196" s="110">
        <v>386</v>
      </c>
      <c r="T196" s="143"/>
      <c r="U196" s="110"/>
      <c r="V196" s="110"/>
      <c r="W196" s="110"/>
      <c r="X196" s="110"/>
      <c r="Y196" s="110"/>
      <c r="Z196" s="110">
        <v>98</v>
      </c>
      <c r="AA196" s="110"/>
      <c r="AB196" s="110"/>
      <c r="AC196" s="110"/>
      <c r="AD196" s="110"/>
      <c r="AE196" s="110"/>
      <c r="AF196" s="110"/>
      <c r="AG196" s="110">
        <v>95</v>
      </c>
      <c r="AH196" s="110"/>
      <c r="AI196" s="110"/>
      <c r="AJ196" s="110"/>
      <c r="AK196" s="110"/>
      <c r="AL196" s="110"/>
      <c r="AM196" s="110"/>
      <c r="AN196" s="110">
        <v>97</v>
      </c>
      <c r="AO196" s="110"/>
      <c r="AP196" s="110">
        <v>90</v>
      </c>
      <c r="AQ196" s="110"/>
      <c r="AR196" s="110"/>
      <c r="AS196" s="110"/>
      <c r="AT196" s="126"/>
      <c r="AU196" s="156" t="s">
        <v>323</v>
      </c>
      <c r="AV196" s="96">
        <f t="shared" si="1"/>
        <v>70</v>
      </c>
      <c r="AW196" s="115">
        <f>IF(AO196&gt;0,100*(E196+K196+Q196+W196+AC196+AI196+AO196)/('S1'!$K$15+100),100*(E196+K196+Q196+W196+AI196+AC196+AO196)/'S1'!$K$15)</f>
        <v>64.333333333333329</v>
      </c>
      <c r="AX196" s="115">
        <f>IF(AP196&gt;0,100*(F196+L196+R196+WJ196+AD196+AP196)/('S1'!$K$15+100),100*(F196+L196+R196+WJ196+AD196)/'S1'!$K$15)</f>
        <v>47.5</v>
      </c>
      <c r="AY196" s="115">
        <f>IF(AQ196&gt;0,100*(G196+M196+S196+Y196+AE196+AK196+AQ196)/('S1'!$K$17+100),100*(G196+M196+S196+Y196+AE196+AK196+AQ196)/'S1'!$K$17)</f>
        <v>77.2</v>
      </c>
      <c r="AZ196" s="115">
        <f>IF(AR196&gt;0,100*(H196+N196+T196+Z196+AF196+AL196+AR196)/('S1'!$K$18+100),100*(H196+N196+T196+Z196+AF196+AL196+AR196)/'S1'!$K$18)</f>
        <v>49</v>
      </c>
      <c r="BA196" s="115">
        <f>IF(AS196&gt;0,100*(I376+O196+U196+AA196+AG196+AM196+AS196)/('S1'!$K$19+100),100*(I376+O196+U196+AA196+AG196+AM196+AS196)/'S1'!$K$19)</f>
        <v>47.5</v>
      </c>
      <c r="BB196" s="115">
        <f>IF(AT196&gt;0,100*(J196+P196+V196+AB196+AH196+AN196+AT196)/('S1'!$K$19+100),100*(J196+P196+V196+AB196+AH196+AN196+AT196)/'S1'!$K$19)</f>
        <v>48.5</v>
      </c>
    </row>
    <row r="197" spans="1:54" ht="15.75" customHeight="1" x14ac:dyDescent="0.3">
      <c r="A197" s="116">
        <v>0</v>
      </c>
      <c r="B197" s="117">
        <v>921320104182</v>
      </c>
      <c r="C197" s="118" t="s">
        <v>49</v>
      </c>
      <c r="D197" s="150" t="s">
        <v>502</v>
      </c>
      <c r="E197" s="109">
        <v>195</v>
      </c>
      <c r="F197" s="130"/>
      <c r="G197" s="108"/>
      <c r="H197" s="108"/>
      <c r="I197" s="108"/>
      <c r="J197" s="108"/>
      <c r="K197" s="108"/>
      <c r="L197" s="108">
        <v>97</v>
      </c>
      <c r="M197" s="109"/>
      <c r="N197" s="110"/>
      <c r="O197" s="110"/>
      <c r="P197" s="110"/>
      <c r="Q197" s="110"/>
      <c r="R197" s="110"/>
      <c r="S197" s="110">
        <v>393</v>
      </c>
      <c r="T197" s="126"/>
      <c r="U197" s="110"/>
      <c r="V197" s="110"/>
      <c r="W197" s="110"/>
      <c r="X197" s="110"/>
      <c r="Y197" s="110"/>
      <c r="Z197" s="110">
        <v>96</v>
      </c>
      <c r="AA197" s="110"/>
      <c r="AB197" s="110"/>
      <c r="AC197" s="110"/>
      <c r="AD197" s="110"/>
      <c r="AE197" s="110"/>
      <c r="AF197" s="110"/>
      <c r="AG197" s="110">
        <v>97</v>
      </c>
      <c r="AH197" s="110"/>
      <c r="AI197" s="110"/>
      <c r="AJ197" s="110"/>
      <c r="AK197" s="110"/>
      <c r="AL197" s="110"/>
      <c r="AM197" s="110"/>
      <c r="AN197" s="110">
        <v>97</v>
      </c>
      <c r="AO197" s="110"/>
      <c r="AP197" s="110"/>
      <c r="AQ197" s="110"/>
      <c r="AR197" s="110">
        <v>98</v>
      </c>
      <c r="AS197" s="110"/>
      <c r="AT197" s="126"/>
      <c r="AU197" s="156" t="s">
        <v>315</v>
      </c>
      <c r="AV197" s="96">
        <f t="shared" si="1"/>
        <v>100</v>
      </c>
      <c r="AW197" s="115">
        <f>IF(AO197&gt;0,100*(E197+K197+Q197+W197+AC197+AI197+AO197)/('S1'!$K$15+100),100*(E197+K197+Q197+W197+AI197+AC197+AO197)/'S1'!$K$15)</f>
        <v>65</v>
      </c>
      <c r="AX197" s="115">
        <f>IF(AP197&gt;0,100*(F197+L197+R197+WJ197+AD197+AP197)/('S1'!$K$15+100),100*(F197+L197+R197+WJ197+AD197)/'S1'!$K$15)</f>
        <v>32.333333333333336</v>
      </c>
      <c r="AY197" s="115">
        <f>IF(AQ197&gt;0,100*(G197+M197+S197+Y197+AE197+AK197+AQ197)/('S1'!$K$17+100),100*(G197+M197+S197+Y197+AE197+AK197+AQ197)/'S1'!$K$17)</f>
        <v>78.599999999999994</v>
      </c>
      <c r="AZ197" s="115">
        <f>IF(AR197&gt;0,100*(H197+N197+T197+Z197+AF197+AL197+AR197)/('S1'!$K$18+100),100*(H197+N197+T197+Z197+AF197+AL197+AR197)/'S1'!$K$18)</f>
        <v>64.666666666666671</v>
      </c>
      <c r="BA197" s="115">
        <f>IF(AS197&gt;0,100*(I377+O197+U197+AA197+AG197+AM197+AS197)/('S1'!$K$19+100),100*(I377+O197+U197+AA197+AG197+AM197+AS197)/'S1'!$K$19)</f>
        <v>48.5</v>
      </c>
      <c r="BB197" s="115">
        <f>IF(AT197&gt;0,100*(J197+P197+V197+AB197+AH197+AN197+AT197)/('S1'!$K$19+100),100*(J197+P197+V197+AB197+AH197+AN197+AT197)/'S1'!$K$19)</f>
        <v>48.5</v>
      </c>
    </row>
    <row r="198" spans="1:54" ht="15.75" customHeight="1" x14ac:dyDescent="0.3">
      <c r="A198" s="116">
        <v>186</v>
      </c>
      <c r="B198" s="117">
        <v>921320104183</v>
      </c>
      <c r="C198" s="118" t="s">
        <v>49</v>
      </c>
      <c r="D198" s="150" t="s">
        <v>503</v>
      </c>
      <c r="E198" s="109">
        <v>195</v>
      </c>
      <c r="F198" s="109"/>
      <c r="G198" s="108"/>
      <c r="H198" s="108"/>
      <c r="I198" s="108"/>
      <c r="J198" s="108"/>
      <c r="K198" s="108"/>
      <c r="L198" s="108">
        <v>98</v>
      </c>
      <c r="M198" s="109"/>
      <c r="N198" s="110"/>
      <c r="O198" s="110"/>
      <c r="P198" s="110"/>
      <c r="Q198" s="110"/>
      <c r="R198" s="110"/>
      <c r="S198" s="110">
        <v>391</v>
      </c>
      <c r="T198" s="143"/>
      <c r="U198" s="110"/>
      <c r="V198" s="110"/>
      <c r="W198" s="110"/>
      <c r="X198" s="110"/>
      <c r="Y198" s="110"/>
      <c r="Z198" s="110">
        <v>99</v>
      </c>
      <c r="AA198" s="110"/>
      <c r="AB198" s="110"/>
      <c r="AC198" s="110"/>
      <c r="AD198" s="110"/>
      <c r="AE198" s="110"/>
      <c r="AF198" s="110"/>
      <c r="AG198" s="110">
        <v>95</v>
      </c>
      <c r="AH198" s="110"/>
      <c r="AI198" s="110"/>
      <c r="AJ198" s="110"/>
      <c r="AK198" s="110"/>
      <c r="AL198" s="110"/>
      <c r="AM198" s="110"/>
      <c r="AN198" s="110">
        <v>97</v>
      </c>
      <c r="AO198" s="110"/>
      <c r="AP198" s="126"/>
      <c r="AQ198" s="110"/>
      <c r="AR198" s="110"/>
      <c r="AS198" s="110">
        <v>96</v>
      </c>
      <c r="AT198" s="110"/>
      <c r="AU198" s="156" t="s">
        <v>315</v>
      </c>
      <c r="AV198" s="96">
        <f t="shared" si="1"/>
        <v>100</v>
      </c>
      <c r="AW198" s="115">
        <f>IF(AO198&gt;0,100*(E198+K198+Q198+W198+AC198+AI198+AO198)/('S1'!$K$15+100),100*(E198+K198+Q198+W198+AI198+AC198+AO198)/'S1'!$K$15)</f>
        <v>65</v>
      </c>
      <c r="AX198" s="115">
        <f>IF(AP198&gt;0,100*(F198+L198+R198+WJ198+AD198+AP198)/('S1'!$K$15+100),100*(F198+L198+R198+WJ198+AD198)/'S1'!$K$15)</f>
        <v>32.666666666666664</v>
      </c>
      <c r="AY198" s="115">
        <f>IF(AQ198&gt;0,100*(G198+M198+S198+Y198+AE198+AK198+AQ198)/('S1'!$K$17+100),100*(G198+M198+S198+Y198+AE198+AK198+AQ198)/'S1'!$K$17)</f>
        <v>78.2</v>
      </c>
      <c r="AZ198" s="115">
        <f>IF(AR198&gt;0,100*(H198+N198+T198+Z198+AF198+AL198+AR198)/('S1'!$K$18+100),100*(H198+N198+T198+Z198+AF198+AL198+AR198)/'S1'!$K$18)</f>
        <v>49.5</v>
      </c>
      <c r="BA198" s="115">
        <f>IF(AS198&gt;0,100*(I378+O198+U198+AA198+AG198+AM198+AS198)/('S1'!$K$19+100),100*(I378+O198+U198+AA198+AG198+AM198+AS198)/'S1'!$K$19)</f>
        <v>63.666666666666664</v>
      </c>
      <c r="BB198" s="115">
        <f>IF(AT198&gt;0,100*(J198+P198+V198+AB198+AH198+AN198+AT198)/('S1'!$K$19+100),100*(J198+P198+V198+AB198+AH198+AN198+AT198)/'S1'!$K$19)</f>
        <v>48.5</v>
      </c>
    </row>
    <row r="199" spans="1:54" ht="15.75" customHeight="1" x14ac:dyDescent="0.3">
      <c r="A199" s="116">
        <v>187</v>
      </c>
      <c r="B199" s="117">
        <v>921320104184</v>
      </c>
      <c r="C199" s="118" t="s">
        <v>49</v>
      </c>
      <c r="D199" s="150" t="s">
        <v>504</v>
      </c>
      <c r="E199" s="109">
        <v>197</v>
      </c>
      <c r="F199" s="130"/>
      <c r="G199" s="108"/>
      <c r="H199" s="108"/>
      <c r="I199" s="108"/>
      <c r="J199" s="108"/>
      <c r="K199" s="108"/>
      <c r="L199" s="108">
        <v>97</v>
      </c>
      <c r="M199" s="130"/>
      <c r="N199" s="110"/>
      <c r="O199" s="110"/>
      <c r="P199" s="110"/>
      <c r="Q199" s="110"/>
      <c r="R199" s="110"/>
      <c r="S199" s="110">
        <v>392</v>
      </c>
      <c r="T199" s="143"/>
      <c r="U199" s="110"/>
      <c r="V199" s="110"/>
      <c r="W199" s="110"/>
      <c r="X199" s="110"/>
      <c r="Y199" s="110"/>
      <c r="Z199" s="110">
        <v>99</v>
      </c>
      <c r="AA199" s="110"/>
      <c r="AB199" s="110"/>
      <c r="AC199" s="110"/>
      <c r="AD199" s="110"/>
      <c r="AE199" s="110"/>
      <c r="AF199" s="110"/>
      <c r="AG199" s="110">
        <v>99</v>
      </c>
      <c r="AH199" s="110"/>
      <c r="AI199" s="110"/>
      <c r="AJ199" s="110"/>
      <c r="AK199" s="110"/>
      <c r="AL199" s="110"/>
      <c r="AM199" s="110"/>
      <c r="AN199" s="110">
        <v>95</v>
      </c>
      <c r="AO199" s="110"/>
      <c r="AP199" s="126"/>
      <c r="AQ199" s="110"/>
      <c r="AR199" s="110">
        <v>98</v>
      </c>
      <c r="AS199" s="110"/>
      <c r="AT199" s="110"/>
      <c r="AU199" s="156" t="s">
        <v>315</v>
      </c>
      <c r="AV199" s="96">
        <f t="shared" si="1"/>
        <v>100</v>
      </c>
      <c r="AW199" s="115">
        <f>IF(AO199&gt;0,100*(E199+K199+Q199+W199+AC199+AI199+AO199)/('S1'!$K$15+100),100*(E199+K199+Q199+W199+AI199+AC199+AO199)/'S1'!$K$15)</f>
        <v>65.666666666666671</v>
      </c>
      <c r="AX199" s="115">
        <f>IF(AP199&gt;0,100*(F199+L199+R199+WJ199+AD199+AP199)/('S1'!$K$15+100),100*(F199+L199+R199+WJ199+AD199)/'S1'!$K$15)</f>
        <v>32.333333333333336</v>
      </c>
      <c r="AY199" s="115">
        <f>IF(AQ199&gt;0,100*(G199+M199+S199+Y199+AE199+AK199+AQ199)/('S1'!$K$17+100),100*(G199+M199+S199+Y199+AE199+AK199+AQ199)/'S1'!$K$17)</f>
        <v>78.400000000000006</v>
      </c>
      <c r="AZ199" s="115">
        <f>IF(AR199&gt;0,100*(H199+N199+T199+Z199+AF199+AL199+AR199)/('S1'!$K$18+100),100*(H199+N199+T199+Z199+AF199+AL199+AR199)/'S1'!$K$18)</f>
        <v>65.666666666666671</v>
      </c>
      <c r="BA199" s="115">
        <f>IF(AS199&gt;0,100*(I379+O199+U199+AA199+AG199+AM199+AS199)/('S1'!$K$19+100),100*(I379+O199+U199+AA199+AG199+AM199+AS199)/'S1'!$K$19)</f>
        <v>49.5</v>
      </c>
      <c r="BB199" s="115">
        <f>IF(AT199&gt;0,100*(J199+P199+V199+AB199+AH199+AN199+AT199)/('S1'!$K$19+100),100*(J199+P199+V199+AB199+AH199+AN199+AT199)/'S1'!$K$19)</f>
        <v>47.5</v>
      </c>
    </row>
    <row r="200" spans="1:54" ht="15.75" customHeight="1" x14ac:dyDescent="0.3">
      <c r="A200" s="116">
        <v>188</v>
      </c>
      <c r="B200" s="117">
        <v>921320104185</v>
      </c>
      <c r="C200" s="118" t="s">
        <v>49</v>
      </c>
      <c r="D200" s="150" t="s">
        <v>505</v>
      </c>
      <c r="E200" s="130">
        <v>190</v>
      </c>
      <c r="F200" s="109"/>
      <c r="G200" s="108"/>
      <c r="H200" s="108"/>
      <c r="I200" s="108"/>
      <c r="J200" s="108"/>
      <c r="K200" s="108"/>
      <c r="L200" s="108">
        <v>99</v>
      </c>
      <c r="M200" s="109"/>
      <c r="N200" s="110"/>
      <c r="O200" s="110"/>
      <c r="P200" s="110"/>
      <c r="Q200" s="110"/>
      <c r="R200" s="110"/>
      <c r="S200" s="110">
        <v>391</v>
      </c>
      <c r="T200" s="126"/>
      <c r="U200" s="110"/>
      <c r="V200" s="110"/>
      <c r="W200" s="110"/>
      <c r="X200" s="110"/>
      <c r="Y200" s="110"/>
      <c r="Z200" s="110">
        <v>99</v>
      </c>
      <c r="AA200" s="110"/>
      <c r="AB200" s="110"/>
      <c r="AC200" s="110"/>
      <c r="AD200" s="110"/>
      <c r="AE200" s="110"/>
      <c r="AF200" s="110"/>
      <c r="AG200" s="110">
        <v>98</v>
      </c>
      <c r="AH200" s="110"/>
      <c r="AI200" s="110"/>
      <c r="AJ200" s="110"/>
      <c r="AK200" s="110"/>
      <c r="AL200" s="110"/>
      <c r="AM200" s="110"/>
      <c r="AN200" s="110">
        <v>99</v>
      </c>
      <c r="AO200" s="110"/>
      <c r="AP200" s="126">
        <v>80</v>
      </c>
      <c r="AQ200" s="110"/>
      <c r="AR200" s="110"/>
      <c r="AS200" s="110"/>
      <c r="AT200" s="110"/>
      <c r="AU200" s="156" t="s">
        <v>7</v>
      </c>
      <c r="AV200" s="96">
        <f t="shared" si="1"/>
        <v>80</v>
      </c>
      <c r="AW200" s="115">
        <f>IF(AO200&gt;0,100*(E200+K200+Q200+W200+AC200+AI200+AO200)/('S1'!$K$15+100),100*(E200+K200+Q200+W200+AI200+AC200+AO200)/'S1'!$K$15)</f>
        <v>63.333333333333336</v>
      </c>
      <c r="AX200" s="115">
        <f>IF(AP200&gt;0,100*(F200+L200+R200+WJ200+AD200+AP200)/('S1'!$K$15+100),100*(F200+L200+R200+WJ200+AD200)/'S1'!$K$15)</f>
        <v>44.75</v>
      </c>
      <c r="AY200" s="115">
        <f>IF(AQ200&gt;0,100*(G200+M200+S200+Y200+AE200+AK200+AQ200)/('S1'!$K$17+100),100*(G200+M200+S200+Y200+AE200+AK200+AQ200)/'S1'!$K$17)</f>
        <v>78.2</v>
      </c>
      <c r="AZ200" s="115">
        <f>IF(AR200&gt;0,100*(H200+N200+T200+Z200+AF200+AL200+AR200)/('S1'!$K$18+100),100*(H200+N200+T200+Z200+AF200+AL200+AR200)/'S1'!$K$18)</f>
        <v>49.5</v>
      </c>
      <c r="BA200" s="115">
        <f>IF(AS200&gt;0,100*(I380+O200+U200+AA200+AG200+AM200+AS200)/('S1'!$K$19+100),100*(I380+O200+U200+AA200+AG200+AM200+AS200)/'S1'!$K$19)</f>
        <v>49</v>
      </c>
      <c r="BB200" s="115">
        <f>IF(AT200&gt;0,100*(J200+P200+V200+AB200+AH200+AN200+AT200)/('S1'!$K$19+100),100*(J200+P200+V200+AB200+AH200+AN200+AT200)/'S1'!$K$19)</f>
        <v>49.5</v>
      </c>
    </row>
    <row r="201" spans="1:54" ht="15.75" customHeight="1" x14ac:dyDescent="0.3">
      <c r="A201" s="116">
        <v>189</v>
      </c>
      <c r="B201" s="117">
        <v>921320104186</v>
      </c>
      <c r="C201" s="118" t="s">
        <v>49</v>
      </c>
      <c r="D201" s="150" t="s">
        <v>506</v>
      </c>
      <c r="E201" s="130">
        <v>195</v>
      </c>
      <c r="F201" s="109"/>
      <c r="G201" s="108"/>
      <c r="H201" s="108"/>
      <c r="I201" s="108"/>
      <c r="J201" s="108"/>
      <c r="K201" s="108"/>
      <c r="L201" s="108">
        <v>98</v>
      </c>
      <c r="M201" s="130"/>
      <c r="N201" s="110"/>
      <c r="O201" s="110"/>
      <c r="P201" s="110"/>
      <c r="Q201" s="110"/>
      <c r="R201" s="110"/>
      <c r="S201" s="110">
        <v>381</v>
      </c>
      <c r="T201" s="110"/>
      <c r="U201" s="110"/>
      <c r="V201" s="110"/>
      <c r="W201" s="126"/>
      <c r="X201" s="126"/>
      <c r="Y201" s="126"/>
      <c r="Z201" s="126">
        <v>98</v>
      </c>
      <c r="AA201" s="126"/>
      <c r="AB201" s="126"/>
      <c r="AC201" s="126"/>
      <c r="AD201" s="126"/>
      <c r="AE201" s="126"/>
      <c r="AF201" s="126"/>
      <c r="AG201" s="126">
        <v>99</v>
      </c>
      <c r="AH201" s="126"/>
      <c r="AI201" s="126"/>
      <c r="AJ201" s="126"/>
      <c r="AK201" s="126"/>
      <c r="AL201" s="126"/>
      <c r="AM201" s="126"/>
      <c r="AN201" s="126">
        <v>99</v>
      </c>
      <c r="AO201" s="126">
        <v>94</v>
      </c>
      <c r="AP201" s="110"/>
      <c r="AQ201" s="110"/>
      <c r="AR201" s="110"/>
      <c r="AS201" s="110"/>
      <c r="AT201" s="110"/>
      <c r="AU201" s="156" t="s">
        <v>327</v>
      </c>
      <c r="AV201" s="96">
        <f t="shared" si="1"/>
        <v>90</v>
      </c>
      <c r="AW201" s="115">
        <f>IF(AO201&gt;0,100*(E201+K201+Q201+W201+AC201+AI201+AO201)/('S1'!$K$15+100),100*(E201+K201+Q201+W201+AI201+AC201+AO201)/'S1'!$K$15)</f>
        <v>72.25</v>
      </c>
      <c r="AX201" s="115">
        <f>IF(AP201&gt;0,100*(F201+L201+R201+WJ201+AD201+AP201)/('S1'!$K$15+100),100*(F201+L201+R201+WJ201+AD201)/'S1'!$K$15)</f>
        <v>32.666666666666664</v>
      </c>
      <c r="AY201" s="115">
        <f>IF(AQ201&gt;0,100*(G201+M201+S201+Y201+AE201+AK201+AQ201)/('S1'!$K$17+100),100*(G201+M201+S201+Y201+AE201+AK201+AQ201)/'S1'!$K$17)</f>
        <v>76.2</v>
      </c>
      <c r="AZ201" s="115">
        <f>IF(AR201&gt;0,100*(H201+N201+T201+Z201+AF201+AL201+AR201)/('S1'!$K$18+100),100*(H201+N201+T201+Z201+AF201+AL201+AR201)/'S1'!$K$18)</f>
        <v>49</v>
      </c>
      <c r="BA201" s="115">
        <f>IF(AS201&gt;0,100*(I381+O201+U201+AA201+AG201+AM201+AS201)/('S1'!$K$19+100),100*(I381+O201+U201+AA201+AG201+AM201+AS201)/'S1'!$K$19)</f>
        <v>49.5</v>
      </c>
      <c r="BB201" s="115">
        <f>IF(AT201&gt;0,100*(J201+P201+V201+AB201+AH201+AN201+AT201)/('S1'!$K$19+100),100*(J201+P201+V201+AB201+AH201+AN201+AT201)/'S1'!$K$19)</f>
        <v>49.5</v>
      </c>
    </row>
    <row r="202" spans="1:54" ht="15.75" customHeight="1" x14ac:dyDescent="0.3">
      <c r="A202" s="116">
        <v>190</v>
      </c>
      <c r="B202" s="117">
        <v>921320104187</v>
      </c>
      <c r="C202" s="118" t="s">
        <v>49</v>
      </c>
      <c r="D202" s="150" t="s">
        <v>507</v>
      </c>
      <c r="E202" s="109">
        <v>195</v>
      </c>
      <c r="F202" s="109"/>
      <c r="G202" s="108"/>
      <c r="H202" s="108"/>
      <c r="I202" s="108"/>
      <c r="J202" s="108"/>
      <c r="K202" s="108"/>
      <c r="L202" s="108">
        <v>100</v>
      </c>
      <c r="M202" s="130"/>
      <c r="N202" s="110"/>
      <c r="O202" s="110"/>
      <c r="P202" s="110"/>
      <c r="Q202" s="110"/>
      <c r="R202" s="110"/>
      <c r="S202" s="110">
        <v>390</v>
      </c>
      <c r="T202" s="126"/>
      <c r="U202" s="110"/>
      <c r="V202" s="110"/>
      <c r="W202" s="110"/>
      <c r="X202" s="110"/>
      <c r="Y202" s="110"/>
      <c r="Z202" s="110">
        <v>98</v>
      </c>
      <c r="AA202" s="110"/>
      <c r="AB202" s="110"/>
      <c r="AC202" s="110"/>
      <c r="AD202" s="110"/>
      <c r="AE202" s="110"/>
      <c r="AF202" s="110"/>
      <c r="AG202" s="110">
        <v>97</v>
      </c>
      <c r="AH202" s="110"/>
      <c r="AI202" s="110"/>
      <c r="AJ202" s="110"/>
      <c r="AK202" s="110"/>
      <c r="AL202" s="110"/>
      <c r="AM202" s="110"/>
      <c r="AN202" s="110">
        <v>98</v>
      </c>
      <c r="AO202" s="110"/>
      <c r="AP202" s="110"/>
      <c r="AQ202" s="110">
        <v>96</v>
      </c>
      <c r="AR202" s="110"/>
      <c r="AS202" s="110"/>
      <c r="AT202" s="126"/>
      <c r="AU202" s="156" t="s">
        <v>7</v>
      </c>
      <c r="AV202" s="96">
        <f t="shared" si="1"/>
        <v>80</v>
      </c>
      <c r="AW202" s="115">
        <f>IF(AO202&gt;0,100*(E202+K202+Q202+W202+AC202+AI202+AO202)/('S1'!$K$15+100),100*(E202+K202+Q202+W202+AI202+AC202+AO202)/'S1'!$K$15)</f>
        <v>65</v>
      </c>
      <c r="AX202" s="115">
        <f>IF(AP202&gt;0,100*(F202+L202+R202+WJ202+AD202+AP202)/('S1'!$K$15+100),100*(F202+L202+R202+WJ202+AD202)/'S1'!$K$15)</f>
        <v>33.333333333333336</v>
      </c>
      <c r="AY202" s="115">
        <f>IF(AQ202&gt;0,100*(G202+M202+S202+Y202+AE202+AK202+AQ202)/('S1'!$K$17+100),100*(G202+M202+S202+Y202+AE202+AK202+AQ202)/'S1'!$K$17)</f>
        <v>81</v>
      </c>
      <c r="AZ202" s="115">
        <f>IF(AR202&gt;0,100*(H202+N202+T202+Z202+AF202+AL202+AR202)/('S1'!$K$18+100),100*(H202+N202+T202+Z202+AF202+AL202+AR202)/'S1'!$K$18)</f>
        <v>49</v>
      </c>
      <c r="BA202" s="115">
        <f>IF(AS202&gt;0,100*(I382+O202+U202+AA202+AG202+AM202+AS202)/('S1'!$K$19+100),100*(I382+O202+U202+AA202+AG202+AM202+AS202)/'S1'!$K$19)</f>
        <v>48.5</v>
      </c>
      <c r="BB202" s="115">
        <f>IF(AT202&gt;0,100*(J202+P202+V202+AB202+AH202+AN202+AT202)/('S1'!$K$19+100),100*(J202+P202+V202+AB202+AH202+AN202+AT202)/'S1'!$K$19)</f>
        <v>49</v>
      </c>
    </row>
    <row r="203" spans="1:54" ht="15.75" customHeight="1" x14ac:dyDescent="0.3">
      <c r="A203" s="116">
        <v>191</v>
      </c>
      <c r="B203" s="117">
        <v>921320104188</v>
      </c>
      <c r="C203" s="118" t="s">
        <v>49</v>
      </c>
      <c r="D203" s="150" t="s">
        <v>508</v>
      </c>
      <c r="E203" s="109">
        <v>190</v>
      </c>
      <c r="F203" s="130"/>
      <c r="G203" s="108"/>
      <c r="H203" s="108"/>
      <c r="I203" s="108"/>
      <c r="J203" s="108"/>
      <c r="K203" s="108"/>
      <c r="L203" s="108">
        <v>95</v>
      </c>
      <c r="M203" s="109"/>
      <c r="N203" s="110"/>
      <c r="O203" s="110"/>
      <c r="P203" s="110"/>
      <c r="Q203" s="110"/>
      <c r="R203" s="110"/>
      <c r="S203" s="110">
        <v>394</v>
      </c>
      <c r="T203" s="110"/>
      <c r="U203" s="110"/>
      <c r="V203" s="110"/>
      <c r="W203" s="126"/>
      <c r="X203" s="126"/>
      <c r="Y203" s="126"/>
      <c r="Z203" s="126">
        <v>96</v>
      </c>
      <c r="AA203" s="126"/>
      <c r="AB203" s="126"/>
      <c r="AC203" s="126"/>
      <c r="AD203" s="126"/>
      <c r="AE203" s="126"/>
      <c r="AF203" s="126"/>
      <c r="AG203" s="126">
        <v>100</v>
      </c>
      <c r="AH203" s="126"/>
      <c r="AI203" s="126"/>
      <c r="AJ203" s="126"/>
      <c r="AK203" s="126"/>
      <c r="AL203" s="126"/>
      <c r="AM203" s="126"/>
      <c r="AN203" s="126">
        <v>99</v>
      </c>
      <c r="AO203" s="126"/>
      <c r="AP203" s="110"/>
      <c r="AQ203" s="110"/>
      <c r="AR203" s="110"/>
      <c r="AS203" s="110"/>
      <c r="AT203" s="110">
        <v>96</v>
      </c>
      <c r="AU203" s="156" t="s">
        <v>327</v>
      </c>
      <c r="AV203" s="96">
        <f t="shared" si="1"/>
        <v>90</v>
      </c>
      <c r="AW203" s="115">
        <f>IF(AO203&gt;0,100*(E203+K203+Q203+W203+AC203+AI203+AO203)/('S1'!$K$15+100),100*(E203+K203+Q203+W203+AI203+AC203+AO203)/'S1'!$K$15)</f>
        <v>63.333333333333336</v>
      </c>
      <c r="AX203" s="115">
        <f>IF(AP203&gt;0,100*(F203+L203+R203+WJ203+AD203+AP203)/('S1'!$K$15+100),100*(F203+L203+R203+WJ203+AD203)/'S1'!$K$15)</f>
        <v>31.666666666666668</v>
      </c>
      <c r="AY203" s="115">
        <f>IF(AQ203&gt;0,100*(G203+M203+S203+Y203+AE203+AK203+AQ203)/('S1'!$K$17+100),100*(G203+M203+S203+Y203+AE203+AK203+AQ203)/'S1'!$K$17)</f>
        <v>78.8</v>
      </c>
      <c r="AZ203" s="115">
        <f>IF(AR203&gt;0,100*(H203+N203+T203+Z203+AF203+AL203+AR203)/('S1'!$K$18+100),100*(H203+N203+T203+Z203+AF203+AL203+AR203)/'S1'!$K$18)</f>
        <v>48</v>
      </c>
      <c r="BA203" s="115">
        <f>IF(AS203&gt;0,100*(I383+O203+U203+AA203+AG203+AM203+AS203)/('S1'!$K$19+100),100*(I383+O203+U203+AA203+AG203+AM203+AS203)/'S1'!$K$19)</f>
        <v>50</v>
      </c>
      <c r="BB203" s="115">
        <f>IF(AT203&gt;0,100*(J203+P203+V203+AB203+AH203+AN203+AT203)/('S1'!$K$19+100),100*(J203+P203+V203+AB203+AH203+AN203+AT203)/'S1'!$K$19)</f>
        <v>65</v>
      </c>
    </row>
    <row r="204" spans="1:54" ht="15.75" customHeight="1" x14ac:dyDescent="0.3">
      <c r="A204" s="116">
        <v>192</v>
      </c>
      <c r="B204" s="117">
        <v>921320104189</v>
      </c>
      <c r="C204" s="118" t="s">
        <v>49</v>
      </c>
      <c r="D204" s="150" t="s">
        <v>509</v>
      </c>
      <c r="E204" s="130">
        <v>195</v>
      </c>
      <c r="F204" s="130"/>
      <c r="G204" s="108"/>
      <c r="H204" s="108"/>
      <c r="I204" s="108"/>
      <c r="J204" s="108"/>
      <c r="K204" s="108"/>
      <c r="L204" s="108">
        <v>95</v>
      </c>
      <c r="M204" s="130"/>
      <c r="N204" s="110"/>
      <c r="O204" s="110"/>
      <c r="P204" s="110"/>
      <c r="Q204" s="110"/>
      <c r="R204" s="110"/>
      <c r="S204" s="110">
        <v>394</v>
      </c>
      <c r="T204" s="110"/>
      <c r="U204" s="110"/>
      <c r="V204" s="110"/>
      <c r="W204" s="126"/>
      <c r="X204" s="126"/>
      <c r="Y204" s="126"/>
      <c r="Z204" s="126">
        <v>99</v>
      </c>
      <c r="AA204" s="126"/>
      <c r="AB204" s="126"/>
      <c r="AC204" s="126"/>
      <c r="AD204" s="126"/>
      <c r="AE204" s="126"/>
      <c r="AF204" s="126"/>
      <c r="AG204" s="126">
        <v>99</v>
      </c>
      <c r="AH204" s="126"/>
      <c r="AI204" s="126"/>
      <c r="AJ204" s="126"/>
      <c r="AK204" s="126"/>
      <c r="AL204" s="126"/>
      <c r="AM204" s="126"/>
      <c r="AN204" s="126">
        <v>95</v>
      </c>
      <c r="AO204" s="126"/>
      <c r="AP204" s="110"/>
      <c r="AQ204" s="110"/>
      <c r="AR204" s="110"/>
      <c r="AS204" s="110"/>
      <c r="AT204" s="110">
        <v>94</v>
      </c>
      <c r="AU204" s="156" t="s">
        <v>7</v>
      </c>
      <c r="AV204" s="96">
        <f t="shared" si="1"/>
        <v>80</v>
      </c>
      <c r="AW204" s="115">
        <f>IF(AO204&gt;0,100*(E204+K204+Q204+W204+AC204+AI204+AO204)/('S1'!$K$15+100),100*(E204+K204+Q204+W204+AI204+AC204+AO204)/'S1'!$K$15)</f>
        <v>65</v>
      </c>
      <c r="AX204" s="115">
        <f>IF(AP204&gt;0,100*(F204+L204+R204+WJ204+AD204+AP204)/('S1'!$K$15+100),100*(F204+L204+R204+WJ204+AD204)/'S1'!$K$15)</f>
        <v>31.666666666666668</v>
      </c>
      <c r="AY204" s="115">
        <f>IF(AQ204&gt;0,100*(G204+M204+S204+Y204+AE204+AK204+AQ204)/('S1'!$K$17+100),100*(G204+M204+S204+Y204+AE204+AK204+AQ204)/'S1'!$K$17)</f>
        <v>78.8</v>
      </c>
      <c r="AZ204" s="115">
        <f>IF(AR204&gt;0,100*(H204+N204+T204+Z204+AF204+AL204+AR204)/('S1'!$K$18+100),100*(H204+N204+T204+Z204+AF204+AL204+AR204)/'S1'!$K$18)</f>
        <v>49.5</v>
      </c>
      <c r="BA204" s="115">
        <f>IF(AS204&gt;0,100*(I384+O204+U204+AA204+AG204+AM204+AS204)/('S1'!$K$19+100),100*(I384+O204+U204+AA204+AG204+AM204+AS204)/'S1'!$K$19)</f>
        <v>49.5</v>
      </c>
      <c r="BB204" s="115">
        <f>IF(AT204&gt;0,100*(J204+P204+V204+AB204+AH204+AN204+AT204)/('S1'!$K$19+100),100*(J204+P204+V204+AB204+AH204+AN204+AT204)/'S1'!$K$19)</f>
        <v>63</v>
      </c>
    </row>
    <row r="205" spans="1:54" ht="15.75" customHeight="1" x14ac:dyDescent="0.3">
      <c r="A205" s="116">
        <v>193</v>
      </c>
      <c r="B205" s="117">
        <v>921320104190</v>
      </c>
      <c r="C205" s="118" t="s">
        <v>49</v>
      </c>
      <c r="D205" s="150" t="s">
        <v>510</v>
      </c>
      <c r="E205" s="130">
        <v>198</v>
      </c>
      <c r="F205" s="109"/>
      <c r="G205" s="108"/>
      <c r="H205" s="108"/>
      <c r="I205" s="108"/>
      <c r="J205" s="108"/>
      <c r="K205" s="108"/>
      <c r="L205" s="108">
        <v>100</v>
      </c>
      <c r="M205" s="109"/>
      <c r="N205" s="110"/>
      <c r="O205" s="110"/>
      <c r="P205" s="110"/>
      <c r="Q205" s="110"/>
      <c r="R205" s="110"/>
      <c r="S205" s="110">
        <v>390</v>
      </c>
      <c r="T205" s="110"/>
      <c r="U205" s="110"/>
      <c r="V205" s="110"/>
      <c r="W205" s="110"/>
      <c r="X205" s="110"/>
      <c r="Y205" s="110"/>
      <c r="Z205" s="110">
        <v>98</v>
      </c>
      <c r="AA205" s="110"/>
      <c r="AB205" s="110"/>
      <c r="AC205" s="110"/>
      <c r="AD205" s="110"/>
      <c r="AE205" s="110"/>
      <c r="AF205" s="110"/>
      <c r="AG205" s="110">
        <v>98</v>
      </c>
      <c r="AH205" s="110"/>
      <c r="AI205" s="110"/>
      <c r="AJ205" s="110"/>
      <c r="AK205" s="110"/>
      <c r="AL205" s="110"/>
      <c r="AM205" s="110"/>
      <c r="AN205" s="110">
        <v>99</v>
      </c>
      <c r="AO205" s="110"/>
      <c r="AP205" s="126"/>
      <c r="AQ205" s="110"/>
      <c r="AR205" s="110">
        <v>96</v>
      </c>
      <c r="AS205" s="110"/>
      <c r="AT205" s="126"/>
      <c r="AU205" s="156" t="s">
        <v>327</v>
      </c>
      <c r="AV205" s="96">
        <f t="shared" si="1"/>
        <v>90</v>
      </c>
      <c r="AW205" s="115">
        <f>IF(AO205&gt;0,100*(E205+K205+Q205+W205+AC205+AI205+AO205)/('S1'!$K$15+100),100*(E205+K205+Q205+W205+AI205+AC205+AO205)/'S1'!$K$15)</f>
        <v>66</v>
      </c>
      <c r="AX205" s="115">
        <f>IF(AP205&gt;0,100*(F205+L205+R205+WJ205+AD205+AP205)/('S1'!$K$15+100),100*(F205+L205+R205+WJ205+AD205)/'S1'!$K$15)</f>
        <v>33.333333333333336</v>
      </c>
      <c r="AY205" s="115">
        <f>IF(AQ205&gt;0,100*(G205+M205+S205+Y205+AE205+AK205+AQ205)/('S1'!$K$17+100),100*(G205+M205+S205+Y205+AE205+AK205+AQ205)/'S1'!$K$17)</f>
        <v>78</v>
      </c>
      <c r="AZ205" s="115">
        <f>IF(AR205&gt;0,100*(H205+N205+T205+Z205+AF205+AL205+AR205)/('S1'!$K$18+100),100*(H205+N205+T205+Z205+AF205+AL205+AR205)/'S1'!$K$18)</f>
        <v>64.666666666666671</v>
      </c>
      <c r="BA205" s="115">
        <f>IF(AS205&gt;0,100*(I385+O205+U205+AA205+AG205+AM205+AS205)/('S1'!$K$19+100),100*(I385+O205+U205+AA205+AG205+AM205+AS205)/'S1'!$K$19)</f>
        <v>49</v>
      </c>
      <c r="BB205" s="115">
        <f>IF(AT205&gt;0,100*(J205+P205+V205+AB205+AH205+AN205+AT205)/('S1'!$K$19+100),100*(J205+P205+V205+AB205+AH205+AN205+AT205)/'S1'!$K$19)</f>
        <v>49.5</v>
      </c>
    </row>
    <row r="206" spans="1:54" ht="15.75" customHeight="1" x14ac:dyDescent="0.3">
      <c r="A206" s="116">
        <v>194</v>
      </c>
      <c r="B206" s="117">
        <v>921320104191</v>
      </c>
      <c r="C206" s="118" t="s">
        <v>49</v>
      </c>
      <c r="D206" s="150" t="s">
        <v>511</v>
      </c>
      <c r="E206" s="109">
        <v>200</v>
      </c>
      <c r="F206" s="109"/>
      <c r="G206" s="108"/>
      <c r="H206" s="108"/>
      <c r="I206" s="108"/>
      <c r="J206" s="108"/>
      <c r="K206" s="108"/>
      <c r="L206" s="108">
        <v>100</v>
      </c>
      <c r="M206" s="130"/>
      <c r="N206" s="110"/>
      <c r="O206" s="110"/>
      <c r="P206" s="110"/>
      <c r="Q206" s="110"/>
      <c r="R206" s="110"/>
      <c r="S206" s="110">
        <v>400</v>
      </c>
      <c r="T206" s="130"/>
      <c r="U206" s="110"/>
      <c r="V206" s="110"/>
      <c r="W206" s="110"/>
      <c r="X206" s="110"/>
      <c r="Y206" s="110"/>
      <c r="Z206" s="110">
        <v>100</v>
      </c>
      <c r="AA206" s="110"/>
      <c r="AB206" s="110"/>
      <c r="AC206" s="110"/>
      <c r="AD206" s="110"/>
      <c r="AE206" s="110"/>
      <c r="AF206" s="110"/>
      <c r="AG206" s="110">
        <v>100</v>
      </c>
      <c r="AH206" s="110"/>
      <c r="AI206" s="110"/>
      <c r="AJ206" s="110"/>
      <c r="AK206" s="110"/>
      <c r="AL206" s="110"/>
      <c r="AM206" s="110"/>
      <c r="AN206" s="110">
        <v>100</v>
      </c>
      <c r="AO206" s="110"/>
      <c r="AP206" s="110"/>
      <c r="AQ206" s="126">
        <v>98</v>
      </c>
      <c r="AR206" s="110"/>
      <c r="AS206" s="110"/>
      <c r="AT206" s="110"/>
      <c r="AU206" s="156" t="s">
        <v>315</v>
      </c>
      <c r="AV206" s="96">
        <f t="shared" si="1"/>
        <v>100</v>
      </c>
      <c r="AW206" s="115">
        <f>IF(AO206&gt;0,100*(E206+K206+Q206+W206+AC206+AI206+AO206)/('S1'!$K$15+100),100*(E206+K206+Q206+W206+AI206+AC206+AO206)/'S1'!$K$15)</f>
        <v>66.666666666666671</v>
      </c>
      <c r="AX206" s="115">
        <f>IF(AP206&gt;0,100*(F206+L206+R206+WJ206+AD206+AP206)/('S1'!$K$15+100),100*(F206+L206+R206+WJ206+AD206)/'S1'!$K$15)</f>
        <v>33.333333333333336</v>
      </c>
      <c r="AY206" s="115">
        <f>IF(AQ206&gt;0,100*(G206+M206+S206+Y206+AE206+AK206+AQ206)/('S1'!$K$17+100),100*(G206+M206+S206+Y206+AE206+AK206+AQ206)/'S1'!$K$17)</f>
        <v>83</v>
      </c>
      <c r="AZ206" s="115">
        <f>IF(AR206&gt;0,100*(H206+N206+T206+Z206+AF206+AL206+AR206)/('S1'!$K$18+100),100*(H206+N206+T206+Z206+AF206+AL206+AR206)/'S1'!$K$18)</f>
        <v>50</v>
      </c>
      <c r="BA206" s="115">
        <f>IF(AS206&gt;0,100*(I386+O206+U206+AA206+AG206+AM206+AS206)/('S1'!$K$19+100),100*(I386+O206+U206+AA206+AG206+AM206+AS206)/'S1'!$K$19)</f>
        <v>50</v>
      </c>
      <c r="BB206" s="115">
        <f>IF(AT206&gt;0,100*(J206+P206+V206+AB206+AH206+AN206+AT206)/('S1'!$K$19+100),100*(J206+P206+V206+AB206+AH206+AN206+AT206)/'S1'!$K$19)</f>
        <v>50</v>
      </c>
    </row>
    <row r="207" spans="1:54" ht="15.75" customHeight="1" x14ac:dyDescent="0.3">
      <c r="A207" s="116">
        <v>195</v>
      </c>
      <c r="B207" s="117">
        <v>921320104192</v>
      </c>
      <c r="C207" s="118" t="s">
        <v>49</v>
      </c>
      <c r="D207" s="150" t="s">
        <v>512</v>
      </c>
      <c r="E207" s="130">
        <v>195</v>
      </c>
      <c r="F207" s="130"/>
      <c r="G207" s="108"/>
      <c r="H207" s="108"/>
      <c r="I207" s="108"/>
      <c r="J207" s="108"/>
      <c r="K207" s="108"/>
      <c r="L207" s="108">
        <v>99</v>
      </c>
      <c r="M207" s="130"/>
      <c r="N207" s="110"/>
      <c r="O207" s="110"/>
      <c r="P207" s="110"/>
      <c r="Q207" s="110"/>
      <c r="R207" s="110"/>
      <c r="S207" s="110">
        <v>388</v>
      </c>
      <c r="T207" s="130"/>
      <c r="U207" s="110"/>
      <c r="V207" s="110"/>
      <c r="W207" s="110"/>
      <c r="X207" s="110"/>
      <c r="Y207" s="110"/>
      <c r="Z207" s="110">
        <v>99</v>
      </c>
      <c r="AA207" s="110"/>
      <c r="AB207" s="110"/>
      <c r="AC207" s="110"/>
      <c r="AD207" s="110"/>
      <c r="AE207" s="110"/>
      <c r="AF207" s="110"/>
      <c r="AG207" s="110">
        <v>98</v>
      </c>
      <c r="AH207" s="110"/>
      <c r="AI207" s="110"/>
      <c r="AJ207" s="110"/>
      <c r="AK207" s="110"/>
      <c r="AL207" s="110"/>
      <c r="AM207" s="110"/>
      <c r="AN207" s="110">
        <v>100</v>
      </c>
      <c r="AO207" s="110"/>
      <c r="AP207" s="126">
        <v>94</v>
      </c>
      <c r="AQ207" s="110"/>
      <c r="AR207" s="110"/>
      <c r="AS207" s="110"/>
      <c r="AT207" s="110"/>
      <c r="AU207" s="157" t="s">
        <v>327</v>
      </c>
      <c r="AV207" s="96">
        <f t="shared" si="1"/>
        <v>90</v>
      </c>
      <c r="AW207" s="115">
        <f>IF(AO207&gt;0,100*(E207+K207+Q207+W207+AC207+AI207+AO207)/('S1'!$K$15+100),100*(E207+K207+Q207+W207+AI207+AC207+AO207)/'S1'!$K$15)</f>
        <v>65</v>
      </c>
      <c r="AX207" s="115">
        <f>IF(AP207&gt;0,100*(F207+L207+R207+WJ207+AD207+AP207)/('S1'!$K$15+100),100*(F207+L207+R207+WJ207+AD207)/'S1'!$K$15)</f>
        <v>48.25</v>
      </c>
      <c r="AY207" s="115">
        <f>IF(AQ207&gt;0,100*(G207+M207+S207+Y207+AE207+AK207+AQ207)/('S1'!$K$17+100),100*(G207+M207+S207+Y207+AE207+AK207+AQ207)/'S1'!$K$17)</f>
        <v>77.599999999999994</v>
      </c>
      <c r="AZ207" s="115">
        <f>IF(AR207&gt;0,100*(H207+N207+T207+Z207+AF207+AL207+AR207)/('S1'!$K$18+100),100*(H207+N207+T207+Z207+AF207+AL207+AR207)/'S1'!$K$18)</f>
        <v>49.5</v>
      </c>
      <c r="BA207" s="115">
        <f>IF(AS207&gt;0,100*(I387+O207+U207+AA207+AG207+AM207+AS207)/('S1'!$K$19+100),100*(I387+O207+U207+AA207+AG207+AM207+AS207)/'S1'!$K$19)</f>
        <v>49</v>
      </c>
      <c r="BB207" s="115">
        <f>IF(AT207&gt;0,100*(J207+P207+V207+AB207+AH207+AN207+AT207)/('S1'!$K$19+100),100*(J207+P207+V207+AB207+AH207+AN207+AT207)/'S1'!$K$19)</f>
        <v>50</v>
      </c>
    </row>
    <row r="208" spans="1:54" ht="15.75" customHeight="1" x14ac:dyDescent="0.3">
      <c r="A208" s="116">
        <v>196</v>
      </c>
      <c r="B208" s="117">
        <v>921320104193</v>
      </c>
      <c r="C208" s="118" t="s">
        <v>49</v>
      </c>
      <c r="D208" s="150" t="s">
        <v>513</v>
      </c>
      <c r="E208" s="109">
        <v>192</v>
      </c>
      <c r="F208" s="109"/>
      <c r="G208" s="108"/>
      <c r="H208" s="108"/>
      <c r="I208" s="108"/>
      <c r="J208" s="108"/>
      <c r="K208" s="108"/>
      <c r="L208" s="108">
        <v>97</v>
      </c>
      <c r="M208" s="109"/>
      <c r="N208" s="110"/>
      <c r="O208" s="110"/>
      <c r="P208" s="110"/>
      <c r="Q208" s="110"/>
      <c r="R208" s="110"/>
      <c r="S208" s="110">
        <v>388</v>
      </c>
      <c r="T208" s="130"/>
      <c r="U208" s="110"/>
      <c r="V208" s="110"/>
      <c r="W208" s="126"/>
      <c r="X208" s="126"/>
      <c r="Y208" s="126"/>
      <c r="Z208" s="126">
        <v>98</v>
      </c>
      <c r="AA208" s="126"/>
      <c r="AB208" s="126"/>
      <c r="AC208" s="126"/>
      <c r="AD208" s="126"/>
      <c r="AE208" s="126"/>
      <c r="AF208" s="126"/>
      <c r="AG208" s="126">
        <v>96</v>
      </c>
      <c r="AH208" s="126"/>
      <c r="AI208" s="126"/>
      <c r="AJ208" s="126"/>
      <c r="AK208" s="126"/>
      <c r="AL208" s="126"/>
      <c r="AM208" s="126"/>
      <c r="AN208" s="126">
        <v>99</v>
      </c>
      <c r="AO208" s="126"/>
      <c r="AP208" s="110"/>
      <c r="AQ208" s="110"/>
      <c r="AR208" s="110"/>
      <c r="AS208" s="110">
        <v>92</v>
      </c>
      <c r="AT208" s="110"/>
      <c r="AU208" s="157" t="s">
        <v>7</v>
      </c>
      <c r="AV208" s="96">
        <f t="shared" si="1"/>
        <v>80</v>
      </c>
      <c r="AW208" s="115">
        <f>IF(AO208&gt;0,100*(E208+K208+Q208+W208+AC208+AI208+AO208)/('S1'!$K$15+100),100*(E208+K208+Q208+W208+AI208+AC208+AO208)/'S1'!$K$15)</f>
        <v>64</v>
      </c>
      <c r="AX208" s="115">
        <f>IF(AP208&gt;0,100*(F208+L208+R208+WJ208+AD208+AP208)/('S1'!$K$15+100),100*(F208+L208+R208+WJ208+AD208)/'S1'!$K$15)</f>
        <v>32.333333333333336</v>
      </c>
      <c r="AY208" s="115">
        <f>IF(AQ208&gt;0,100*(G208+M208+S208+Y208+AE208+AK208+AQ208)/('S1'!$K$17+100),100*(G208+M208+S208+Y208+AE208+AK208+AQ208)/'S1'!$K$17)</f>
        <v>77.599999999999994</v>
      </c>
      <c r="AZ208" s="115">
        <f>IF(AR208&gt;0,100*(H208+N208+T208+Z208+AF208+AL208+AR208)/('S1'!$K$18+100),100*(H208+N208+T208+Z208+AF208+AL208+AR208)/'S1'!$K$18)</f>
        <v>49</v>
      </c>
      <c r="BA208" s="115">
        <f>IF(AS208&gt;0,100*(I388+O208+U208+AA208+AG208+AM208+AS208)/('S1'!$K$19+100),100*(I388+O208+U208+AA208+AG208+AM208+AS208)/'S1'!$K$19)</f>
        <v>62.666666666666664</v>
      </c>
      <c r="BB208" s="115">
        <f>IF(AT208&gt;0,100*(J208+P208+V208+AB208+AH208+AN208+AT208)/('S1'!$K$19+100),100*(J208+P208+V208+AB208+AH208+AN208+AT208)/'S1'!$K$19)</f>
        <v>49.5</v>
      </c>
    </row>
    <row r="209" spans="1:54" ht="15.75" customHeight="1" x14ac:dyDescent="0.3">
      <c r="A209" s="116">
        <v>197</v>
      </c>
      <c r="B209" s="117">
        <v>921320104194</v>
      </c>
      <c r="C209" s="118" t="s">
        <v>49</v>
      </c>
      <c r="D209" s="150" t="s">
        <v>514</v>
      </c>
      <c r="E209" s="130">
        <v>196</v>
      </c>
      <c r="F209" s="130"/>
      <c r="G209" s="108"/>
      <c r="H209" s="108"/>
      <c r="I209" s="108"/>
      <c r="J209" s="108"/>
      <c r="K209" s="108"/>
      <c r="L209" s="108">
        <v>97</v>
      </c>
      <c r="M209" s="109"/>
      <c r="N209" s="110"/>
      <c r="O209" s="110"/>
      <c r="P209" s="110"/>
      <c r="Q209" s="110"/>
      <c r="R209" s="110"/>
      <c r="S209" s="110">
        <v>391</v>
      </c>
      <c r="T209" s="143"/>
      <c r="U209" s="110"/>
      <c r="V209" s="110"/>
      <c r="W209" s="110"/>
      <c r="X209" s="110"/>
      <c r="Y209" s="110"/>
      <c r="Z209" s="110">
        <v>98</v>
      </c>
      <c r="AA209" s="110"/>
      <c r="AB209" s="110"/>
      <c r="AC209" s="110"/>
      <c r="AD209" s="110"/>
      <c r="AE209" s="110"/>
      <c r="AF209" s="110"/>
      <c r="AG209" s="110">
        <v>97</v>
      </c>
      <c r="AH209" s="110"/>
      <c r="AI209" s="110"/>
      <c r="AJ209" s="110"/>
      <c r="AK209" s="110"/>
      <c r="AL209" s="110"/>
      <c r="AM209" s="110"/>
      <c r="AN209" s="110">
        <v>96</v>
      </c>
      <c r="AO209" s="110"/>
      <c r="AP209" s="110"/>
      <c r="AQ209" s="110"/>
      <c r="AR209" s="126"/>
      <c r="AS209" s="110"/>
      <c r="AT209" s="110">
        <v>98</v>
      </c>
      <c r="AU209" s="154" t="s">
        <v>323</v>
      </c>
      <c r="AV209" s="96">
        <f t="shared" si="1"/>
        <v>70</v>
      </c>
      <c r="AW209" s="115">
        <f>IF(AO209&gt;0,100*(E209+K209+Q209+W209+AC209+AI209+AO209)/('S1'!$K$15+100),100*(E209+K209+Q209+W209+AI209+AC209+AO209)/'S1'!$K$15)</f>
        <v>65.333333333333329</v>
      </c>
      <c r="AX209" s="115">
        <f>IF(AP209&gt;0,100*(F209+L209+R209+WJ209+AD209+AP209)/('S1'!$K$15+100),100*(F209+L209+R209+WJ209+AD209)/'S1'!$K$15)</f>
        <v>32.333333333333336</v>
      </c>
      <c r="AY209" s="115">
        <f>IF(AQ209&gt;0,100*(G209+M209+S209+Y209+AE209+AK209+AQ209)/('S1'!$K$17+100),100*(G209+M209+S209+Y209+AE209+AK209+AQ209)/'S1'!$K$17)</f>
        <v>78.2</v>
      </c>
      <c r="AZ209" s="115">
        <f>IF(AR209&gt;0,100*(H209+N209+T209+Z209+AF209+AL209+AR209)/('S1'!$K$18+100),100*(H209+N209+T209+Z209+AF209+AL209+AR209)/'S1'!$K$18)</f>
        <v>49</v>
      </c>
      <c r="BA209" s="115">
        <f>IF(AS209&gt;0,100*(I389+O209+U209+AA209+AG209+AM209+AS209)/('S1'!$K$19+100),100*(I389+O209+U209+AA209+AG209+AM209+AS209)/'S1'!$K$19)</f>
        <v>48.5</v>
      </c>
      <c r="BB209" s="115">
        <f>IF(AT209&gt;0,100*(J209+P209+V209+AB209+AH209+AN209+AT209)/('S1'!$K$19+100),100*(J209+P209+V209+AB209+AH209+AN209+AT209)/'S1'!$K$19)</f>
        <v>64.666666666666671</v>
      </c>
    </row>
    <row r="210" spans="1:54" ht="15.75" customHeight="1" x14ac:dyDescent="0.3">
      <c r="A210" s="116">
        <v>198</v>
      </c>
      <c r="B210" s="117">
        <v>921320104195</v>
      </c>
      <c r="C210" s="118" t="s">
        <v>49</v>
      </c>
      <c r="D210" s="150" t="s">
        <v>515</v>
      </c>
      <c r="E210" s="109">
        <v>195</v>
      </c>
      <c r="F210" s="109"/>
      <c r="G210" s="108"/>
      <c r="H210" s="108"/>
      <c r="I210" s="108"/>
      <c r="J210" s="108"/>
      <c r="K210" s="108"/>
      <c r="L210" s="108">
        <v>96</v>
      </c>
      <c r="M210" s="109"/>
      <c r="N210" s="110"/>
      <c r="O210" s="110"/>
      <c r="P210" s="110"/>
      <c r="Q210" s="110"/>
      <c r="R210" s="110"/>
      <c r="S210" s="110">
        <v>394</v>
      </c>
      <c r="T210" s="126"/>
      <c r="U210" s="110"/>
      <c r="V210" s="110"/>
      <c r="W210" s="110"/>
      <c r="X210" s="110"/>
      <c r="Y210" s="110"/>
      <c r="Z210" s="110">
        <v>96</v>
      </c>
      <c r="AA210" s="110"/>
      <c r="AB210" s="110"/>
      <c r="AC210" s="110"/>
      <c r="AD210" s="110"/>
      <c r="AE210" s="110"/>
      <c r="AF210" s="110"/>
      <c r="AG210" s="110">
        <v>98</v>
      </c>
      <c r="AH210" s="110"/>
      <c r="AI210" s="110"/>
      <c r="AJ210" s="110"/>
      <c r="AK210" s="110"/>
      <c r="AL210" s="110"/>
      <c r="AM210" s="110"/>
      <c r="AN210" s="110">
        <v>97</v>
      </c>
      <c r="AO210" s="110"/>
      <c r="AP210" s="110"/>
      <c r="AQ210" s="110"/>
      <c r="AR210" s="126"/>
      <c r="AS210" s="110"/>
      <c r="AT210" s="110"/>
      <c r="AU210" s="154" t="s">
        <v>315</v>
      </c>
      <c r="AV210" s="96">
        <f t="shared" si="1"/>
        <v>100</v>
      </c>
      <c r="AW210" s="115">
        <f>IF(AO210&gt;0,100*(E210+K210+Q210+W210+AC210+AI210+AO210)/('S1'!$K$15+100),100*(E210+K210+Q210+W210+AI210+AC210+AO210)/'S1'!$K$15)</f>
        <v>65</v>
      </c>
      <c r="AX210" s="115">
        <f>IF(AP210&gt;0,100*(F210+L210+R210+WJ210+AD210+AP210)/('S1'!$K$15+100),100*(F210+L210+R210+WJ210+AD210)/'S1'!$K$15)</f>
        <v>32</v>
      </c>
      <c r="AY210" s="115">
        <f>IF(AQ210&gt;0,100*(G210+M210+S210+Y210+AE210+AK210+AQ210)/('S1'!$K$17+100),100*(G210+M210+S210+Y210+AE210+AK210+AQ210)/'S1'!$K$17)</f>
        <v>78.8</v>
      </c>
      <c r="AZ210" s="115">
        <f>IF(AR210&gt;0,100*(H210+N210+T210+Z210+AF210+AL210+AR210)/('S1'!$K$18+100),100*(H210+N210+T210+Z210+AF210+AL210+AR210)/'S1'!$K$18)</f>
        <v>48</v>
      </c>
      <c r="BA210" s="115">
        <f>IF(AS210&gt;0,100*(I390+O210+U210+AA210+AG210+AM210+AS210)/('S1'!$K$19+100),100*(I390+O210+U210+AA210+AG210+AM210+AS210)/'S1'!$K$19)</f>
        <v>49</v>
      </c>
      <c r="BB210" s="115">
        <f>IF(AT210&gt;0,100*(J210+P210+V210+AB210+AH210+AN210+AT210)/('S1'!$K$19+100),100*(J210+P210+V210+AB210+AH210+AN210+AT210)/'S1'!$K$19)</f>
        <v>48.5</v>
      </c>
    </row>
    <row r="211" spans="1:54" ht="15.75" customHeight="1" x14ac:dyDescent="0.3">
      <c r="A211" s="116">
        <v>199</v>
      </c>
      <c r="B211" s="117">
        <v>921320104196</v>
      </c>
      <c r="C211" s="118" t="s">
        <v>49</v>
      </c>
      <c r="D211" s="150" t="s">
        <v>516</v>
      </c>
      <c r="E211" s="130">
        <v>193</v>
      </c>
      <c r="F211" s="109"/>
      <c r="G211" s="108"/>
      <c r="H211" s="108"/>
      <c r="I211" s="108"/>
      <c r="J211" s="108"/>
      <c r="K211" s="108"/>
      <c r="L211" s="108">
        <v>99</v>
      </c>
      <c r="M211" s="109"/>
      <c r="N211" s="110"/>
      <c r="O211" s="110"/>
      <c r="P211" s="110"/>
      <c r="Q211" s="110"/>
      <c r="R211" s="110"/>
      <c r="S211" s="110">
        <v>392</v>
      </c>
      <c r="T211" s="143"/>
      <c r="U211" s="110"/>
      <c r="V211" s="110"/>
      <c r="W211" s="110"/>
      <c r="X211" s="110"/>
      <c r="Y211" s="110"/>
      <c r="Z211" s="110">
        <v>99</v>
      </c>
      <c r="AA211" s="110"/>
      <c r="AB211" s="110"/>
      <c r="AC211" s="110"/>
      <c r="AD211" s="110"/>
      <c r="AE211" s="110"/>
      <c r="AF211" s="110"/>
      <c r="AG211" s="110">
        <v>99</v>
      </c>
      <c r="AH211" s="110"/>
      <c r="AI211" s="110"/>
      <c r="AJ211" s="110"/>
      <c r="AK211" s="110"/>
      <c r="AL211" s="110"/>
      <c r="AM211" s="110"/>
      <c r="AN211" s="110">
        <v>97</v>
      </c>
      <c r="AO211" s="110"/>
      <c r="AP211" s="110"/>
      <c r="AQ211" s="110">
        <v>94</v>
      </c>
      <c r="AR211" s="110"/>
      <c r="AS211" s="126"/>
      <c r="AT211" s="110"/>
      <c r="AU211" s="154" t="s">
        <v>315</v>
      </c>
      <c r="AV211" s="96">
        <f t="shared" si="1"/>
        <v>100</v>
      </c>
      <c r="AW211" s="115">
        <f>IF(AO211&gt;0,100*(E211+K211+Q211+W211+AC211+AI211+AO211)/('S1'!$K$15+100),100*(E211+K211+Q211+W211+AI211+AC211+AO211)/'S1'!$K$15)</f>
        <v>64.333333333333329</v>
      </c>
      <c r="AX211" s="115">
        <f>IF(AP211&gt;0,100*(F211+L211+R211+WJ211+AD211+AP211)/('S1'!$K$15+100),100*(F211+L211+R211+WJ211+AD211)/'S1'!$K$15)</f>
        <v>33</v>
      </c>
      <c r="AY211" s="115">
        <f>IF(AQ211&gt;0,100*(G211+M211+S211+Y211+AE211+AK211+AQ211)/('S1'!$K$17+100),100*(G211+M211+S211+Y211+AE211+AK211+AQ211)/'S1'!$K$17)</f>
        <v>81</v>
      </c>
      <c r="AZ211" s="115">
        <f>IF(AR211&gt;0,100*(H211+N211+T211+Z211+AF211+AL211+AR211)/('S1'!$K$18+100),100*(H211+N211+T211+Z211+AF211+AL211+AR211)/'S1'!$K$18)</f>
        <v>49.5</v>
      </c>
      <c r="BA211" s="115">
        <f>IF(AS211&gt;0,100*(I391+O211+U211+AA211+AG211+AM211+AS211)/('S1'!$K$19+100),100*(I391+O211+U211+AA211+AG211+AM211+AS211)/'S1'!$K$19)</f>
        <v>49.5</v>
      </c>
      <c r="BB211" s="115">
        <f>IF(AT211&gt;0,100*(J211+P211+V211+AB211+AH211+AN211+AT211)/('S1'!$K$19+100),100*(J211+P211+V211+AB211+AH211+AN211+AT211)/'S1'!$K$19)</f>
        <v>48.5</v>
      </c>
    </row>
    <row r="212" spans="1:54" ht="15.75" customHeight="1" x14ac:dyDescent="0.3">
      <c r="A212" s="116">
        <v>200</v>
      </c>
      <c r="B212" s="117">
        <v>921320104197</v>
      </c>
      <c r="C212" s="118" t="s">
        <v>49</v>
      </c>
      <c r="D212" s="150" t="s">
        <v>517</v>
      </c>
      <c r="E212" s="130">
        <v>200</v>
      </c>
      <c r="F212" s="130"/>
      <c r="G212" s="108"/>
      <c r="H212" s="108"/>
      <c r="I212" s="108"/>
      <c r="J212" s="108"/>
      <c r="K212" s="108"/>
      <c r="L212" s="108">
        <v>100</v>
      </c>
      <c r="M212" s="109"/>
      <c r="N212" s="110"/>
      <c r="O212" s="110"/>
      <c r="P212" s="110"/>
      <c r="Q212" s="110"/>
      <c r="R212" s="110"/>
      <c r="S212" s="110">
        <v>400</v>
      </c>
      <c r="T212" s="143"/>
      <c r="U212" s="110"/>
      <c r="V212" s="110"/>
      <c r="W212" s="110"/>
      <c r="X212" s="110"/>
      <c r="Y212" s="110"/>
      <c r="Z212" s="110">
        <v>100</v>
      </c>
      <c r="AA212" s="110"/>
      <c r="AB212" s="110"/>
      <c r="AC212" s="110"/>
      <c r="AD212" s="110"/>
      <c r="AE212" s="110"/>
      <c r="AF212" s="110"/>
      <c r="AG212" s="110">
        <v>100</v>
      </c>
      <c r="AH212" s="110"/>
      <c r="AI212" s="110"/>
      <c r="AJ212" s="110"/>
      <c r="AK212" s="110"/>
      <c r="AL212" s="110"/>
      <c r="AM212" s="110"/>
      <c r="AN212" s="110">
        <v>100</v>
      </c>
      <c r="AO212" s="110"/>
      <c r="AP212" s="110"/>
      <c r="AQ212" s="110">
        <v>94</v>
      </c>
      <c r="AR212" s="110"/>
      <c r="AS212" s="126"/>
      <c r="AT212" s="110"/>
      <c r="AU212" s="154" t="s">
        <v>315</v>
      </c>
      <c r="AV212" s="96">
        <f t="shared" si="1"/>
        <v>100</v>
      </c>
      <c r="AW212" s="115">
        <f>IF(AO212&gt;0,100*(E212+K212+Q212+W212+AC212+AI212+AO212)/('S1'!$K$15+100),100*(E212+K212+Q212+W212+AI212+AC212+AO212)/'S1'!$K$15)</f>
        <v>66.666666666666671</v>
      </c>
      <c r="AX212" s="115">
        <f>IF(AP212&gt;0,100*(F212+L212+R212+WJ212+AD212+AP212)/('S1'!$K$15+100),100*(F212+L212+R212+WJ212+AD212)/'S1'!$K$15)</f>
        <v>33.333333333333336</v>
      </c>
      <c r="AY212" s="115">
        <f>IF(AQ212&gt;0,100*(G212+M212+S212+Y212+AE212+AK212+AQ212)/('S1'!$K$17+100),100*(G212+M212+S212+Y212+AE212+AK212+AQ212)/'S1'!$K$17)</f>
        <v>82.333333333333329</v>
      </c>
      <c r="AZ212" s="115">
        <f>IF(AR212&gt;0,100*(H212+N212+T212+Z212+AF212+AL212+AR212)/('S1'!$K$18+100),100*(H212+N212+T212+Z212+AF212+AL212+AR212)/'S1'!$K$18)</f>
        <v>50</v>
      </c>
      <c r="BA212" s="115">
        <f>IF(AS212&gt;0,100*(I392+O212+U212+AA212+AG212+AM212+AS212)/('S1'!$K$19+100),100*(I392+O212+U212+AA212+AG212+AM212+AS212)/'S1'!$K$19)</f>
        <v>50</v>
      </c>
      <c r="BB212" s="115">
        <f>IF(AT212&gt;0,100*(J212+P212+V212+AB212+AH212+AN212+AT212)/('S1'!$K$19+100),100*(J212+P212+V212+AB212+AH212+AN212+AT212)/'S1'!$K$19)</f>
        <v>50</v>
      </c>
    </row>
    <row r="213" spans="1:54" ht="15.75" customHeight="1" x14ac:dyDescent="0.3">
      <c r="A213" s="116">
        <v>201</v>
      </c>
      <c r="B213" s="117">
        <v>921320104199</v>
      </c>
      <c r="C213" s="118" t="s">
        <v>49</v>
      </c>
      <c r="D213" s="150" t="s">
        <v>518</v>
      </c>
      <c r="E213" s="109">
        <v>192</v>
      </c>
      <c r="F213" s="109"/>
      <c r="G213" s="108"/>
      <c r="H213" s="108"/>
      <c r="I213" s="108"/>
      <c r="J213" s="108"/>
      <c r="K213" s="108"/>
      <c r="L213" s="108">
        <v>96</v>
      </c>
      <c r="M213" s="130"/>
      <c r="N213" s="110"/>
      <c r="O213" s="110"/>
      <c r="P213" s="110"/>
      <c r="Q213" s="110"/>
      <c r="R213" s="110"/>
      <c r="S213" s="110">
        <v>392</v>
      </c>
      <c r="T213" s="126"/>
      <c r="U213" s="110"/>
      <c r="V213" s="110"/>
      <c r="W213" s="110"/>
      <c r="X213" s="110"/>
      <c r="Y213" s="110"/>
      <c r="Z213" s="110">
        <v>95</v>
      </c>
      <c r="AA213" s="110"/>
      <c r="AB213" s="110"/>
      <c r="AC213" s="110"/>
      <c r="AD213" s="110"/>
      <c r="AE213" s="110"/>
      <c r="AF213" s="110"/>
      <c r="AG213" s="110">
        <v>95</v>
      </c>
      <c r="AH213" s="110"/>
      <c r="AI213" s="110"/>
      <c r="AJ213" s="110"/>
      <c r="AK213" s="110"/>
      <c r="AL213" s="110"/>
      <c r="AM213" s="110"/>
      <c r="AN213" s="110">
        <v>97</v>
      </c>
      <c r="AO213" s="110"/>
      <c r="AP213" s="110">
        <v>98</v>
      </c>
      <c r="AQ213" s="110"/>
      <c r="AR213" s="126"/>
      <c r="AS213" s="110"/>
      <c r="AT213" s="110"/>
      <c r="AU213" s="154" t="s">
        <v>7</v>
      </c>
      <c r="AV213" s="96">
        <f t="shared" si="1"/>
        <v>80</v>
      </c>
      <c r="AW213" s="115">
        <f>IF(AO213&gt;0,100*(E213+K213+Q213+W213+AC213+AI213+AO213)/('S1'!$K$15+100),100*(E213+K213+Q213+W213+AI213+AC213+AO213)/'S1'!$K$15)</f>
        <v>64</v>
      </c>
      <c r="AX213" s="115">
        <f>IF(AP213&gt;0,100*(F213+L213+R213+WJ213+AD213+AP213)/('S1'!$K$15+100),100*(F213+L213+R213+WJ213+AD213)/'S1'!$K$15)</f>
        <v>48.5</v>
      </c>
      <c r="AY213" s="115">
        <f>IF(AQ213&gt;0,100*(G213+M213+S213+Y213+AE213+AK213+AQ213)/('S1'!$K$17+100),100*(G213+M213+S213+Y213+AE213+AK213+AQ213)/'S1'!$K$17)</f>
        <v>78.400000000000006</v>
      </c>
      <c r="AZ213" s="115">
        <f>IF(AR213&gt;0,100*(H213+N213+T213+Z213+AF213+AL213+AR213)/('S1'!$K$18+100),100*(H213+N213+T213+Z213+AF213+AL213+AR213)/'S1'!$K$18)</f>
        <v>47.5</v>
      </c>
      <c r="BA213" s="115">
        <f>IF(AS213&gt;0,100*(I393+O213+U213+AA213+AG213+AM213+AS213)/('S1'!$K$19+100),100*(I393+O213+U213+AA213+AG213+AM213+AS213)/'S1'!$K$19)</f>
        <v>47.5</v>
      </c>
      <c r="BB213" s="115">
        <f>IF(AT213&gt;0,100*(J213+P213+V213+AB213+AH213+AN213+AT213)/('S1'!$K$19+100),100*(J213+P213+V213+AB213+AH213+AN213+AT213)/'S1'!$K$19)</f>
        <v>48.5</v>
      </c>
    </row>
    <row r="214" spans="1:54" ht="15.75" customHeight="1" x14ac:dyDescent="0.3">
      <c r="A214" s="116">
        <v>202</v>
      </c>
      <c r="B214" s="117">
        <v>921320104200</v>
      </c>
      <c r="C214" s="118" t="s">
        <v>49</v>
      </c>
      <c r="D214" s="150" t="s">
        <v>519</v>
      </c>
      <c r="E214" s="130">
        <v>197</v>
      </c>
      <c r="F214" s="109"/>
      <c r="G214" s="108"/>
      <c r="H214" s="108"/>
      <c r="I214" s="108"/>
      <c r="J214" s="108"/>
      <c r="K214" s="108"/>
      <c r="L214" s="108">
        <v>98</v>
      </c>
      <c r="M214" s="130"/>
      <c r="N214" s="110"/>
      <c r="O214" s="110"/>
      <c r="P214" s="110"/>
      <c r="Q214" s="110"/>
      <c r="R214" s="110"/>
      <c r="S214" s="110">
        <v>388</v>
      </c>
      <c r="T214" s="143"/>
      <c r="U214" s="110"/>
      <c r="V214" s="110"/>
      <c r="W214" s="110"/>
      <c r="X214" s="110"/>
      <c r="Y214" s="110"/>
      <c r="Z214" s="110">
        <v>95</v>
      </c>
      <c r="AA214" s="110"/>
      <c r="AB214" s="110"/>
      <c r="AC214" s="110"/>
      <c r="AD214" s="110"/>
      <c r="AE214" s="110"/>
      <c r="AF214" s="110"/>
      <c r="AG214" s="110">
        <v>96</v>
      </c>
      <c r="AH214" s="110"/>
      <c r="AI214" s="110"/>
      <c r="AJ214" s="110"/>
      <c r="AK214" s="110"/>
      <c r="AL214" s="110"/>
      <c r="AM214" s="110"/>
      <c r="AN214" s="110">
        <v>100</v>
      </c>
      <c r="AO214" s="110"/>
      <c r="AP214" s="110"/>
      <c r="AQ214" s="110"/>
      <c r="AR214" s="110"/>
      <c r="AS214" s="126"/>
      <c r="AT214" s="110">
        <v>74</v>
      </c>
      <c r="AU214" s="154" t="s">
        <v>7</v>
      </c>
      <c r="AV214" s="96">
        <f t="shared" si="1"/>
        <v>80</v>
      </c>
      <c r="AW214" s="115">
        <f>IF(AO214&gt;0,100*(E214+K214+Q214+W214+AC214+AI214+AO214)/('S1'!$K$15+100),100*(E214+K214+Q214+W214+AI214+AC214+AO214)/'S1'!$K$15)</f>
        <v>65.666666666666671</v>
      </c>
      <c r="AX214" s="115">
        <f>IF(AP214&gt;0,100*(F214+L214+R214+WJ214+AD214+AP214)/('S1'!$K$15+100),100*(F214+L214+R214+WJ214+AD214)/'S1'!$K$15)</f>
        <v>32.666666666666664</v>
      </c>
      <c r="AY214" s="115">
        <f>IF(AQ214&gt;0,100*(G214+M214+S214+Y214+AE214+AK214+AQ214)/('S1'!$K$17+100),100*(G214+M214+S214+Y214+AE214+AK214+AQ214)/'S1'!$K$17)</f>
        <v>77.599999999999994</v>
      </c>
      <c r="AZ214" s="115">
        <f>IF(AR214&gt;0,100*(H214+N214+T214+Z214+AF214+AL214+AR214)/('S1'!$K$18+100),100*(H214+N214+T214+Z214+AF214+AL214+AR214)/'S1'!$K$18)</f>
        <v>47.5</v>
      </c>
      <c r="BA214" s="115">
        <f>IF(AS214&gt;0,100*(I394+O214+U214+AA214+AG214+AM214+AS214)/('S1'!$K$19+100),100*(I394+O214+U214+AA214+AG214+AM214+AS214)/'S1'!$K$19)</f>
        <v>48</v>
      </c>
      <c r="BB214" s="115">
        <f>IF(AT214&gt;0,100*(J214+P214+V214+AB214+AH214+AN214+AT214)/('S1'!$K$19+100),100*(J214+P214+V214+AB214+AH214+AN214+AT214)/'S1'!$K$19)</f>
        <v>58</v>
      </c>
    </row>
    <row r="215" spans="1:54" ht="15.75" customHeight="1" x14ac:dyDescent="0.3">
      <c r="A215" s="116">
        <v>203</v>
      </c>
      <c r="B215" s="117">
        <v>921320104201</v>
      </c>
      <c r="C215" s="118" t="s">
        <v>49</v>
      </c>
      <c r="D215" s="150" t="s">
        <v>520</v>
      </c>
      <c r="E215" s="109">
        <v>195</v>
      </c>
      <c r="F215" s="130"/>
      <c r="G215" s="108"/>
      <c r="H215" s="108"/>
      <c r="I215" s="108"/>
      <c r="J215" s="108"/>
      <c r="K215" s="108"/>
      <c r="L215" s="108">
        <v>100</v>
      </c>
      <c r="M215" s="130"/>
      <c r="N215" s="110"/>
      <c r="O215" s="110"/>
      <c r="P215" s="110"/>
      <c r="Q215" s="110"/>
      <c r="R215" s="110"/>
      <c r="S215" s="110">
        <v>388</v>
      </c>
      <c r="T215" s="143"/>
      <c r="U215" s="110"/>
      <c r="V215" s="110"/>
      <c r="W215" s="110"/>
      <c r="X215" s="110"/>
      <c r="Y215" s="110"/>
      <c r="Z215" s="110">
        <v>99</v>
      </c>
      <c r="AA215" s="110"/>
      <c r="AB215" s="110"/>
      <c r="AC215" s="110"/>
      <c r="AD215" s="110"/>
      <c r="AE215" s="110"/>
      <c r="AF215" s="110"/>
      <c r="AG215" s="110">
        <v>96</v>
      </c>
      <c r="AH215" s="110"/>
      <c r="AI215" s="110"/>
      <c r="AJ215" s="110"/>
      <c r="AK215" s="110"/>
      <c r="AL215" s="110"/>
      <c r="AM215" s="110"/>
      <c r="AN215" s="110">
        <v>95</v>
      </c>
      <c r="AO215" s="110"/>
      <c r="AP215" s="110"/>
      <c r="AQ215" s="126"/>
      <c r="AR215" s="110">
        <v>92</v>
      </c>
      <c r="AS215" s="110"/>
      <c r="AT215" s="110"/>
      <c r="AU215" s="154" t="s">
        <v>315</v>
      </c>
      <c r="AV215" s="96">
        <f t="shared" si="1"/>
        <v>100</v>
      </c>
      <c r="AW215" s="115">
        <f>IF(AO215&gt;0,100*(E215+K215+Q215+W215+AC215+AI215+AO215)/('S1'!$K$15+100),100*(E215+K215+Q215+W215+AI215+AC215+AO215)/'S1'!$K$15)</f>
        <v>65</v>
      </c>
      <c r="AX215" s="115">
        <f>IF(AP215&gt;0,100*(F215+L215+R215+WJ215+AD215+AP215)/('S1'!$K$15+100),100*(F215+L215+R215+WJ215+AD215)/'S1'!$K$15)</f>
        <v>33.333333333333336</v>
      </c>
      <c r="AY215" s="115">
        <f>IF(AQ215&gt;0,100*(G215+M215+S215+Y215+AE215+AK215+AQ215)/('S1'!$K$17+100),100*(G215+M215+S215+Y215+AE215+AK215+AQ215)/'S1'!$K$17)</f>
        <v>77.599999999999994</v>
      </c>
      <c r="AZ215" s="115">
        <f>IF(AR215&gt;0,100*(H215+N215+T215+Z215+AF215+AL215+AR215)/('S1'!$K$18+100),100*(H215+N215+T215+Z215+AF215+AL215+AR215)/'S1'!$K$18)</f>
        <v>63.666666666666664</v>
      </c>
      <c r="BA215" s="115">
        <f>IF(AS215&gt;0,100*(I395+O215+U215+AA215+AG215+AM215+AS215)/('S1'!$K$19+100),100*(I395+O215+U215+AA215+AG215+AM215+AS215)/'S1'!$K$19)</f>
        <v>48</v>
      </c>
      <c r="BB215" s="115">
        <f>IF(AT215&gt;0,100*(J215+P215+V215+AB215+AH215+AN215+AT215)/('S1'!$K$19+100),100*(J215+P215+V215+AB215+AH215+AN215+AT215)/'S1'!$K$19)</f>
        <v>47.5</v>
      </c>
    </row>
    <row r="216" spans="1:54" ht="15.75" customHeight="1" x14ac:dyDescent="0.3">
      <c r="A216" s="116">
        <v>204</v>
      </c>
      <c r="B216" s="117">
        <v>921320104202</v>
      </c>
      <c r="C216" s="118" t="s">
        <v>49</v>
      </c>
      <c r="D216" s="150" t="s">
        <v>521</v>
      </c>
      <c r="E216" s="130">
        <v>192</v>
      </c>
      <c r="F216" s="109"/>
      <c r="G216" s="108"/>
      <c r="H216" s="108"/>
      <c r="I216" s="108"/>
      <c r="J216" s="108"/>
      <c r="K216" s="108"/>
      <c r="L216" s="108">
        <v>97</v>
      </c>
      <c r="M216" s="109"/>
      <c r="N216" s="110"/>
      <c r="O216" s="110"/>
      <c r="P216" s="110"/>
      <c r="Q216" s="110"/>
      <c r="R216" s="110"/>
      <c r="S216" s="110">
        <v>394</v>
      </c>
      <c r="T216" s="143"/>
      <c r="U216" s="110"/>
      <c r="V216" s="110"/>
      <c r="W216" s="110"/>
      <c r="X216" s="110"/>
      <c r="Y216" s="110"/>
      <c r="Z216" s="110">
        <v>100</v>
      </c>
      <c r="AA216" s="110"/>
      <c r="AB216" s="110"/>
      <c r="AC216" s="110"/>
      <c r="AD216" s="110"/>
      <c r="AE216" s="110"/>
      <c r="AF216" s="110"/>
      <c r="AG216" s="110">
        <v>96</v>
      </c>
      <c r="AH216" s="110"/>
      <c r="AI216" s="110"/>
      <c r="AJ216" s="110"/>
      <c r="AK216" s="110"/>
      <c r="AL216" s="110"/>
      <c r="AM216" s="110"/>
      <c r="AN216" s="110">
        <v>95</v>
      </c>
      <c r="AO216" s="110"/>
      <c r="AP216" s="155"/>
      <c r="AQ216" s="110"/>
      <c r="AR216" s="110"/>
      <c r="AS216" s="110">
        <v>94</v>
      </c>
      <c r="AT216" s="110"/>
      <c r="AU216" s="158" t="s">
        <v>327</v>
      </c>
      <c r="AV216" s="96">
        <f t="shared" si="1"/>
        <v>90</v>
      </c>
      <c r="AW216" s="115">
        <f>IF(AO216&gt;0,100*(E216+K216+Q216+W216+AC216+AI216+AO216)/('S1'!$K$15+100),100*(E216+K216+Q216+W216+AI216+AC216+AO216)/'S1'!$K$15)</f>
        <v>64</v>
      </c>
      <c r="AX216" s="115">
        <f>IF(AP216&gt;0,100*(F216+L216+R216+WJ216+AD216+AP216)/('S1'!$K$15+100),100*(F216+L216+R216+WJ216+AD216)/'S1'!$K$15)</f>
        <v>32.333333333333336</v>
      </c>
      <c r="AY216" s="115">
        <f>IF(AQ216&gt;0,100*(G216+M216+S216+Y216+AE216+AK216+AQ216)/('S1'!$K$17+100),100*(G216+M216+S216+Y216+AE216+AK216+AQ216)/'S1'!$K$17)</f>
        <v>78.8</v>
      </c>
      <c r="AZ216" s="115">
        <f>IF(AR216&gt;0,100*(H216+N216+T216+Z216+AF216+AL216+AR216)/('S1'!$K$18+100),100*(H216+N216+T216+Z216+AF216+AL216+AR216)/'S1'!$K$18)</f>
        <v>50</v>
      </c>
      <c r="BA216" s="115">
        <f>IF(AS216&gt;0,100*(I396+O216+U216+AA216+AG216+AM216+AS216)/('S1'!$K$19+100),100*(I396+O216+U216+AA216+AG216+AM216+AS216)/'S1'!$K$19)</f>
        <v>63.333333333333336</v>
      </c>
      <c r="BB216" s="115">
        <f>IF(AT216&gt;0,100*(J216+P216+V216+AB216+AH216+AN216+AT216)/('S1'!$K$19+100),100*(J216+P216+V216+AB216+AH216+AN216+AT216)/'S1'!$K$19)</f>
        <v>47.5</v>
      </c>
    </row>
    <row r="217" spans="1:54" ht="15.75" customHeight="1" x14ac:dyDescent="0.3">
      <c r="A217" s="116">
        <v>205</v>
      </c>
      <c r="B217" s="117">
        <v>921320104203</v>
      </c>
      <c r="C217" s="118" t="s">
        <v>49</v>
      </c>
      <c r="D217" s="150" t="s">
        <v>522</v>
      </c>
      <c r="E217" s="130">
        <v>191</v>
      </c>
      <c r="F217" s="109"/>
      <c r="G217" s="108"/>
      <c r="H217" s="108"/>
      <c r="I217" s="108"/>
      <c r="J217" s="108"/>
      <c r="K217" s="108"/>
      <c r="L217" s="108">
        <v>98</v>
      </c>
      <c r="M217" s="130"/>
      <c r="N217" s="110"/>
      <c r="O217" s="110"/>
      <c r="P217" s="110"/>
      <c r="Q217" s="110"/>
      <c r="R217" s="110"/>
      <c r="S217" s="110">
        <v>392</v>
      </c>
      <c r="T217" s="143"/>
      <c r="U217" s="110"/>
      <c r="V217" s="110"/>
      <c r="W217" s="110"/>
      <c r="X217" s="110"/>
      <c r="Y217" s="110"/>
      <c r="Z217" s="110">
        <v>100</v>
      </c>
      <c r="AA217" s="110"/>
      <c r="AB217" s="110"/>
      <c r="AC217" s="110"/>
      <c r="AD217" s="110"/>
      <c r="AE217" s="110"/>
      <c r="AF217" s="110"/>
      <c r="AG217" s="110">
        <v>97</v>
      </c>
      <c r="AH217" s="110"/>
      <c r="AI217" s="110"/>
      <c r="AJ217" s="110"/>
      <c r="AK217" s="110"/>
      <c r="AL217" s="110"/>
      <c r="AM217" s="110"/>
      <c r="AN217" s="110">
        <v>95</v>
      </c>
      <c r="AO217" s="110"/>
      <c r="AP217" s="155"/>
      <c r="AQ217" s="110"/>
      <c r="AR217" s="110"/>
      <c r="AS217" s="110"/>
      <c r="AT217" s="110">
        <v>96</v>
      </c>
      <c r="AU217" s="154" t="s">
        <v>323</v>
      </c>
      <c r="AV217" s="96">
        <f t="shared" si="1"/>
        <v>70</v>
      </c>
      <c r="AW217" s="115">
        <f>IF(AO217&gt;0,100*(E217+K217+Q217+W217+AC217+AI217+AO217)/('S1'!$K$15+100),100*(E217+K217+Q217+W217+AI217+AC217+AO217)/'S1'!$K$15)</f>
        <v>63.666666666666664</v>
      </c>
      <c r="AX217" s="115">
        <f>IF(AP217&gt;0,100*(F217+L217+R217+WJ217+AD217+AP217)/('S1'!$K$15+100),100*(F217+L217+R217+WJ217+AD217)/'S1'!$K$15)</f>
        <v>32.666666666666664</v>
      </c>
      <c r="AY217" s="115">
        <f>IF(AQ217&gt;0,100*(G217+M217+S217+Y217+AE217+AK217+AQ217)/('S1'!$K$17+100),100*(G217+M217+S217+Y217+AE217+AK217+AQ217)/'S1'!$K$17)</f>
        <v>78.400000000000006</v>
      </c>
      <c r="AZ217" s="115">
        <f>IF(AR217&gt;0,100*(H217+N217+T217+Z217+AF217+AL217+AR217)/('S1'!$K$18+100),100*(H217+N217+T217+Z217+AF217+AL217+AR217)/'S1'!$K$18)</f>
        <v>50</v>
      </c>
      <c r="BA217" s="115">
        <f>IF(AS217&gt;0,100*(I397+O217+U217+AA217+AG217+AM217+AS217)/('S1'!$K$19+100),100*(I397+O217+U217+AA217+AG217+AM217+AS217)/'S1'!$K$19)</f>
        <v>48.5</v>
      </c>
      <c r="BB217" s="115">
        <f>IF(AT217&gt;0,100*(J217+P217+V217+AB217+AH217+AN217+AT217)/('S1'!$K$19+100),100*(J217+P217+V217+AB217+AH217+AN217+AT217)/'S1'!$K$19)</f>
        <v>63.666666666666664</v>
      </c>
    </row>
    <row r="218" spans="1:54" ht="15.75" customHeight="1" x14ac:dyDescent="0.3">
      <c r="A218" s="116">
        <v>206</v>
      </c>
      <c r="B218" s="117">
        <v>921320104205</v>
      </c>
      <c r="C218" s="118" t="s">
        <v>49</v>
      </c>
      <c r="D218" s="150" t="s">
        <v>523</v>
      </c>
      <c r="E218" s="109">
        <v>193</v>
      </c>
      <c r="F218" s="130"/>
      <c r="G218" s="108"/>
      <c r="H218" s="108"/>
      <c r="I218" s="108"/>
      <c r="J218" s="108"/>
      <c r="K218" s="108"/>
      <c r="L218" s="108">
        <v>100</v>
      </c>
      <c r="M218" s="130"/>
      <c r="N218" s="108"/>
      <c r="O218" s="108"/>
      <c r="P218" s="108"/>
      <c r="Q218" s="108"/>
      <c r="R218" s="108"/>
      <c r="S218" s="108">
        <v>390</v>
      </c>
      <c r="T218" s="126"/>
      <c r="U218" s="108"/>
      <c r="V218" s="108"/>
      <c r="W218" s="126"/>
      <c r="X218" s="126"/>
      <c r="Y218" s="126"/>
      <c r="Z218" s="126">
        <v>99</v>
      </c>
      <c r="AA218" s="126"/>
      <c r="AB218" s="126"/>
      <c r="AC218" s="126"/>
      <c r="AD218" s="126"/>
      <c r="AE218" s="126"/>
      <c r="AF218" s="126"/>
      <c r="AG218" s="126">
        <v>98</v>
      </c>
      <c r="AH218" s="126"/>
      <c r="AI218" s="126"/>
      <c r="AJ218" s="126"/>
      <c r="AK218" s="126"/>
      <c r="AL218" s="126"/>
      <c r="AM218" s="126"/>
      <c r="AN218" s="126">
        <v>100</v>
      </c>
      <c r="AO218" s="126">
        <v>98</v>
      </c>
      <c r="AP218" s="108"/>
      <c r="AQ218" s="108"/>
      <c r="AR218" s="108"/>
      <c r="AS218" s="108"/>
      <c r="AT218" s="108"/>
      <c r="AU218" s="154" t="s">
        <v>7</v>
      </c>
      <c r="AV218" s="96">
        <f t="shared" si="1"/>
        <v>80</v>
      </c>
      <c r="AW218" s="115">
        <f>IF(AO218&gt;0,100*(E218+K218+Q218+W218+AC218+AI218+AO218)/('S1'!$K$15+100),100*(E218+K218+Q218+W218+AI218+AC218+AO218)/'S1'!$K$15)</f>
        <v>72.75</v>
      </c>
      <c r="AX218" s="115">
        <f>IF(AP218&gt;0,100*(F218+L218+R218+WJ218+AD218+AP218)/('S1'!$K$15+100),100*(F218+L218+R218+WJ218+AD218)/'S1'!$K$15)</f>
        <v>33.333333333333336</v>
      </c>
      <c r="AY218" s="115">
        <f>IF(AQ218&gt;0,100*(G218+M218+S218+Y218+AE218+AK218+AQ218)/('S1'!$K$17+100),100*(G218+M218+S218+Y218+AE218+AK218+AQ218)/'S1'!$K$17)</f>
        <v>78</v>
      </c>
      <c r="AZ218" s="115">
        <f>IF(AR218&gt;0,100*(H218+N218+T218+Z218+AF218+AL218+AR218)/('S1'!$K$18+100),100*(H218+N218+T218+Z218+AF218+AL218+AR218)/'S1'!$K$18)</f>
        <v>49.5</v>
      </c>
      <c r="BA218" s="115">
        <f>IF(AS218&gt;0,100*(I398+O218+U218+AA218+AG218+AM218+AS218)/('S1'!$K$19+100),100*(I398+O218+U218+AA218+AG218+AM218+AS218)/'S1'!$K$19)</f>
        <v>49</v>
      </c>
      <c r="BB218" s="115">
        <f>IF(AT218&gt;0,100*(J218+P218+V218+AB218+AH218+AN218+AT218)/('S1'!$K$19+100),100*(J218+P218+V218+AB218+AH218+AN218+AT218)/'S1'!$K$19)</f>
        <v>50</v>
      </c>
    </row>
    <row r="219" spans="1:54" ht="15.75" customHeight="1" x14ac:dyDescent="0.3">
      <c r="A219" s="116">
        <v>207</v>
      </c>
      <c r="B219" s="117">
        <v>921320104207</v>
      </c>
      <c r="C219" s="118" t="s">
        <v>49</v>
      </c>
      <c r="D219" s="150" t="s">
        <v>524</v>
      </c>
      <c r="E219" s="130">
        <v>200</v>
      </c>
      <c r="F219" s="109"/>
      <c r="G219" s="108"/>
      <c r="H219" s="108"/>
      <c r="I219" s="108"/>
      <c r="J219" s="108"/>
      <c r="K219" s="108"/>
      <c r="L219" s="108">
        <v>100</v>
      </c>
      <c r="M219" s="130"/>
      <c r="N219" s="108"/>
      <c r="O219" s="108"/>
      <c r="P219" s="108"/>
      <c r="Q219" s="108"/>
      <c r="R219" s="108"/>
      <c r="S219" s="108">
        <v>397</v>
      </c>
      <c r="T219" s="143"/>
      <c r="U219" s="108"/>
      <c r="V219" s="108"/>
      <c r="W219" s="110"/>
      <c r="X219" s="110"/>
      <c r="Y219" s="110"/>
      <c r="Z219" s="110">
        <v>99</v>
      </c>
      <c r="AA219" s="110"/>
      <c r="AB219" s="110"/>
      <c r="AC219" s="110"/>
      <c r="AD219" s="110"/>
      <c r="AE219" s="110"/>
      <c r="AF219" s="110"/>
      <c r="AG219" s="110">
        <v>96</v>
      </c>
      <c r="AH219" s="110"/>
      <c r="AI219" s="110"/>
      <c r="AJ219" s="110"/>
      <c r="AK219" s="110"/>
      <c r="AL219" s="110"/>
      <c r="AM219" s="110"/>
      <c r="AN219" s="110">
        <v>97</v>
      </c>
      <c r="AO219" s="110"/>
      <c r="AP219" s="108">
        <v>98</v>
      </c>
      <c r="AQ219" s="110"/>
      <c r="AR219" s="130"/>
      <c r="AS219" s="108"/>
      <c r="AT219" s="108"/>
      <c r="AU219" s="154" t="s">
        <v>315</v>
      </c>
      <c r="AV219" s="96">
        <f t="shared" si="1"/>
        <v>100</v>
      </c>
      <c r="AW219" s="115">
        <f>IF(AO219&gt;0,100*(E219+K219+Q219+W219+AC219+AI219+AO219)/('S1'!$K$15+100),100*(E219+K219+Q219+W219+AI219+AC219+AO219)/'S1'!$K$15)</f>
        <v>66.666666666666671</v>
      </c>
      <c r="AX219" s="115">
        <f>IF(AP219&gt;0,100*(F219+L219+R219+WJ219+AD219+AP219)/('S1'!$K$15+100),100*(F219+L219+R219+WJ219+AD219)/'S1'!$K$15)</f>
        <v>49.5</v>
      </c>
      <c r="AY219" s="115">
        <f>IF(AQ219&gt;0,100*(G219+M219+S219+Y219+AE219+AK219+AQ219)/('S1'!$K$17+100),100*(G219+M219+S219+Y219+AE219+AK219+AQ219)/'S1'!$K$17)</f>
        <v>79.400000000000006</v>
      </c>
      <c r="AZ219" s="115">
        <f>IF(AR219&gt;0,100*(H219+N219+T219+Z219+AF219+AL219+AR219)/('S1'!$K$18+100),100*(H219+N219+T219+Z219+AF219+AL219+AR219)/'S1'!$K$18)</f>
        <v>49.5</v>
      </c>
      <c r="BA219" s="115">
        <f>IF(AS219&gt;0,100*(I399+O219+U219+AA219+AG219+AM219+AS219)/('S1'!$K$19+100),100*(I399+O219+U219+AA219+AG219+AM219+AS219)/'S1'!$K$19)</f>
        <v>48</v>
      </c>
      <c r="BB219" s="115">
        <f>IF(AT219&gt;0,100*(J219+P219+V219+AB219+AH219+AN219+AT219)/('S1'!$K$19+100),100*(J219+P219+V219+AB219+AH219+AN219+AT219)/'S1'!$K$19)</f>
        <v>48.5</v>
      </c>
    </row>
    <row r="220" spans="1:54" ht="15.75" customHeight="1" x14ac:dyDescent="0.3">
      <c r="A220" s="116">
        <v>208</v>
      </c>
      <c r="B220" s="117">
        <v>921320104208</v>
      </c>
      <c r="C220" s="118" t="s">
        <v>49</v>
      </c>
      <c r="D220" s="150" t="s">
        <v>525</v>
      </c>
      <c r="E220" s="109">
        <v>192</v>
      </c>
      <c r="F220" s="130"/>
      <c r="G220" s="108"/>
      <c r="H220" s="108"/>
      <c r="I220" s="108"/>
      <c r="J220" s="108"/>
      <c r="K220" s="108"/>
      <c r="L220" s="108">
        <v>99</v>
      </c>
      <c r="M220" s="130"/>
      <c r="N220" s="110"/>
      <c r="O220" s="110"/>
      <c r="P220" s="110"/>
      <c r="Q220" s="110"/>
      <c r="R220" s="110"/>
      <c r="S220" s="110">
        <v>385</v>
      </c>
      <c r="T220" s="126"/>
      <c r="U220" s="110"/>
      <c r="V220" s="110"/>
      <c r="W220" s="126"/>
      <c r="X220" s="126"/>
      <c r="Y220" s="126"/>
      <c r="Z220" s="126">
        <v>98</v>
      </c>
      <c r="AA220" s="126"/>
      <c r="AB220" s="126"/>
      <c r="AC220" s="126"/>
      <c r="AD220" s="126"/>
      <c r="AE220" s="126"/>
      <c r="AF220" s="126"/>
      <c r="AG220" s="126">
        <v>98</v>
      </c>
      <c r="AH220" s="126"/>
      <c r="AI220" s="126"/>
      <c r="AJ220" s="126"/>
      <c r="AK220" s="126"/>
      <c r="AL220" s="126"/>
      <c r="AM220" s="126"/>
      <c r="AN220" s="126">
        <v>95</v>
      </c>
      <c r="AO220" s="126"/>
      <c r="AP220" s="110"/>
      <c r="AQ220" s="110"/>
      <c r="AR220" s="110">
        <v>96</v>
      </c>
      <c r="AS220" s="110"/>
      <c r="AT220" s="110"/>
      <c r="AU220" s="154" t="s">
        <v>315</v>
      </c>
      <c r="AV220" s="96">
        <f t="shared" si="1"/>
        <v>100</v>
      </c>
      <c r="AW220" s="115">
        <f>IF(AO220&gt;0,100*(E220+K220+Q220+W220+AC220+AI220+AO220)/('S1'!$K$15+100),100*(E220+K220+Q220+W220+AI220+AC220+AO220)/'S1'!$K$15)</f>
        <v>64</v>
      </c>
      <c r="AX220" s="115">
        <f>IF(AP220&gt;0,100*(F220+L220+R220+WJ220+AD220+AP220)/('S1'!$K$15+100),100*(F220+L220+R220+WJ220+AD220)/'S1'!$K$15)</f>
        <v>33</v>
      </c>
      <c r="AY220" s="115">
        <f>IF(AQ220&gt;0,100*(G220+M220+S220+Y220+AE220+AK220+AQ220)/('S1'!$K$17+100),100*(G220+M220+S220+Y220+AE220+AK220+AQ220)/'S1'!$K$17)</f>
        <v>77</v>
      </c>
      <c r="AZ220" s="115">
        <f>IF(AR220&gt;0,100*(H220+N220+T220+Z220+AF220+AL220+AR220)/('S1'!$K$18+100),100*(H220+N220+T220+Z220+AF220+AL220+AR220)/'S1'!$K$18)</f>
        <v>64.666666666666671</v>
      </c>
      <c r="BA220" s="115">
        <f>IF(AS220&gt;0,100*(I400+O220+U220+AA220+AG220+AM220+AS220)/('S1'!$K$19+100),100*(I400+O220+U220+AA220+AG220+AM220+AS220)/'S1'!$K$19)</f>
        <v>49</v>
      </c>
      <c r="BB220" s="115">
        <f>IF(AT220&gt;0,100*(J220+P220+V220+AB220+AH220+AN220+AT220)/('S1'!$K$19+100),100*(J220+P220+V220+AB220+AH220+AN220+AT220)/'S1'!$K$19)</f>
        <v>47.5</v>
      </c>
    </row>
    <row r="221" spans="1:54" ht="15.75" customHeight="1" x14ac:dyDescent="0.3">
      <c r="A221" s="116">
        <v>209</v>
      </c>
      <c r="B221" s="117">
        <v>921320104209</v>
      </c>
      <c r="C221" s="118" t="s">
        <v>49</v>
      </c>
      <c r="D221" s="150" t="s">
        <v>526</v>
      </c>
      <c r="E221" s="109">
        <v>191</v>
      </c>
      <c r="F221" s="109"/>
      <c r="G221" s="108"/>
      <c r="H221" s="108"/>
      <c r="I221" s="108"/>
      <c r="J221" s="108"/>
      <c r="K221" s="108"/>
      <c r="L221" s="108">
        <v>95</v>
      </c>
      <c r="M221" s="109"/>
      <c r="N221" s="110"/>
      <c r="O221" s="110"/>
      <c r="P221" s="110"/>
      <c r="Q221" s="110"/>
      <c r="R221" s="110"/>
      <c r="S221" s="110">
        <v>388</v>
      </c>
      <c r="T221" s="126"/>
      <c r="U221" s="110"/>
      <c r="V221" s="110"/>
      <c r="W221" s="110"/>
      <c r="X221" s="110"/>
      <c r="Y221" s="110"/>
      <c r="Z221" s="110">
        <v>98</v>
      </c>
      <c r="AA221" s="110"/>
      <c r="AB221" s="110"/>
      <c r="AC221" s="110"/>
      <c r="AD221" s="110"/>
      <c r="AE221" s="110"/>
      <c r="AF221" s="110"/>
      <c r="AG221" s="110">
        <v>95</v>
      </c>
      <c r="AH221" s="110"/>
      <c r="AI221" s="110"/>
      <c r="AJ221" s="110"/>
      <c r="AK221" s="110"/>
      <c r="AL221" s="110"/>
      <c r="AM221" s="110"/>
      <c r="AN221" s="110">
        <v>98</v>
      </c>
      <c r="AO221" s="110"/>
      <c r="AP221" s="126"/>
      <c r="AQ221" s="110">
        <v>98</v>
      </c>
      <c r="AR221" s="110"/>
      <c r="AS221" s="110"/>
      <c r="AT221" s="110"/>
      <c r="AU221" s="154" t="s">
        <v>7</v>
      </c>
      <c r="AV221" s="96">
        <f t="shared" si="1"/>
        <v>80</v>
      </c>
      <c r="AW221" s="115">
        <f>IF(AO221&gt;0,100*(E221+K221+Q221+W221+AC221+AI221+AO221)/('S1'!$K$15+100),100*(E221+K221+Q221+W221+AI221+AC221+AO221)/'S1'!$K$15)</f>
        <v>63.666666666666664</v>
      </c>
      <c r="AX221" s="115">
        <f>IF(AP221&gt;0,100*(F221+L221+R221+WJ221+AD221+AP221)/('S1'!$K$15+100),100*(F221+L221+R221+WJ221+AD221)/'S1'!$K$15)</f>
        <v>31.666666666666668</v>
      </c>
      <c r="AY221" s="115">
        <f>IF(AQ221&gt;0,100*(G221+M221+S221+Y221+AE221+AK221+AQ221)/('S1'!$K$17+100),100*(G221+M221+S221+Y221+AE221+AK221+AQ221)/'S1'!$K$17)</f>
        <v>81</v>
      </c>
      <c r="AZ221" s="115">
        <f>IF(AR221&gt;0,100*(H221+N221+T221+Z221+AF221+AL221+AR221)/('S1'!$K$18+100),100*(H221+N221+T221+Z221+AF221+AL221+AR221)/'S1'!$K$18)</f>
        <v>49</v>
      </c>
      <c r="BA221" s="115">
        <f>IF(AS221&gt;0,100*(I401+O221+U221+AA221+AG221+AM221+AS221)/('S1'!$K$19+100),100*(I401+O221+U221+AA221+AG221+AM221+AS221)/'S1'!$K$19)</f>
        <v>47.5</v>
      </c>
      <c r="BB221" s="115">
        <f>IF(AT221&gt;0,100*(J221+P221+V221+AB221+AH221+AN221+AT221)/('S1'!$K$19+100),100*(J221+P221+V221+AB221+AH221+AN221+AT221)/'S1'!$K$19)</f>
        <v>49</v>
      </c>
    </row>
    <row r="222" spans="1:54" ht="15.75" customHeight="1" x14ac:dyDescent="0.3">
      <c r="A222" s="116">
        <v>210</v>
      </c>
      <c r="B222" s="117">
        <v>921320104210</v>
      </c>
      <c r="C222" s="118" t="s">
        <v>49</v>
      </c>
      <c r="D222" s="150" t="s">
        <v>527</v>
      </c>
      <c r="E222" s="130">
        <v>193</v>
      </c>
      <c r="F222" s="130"/>
      <c r="G222" s="108"/>
      <c r="H222" s="108"/>
      <c r="I222" s="108"/>
      <c r="J222" s="108"/>
      <c r="K222" s="108"/>
      <c r="L222" s="108">
        <v>97</v>
      </c>
      <c r="M222" s="109"/>
      <c r="N222" s="110"/>
      <c r="O222" s="110"/>
      <c r="P222" s="110"/>
      <c r="Q222" s="110"/>
      <c r="R222" s="110"/>
      <c r="S222" s="110">
        <v>389</v>
      </c>
      <c r="T222" s="126"/>
      <c r="U222" s="110"/>
      <c r="V222" s="110"/>
      <c r="W222" s="110"/>
      <c r="X222" s="110"/>
      <c r="Y222" s="110"/>
      <c r="Z222" s="110">
        <v>97</v>
      </c>
      <c r="AA222" s="110"/>
      <c r="AB222" s="110"/>
      <c r="AC222" s="110"/>
      <c r="AD222" s="110"/>
      <c r="AE222" s="110"/>
      <c r="AF222" s="110"/>
      <c r="AG222" s="110">
        <v>97</v>
      </c>
      <c r="AH222" s="110"/>
      <c r="AI222" s="110"/>
      <c r="AJ222" s="110"/>
      <c r="AK222" s="110"/>
      <c r="AL222" s="110"/>
      <c r="AM222" s="110"/>
      <c r="AN222" s="110">
        <v>97</v>
      </c>
      <c r="AO222" s="110"/>
      <c r="AP222" s="126"/>
      <c r="AQ222" s="110">
        <v>98</v>
      </c>
      <c r="AR222" s="110"/>
      <c r="AS222" s="110"/>
      <c r="AT222" s="110"/>
      <c r="AU222" s="154" t="s">
        <v>7</v>
      </c>
      <c r="AV222" s="96">
        <f t="shared" si="1"/>
        <v>80</v>
      </c>
      <c r="AW222" s="115">
        <f>IF(AO222&gt;0,100*(E222+K222+Q222+W222+AC222+AI222+AO222)/('S1'!$K$15+100),100*(E222+K222+Q222+W222+AI222+AC222+AO222)/'S1'!$K$15)</f>
        <v>64.333333333333329</v>
      </c>
      <c r="AX222" s="115">
        <f>IF(AP222&gt;0,100*(F222+L222+R222+WJ222+AD222+AP222)/('S1'!$K$15+100),100*(F222+L222+R222+WJ222+AD222)/'S1'!$K$15)</f>
        <v>32.333333333333336</v>
      </c>
      <c r="AY222" s="115">
        <f>IF(AQ222&gt;0,100*(G222+M222+S222+Y222+AE222+AK222+AQ222)/('S1'!$K$17+100),100*(G222+M222+S222+Y222+AE222+AK222+AQ222)/'S1'!$K$17)</f>
        <v>81.166666666666671</v>
      </c>
      <c r="AZ222" s="115">
        <f>IF(AR222&gt;0,100*(H222+N222+T222+Z222+AF222+AL222+AR222)/('S1'!$K$18+100),100*(H222+N222+T222+Z222+AF222+AL222+AR222)/'S1'!$K$18)</f>
        <v>48.5</v>
      </c>
      <c r="BA222" s="115">
        <f>IF(AS222&gt;0,100*(I402+O222+U222+AA222+AG222+AM222+AS222)/('S1'!$K$19+100),100*(I402+O222+U222+AA222+AG222+AM222+AS222)/'S1'!$K$19)</f>
        <v>48.5</v>
      </c>
      <c r="BB222" s="115">
        <f>IF(AT222&gt;0,100*(J222+P222+V222+AB222+AH222+AN222+AT222)/('S1'!$K$19+100),100*(J222+P222+V222+AB222+AH222+AN222+AT222)/'S1'!$K$19)</f>
        <v>48.5</v>
      </c>
    </row>
    <row r="223" spans="1:54" ht="15.75" customHeight="1" x14ac:dyDescent="0.3">
      <c r="A223" s="116">
        <v>211</v>
      </c>
      <c r="B223" s="117">
        <v>921320104211</v>
      </c>
      <c r="C223" s="118" t="s">
        <v>49</v>
      </c>
      <c r="D223" s="150" t="s">
        <v>528</v>
      </c>
      <c r="E223" s="109">
        <v>197</v>
      </c>
      <c r="F223" s="109"/>
      <c r="G223" s="108"/>
      <c r="H223" s="108"/>
      <c r="I223" s="108"/>
      <c r="J223" s="108"/>
      <c r="K223" s="108"/>
      <c r="L223" s="108">
        <v>99</v>
      </c>
      <c r="M223" s="109"/>
      <c r="N223" s="110"/>
      <c r="O223" s="110"/>
      <c r="P223" s="110"/>
      <c r="Q223" s="110"/>
      <c r="R223" s="110"/>
      <c r="S223" s="110">
        <v>390</v>
      </c>
      <c r="T223" s="143"/>
      <c r="U223" s="110"/>
      <c r="V223" s="110"/>
      <c r="W223" s="110"/>
      <c r="X223" s="110"/>
      <c r="Y223" s="110"/>
      <c r="Z223" s="110">
        <v>96</v>
      </c>
      <c r="AA223" s="110"/>
      <c r="AB223" s="110"/>
      <c r="AC223" s="110"/>
      <c r="AD223" s="110"/>
      <c r="AE223" s="110"/>
      <c r="AF223" s="110"/>
      <c r="AG223" s="110">
        <v>100</v>
      </c>
      <c r="AH223" s="110"/>
      <c r="AI223" s="110"/>
      <c r="AJ223" s="110"/>
      <c r="AK223" s="110"/>
      <c r="AL223" s="110"/>
      <c r="AM223" s="110"/>
      <c r="AN223" s="110">
        <v>96</v>
      </c>
      <c r="AO223" s="110">
        <v>96</v>
      </c>
      <c r="AP223" s="126"/>
      <c r="AQ223" s="110"/>
      <c r="AR223" s="110"/>
      <c r="AS223" s="110"/>
      <c r="AT223" s="110"/>
      <c r="AU223" s="154" t="s">
        <v>7</v>
      </c>
      <c r="AV223" s="96">
        <f t="shared" si="1"/>
        <v>80</v>
      </c>
      <c r="AW223" s="115">
        <f>IF(AO223&gt;0,100*(E223+K223+Q223+W223+AC223+AI223+AO223)/('S1'!$K$15+100),100*(E223+K223+Q223+W223+AI223+AC223+AO223)/'S1'!$K$15)</f>
        <v>73.25</v>
      </c>
      <c r="AX223" s="115">
        <f>IF(AP223&gt;0,100*(F223+L223+R223+WJ223+AD223+AP223)/('S1'!$K$15+100),100*(F223+L223+R223+WJ223+AD223)/'S1'!$K$15)</f>
        <v>33</v>
      </c>
      <c r="AY223" s="115">
        <f>IF(AQ223&gt;0,100*(G223+M223+S223+Y223+AE223+AK223+AQ223)/('S1'!$K$17+100),100*(G223+M223+S223+Y223+AE223+AK223+AQ223)/'S1'!$K$17)</f>
        <v>78</v>
      </c>
      <c r="AZ223" s="115">
        <f>IF(AR223&gt;0,100*(H223+N223+T223+Z223+AF223+AL223+AR223)/('S1'!$K$18+100),100*(H223+N223+T223+Z223+AF223+AL223+AR223)/'S1'!$K$18)</f>
        <v>48</v>
      </c>
      <c r="BA223" s="115">
        <f>IF(AS223&gt;0,100*(I403+O223+U223+AA223+AG223+AM223+AS223)/('S1'!$K$19+100),100*(I403+O223+U223+AA223+AG223+AM223+AS223)/'S1'!$K$19)</f>
        <v>50</v>
      </c>
      <c r="BB223" s="115">
        <f>IF(AT223&gt;0,100*(J223+P223+V223+AB223+AH223+AN223+AT223)/('S1'!$K$19+100),100*(J223+P223+V223+AB223+AH223+AN223+AT223)/'S1'!$K$19)</f>
        <v>48</v>
      </c>
    </row>
    <row r="224" spans="1:54" ht="15.75" customHeight="1" x14ac:dyDescent="0.3">
      <c r="A224" s="116">
        <v>212</v>
      </c>
      <c r="B224" s="117">
        <v>921320104212</v>
      </c>
      <c r="C224" s="118" t="s">
        <v>49</v>
      </c>
      <c r="D224" s="150" t="s">
        <v>529</v>
      </c>
      <c r="E224" s="130">
        <v>196</v>
      </c>
      <c r="F224" s="109"/>
      <c r="G224" s="108"/>
      <c r="H224" s="108"/>
      <c r="I224" s="108"/>
      <c r="J224" s="108"/>
      <c r="K224" s="108"/>
      <c r="L224" s="108">
        <v>100</v>
      </c>
      <c r="M224" s="130"/>
      <c r="N224" s="110"/>
      <c r="O224" s="110"/>
      <c r="P224" s="110"/>
      <c r="Q224" s="110"/>
      <c r="R224" s="110"/>
      <c r="S224" s="110">
        <v>393</v>
      </c>
      <c r="T224" s="126"/>
      <c r="U224" s="110"/>
      <c r="V224" s="110"/>
      <c r="W224" s="110"/>
      <c r="X224" s="110"/>
      <c r="Y224" s="110"/>
      <c r="Z224" s="110">
        <v>96</v>
      </c>
      <c r="AA224" s="110"/>
      <c r="AB224" s="110"/>
      <c r="AC224" s="110"/>
      <c r="AD224" s="110"/>
      <c r="AE224" s="110"/>
      <c r="AF224" s="110"/>
      <c r="AG224" s="110">
        <v>96</v>
      </c>
      <c r="AH224" s="110"/>
      <c r="AI224" s="110"/>
      <c r="AJ224" s="110"/>
      <c r="AK224" s="110"/>
      <c r="AL224" s="110"/>
      <c r="AM224" s="110"/>
      <c r="AN224" s="110">
        <v>96</v>
      </c>
      <c r="AO224" s="110"/>
      <c r="AP224" s="110"/>
      <c r="AQ224" s="110"/>
      <c r="AR224" s="126"/>
      <c r="AS224" s="110">
        <v>96</v>
      </c>
      <c r="AT224" s="110"/>
      <c r="AU224" s="154" t="s">
        <v>327</v>
      </c>
      <c r="AV224" s="96">
        <f t="shared" si="1"/>
        <v>90</v>
      </c>
      <c r="AW224" s="115">
        <f>IF(AO224&gt;0,100*(E224+K224+Q224+W224+AC224+AI224+AO224)/('S1'!$K$15+100),100*(E224+K224+Q224+W224+AI224+AC224+AO224)/'S1'!$K$15)</f>
        <v>65.333333333333329</v>
      </c>
      <c r="AX224" s="115">
        <f>IF(AP224&gt;0,100*(F224+L224+R224+WJ224+AD224+AP224)/('S1'!$K$15+100),100*(F224+L224+R224+WJ224+AD224)/'S1'!$K$15)</f>
        <v>33.333333333333336</v>
      </c>
      <c r="AY224" s="115">
        <f>IF(AQ224&gt;0,100*(G224+M224+S224+Y224+AE224+AK224+AQ224)/('S1'!$K$17+100),100*(G224+M224+S224+Y224+AE224+AK224+AQ224)/'S1'!$K$17)</f>
        <v>78.599999999999994</v>
      </c>
      <c r="AZ224" s="115">
        <f>IF(AR224&gt;0,100*(H224+N224+T224+Z224+AF224+AL224+AR224)/('S1'!$K$18+100),100*(H224+N224+T224+Z224+AF224+AL224+AR224)/'S1'!$K$18)</f>
        <v>48</v>
      </c>
      <c r="BA224" s="115">
        <f>IF(AS224&gt;0,100*(I404+O224+U224+AA224+AG224+AM224+AS224)/('S1'!$K$19+100),100*(I404+O224+U224+AA224+AG224+AM224+AS224)/'S1'!$K$19)</f>
        <v>64</v>
      </c>
      <c r="BB224" s="115">
        <f>IF(AT224&gt;0,100*(J224+P224+V224+AB224+AH224+AN224+AT224)/('S1'!$K$19+100),100*(J224+P224+V224+AB224+AH224+AN224+AT224)/'S1'!$K$19)</f>
        <v>48</v>
      </c>
    </row>
    <row r="225" spans="1:54" ht="15.75" customHeight="1" x14ac:dyDescent="0.3">
      <c r="A225" s="116">
        <v>213</v>
      </c>
      <c r="B225" s="117">
        <v>921320104213</v>
      </c>
      <c r="C225" s="118" t="s">
        <v>49</v>
      </c>
      <c r="D225" s="150" t="s">
        <v>530</v>
      </c>
      <c r="E225" s="109">
        <v>200</v>
      </c>
      <c r="F225" s="130"/>
      <c r="G225" s="108"/>
      <c r="H225" s="108"/>
      <c r="I225" s="108"/>
      <c r="J225" s="108"/>
      <c r="K225" s="108"/>
      <c r="L225" s="108">
        <v>100</v>
      </c>
      <c r="M225" s="109"/>
      <c r="N225" s="110"/>
      <c r="O225" s="110"/>
      <c r="P225" s="110"/>
      <c r="Q225" s="110"/>
      <c r="R225" s="110"/>
      <c r="S225" s="110">
        <v>400</v>
      </c>
      <c r="T225" s="143"/>
      <c r="U225" s="110"/>
      <c r="V225" s="110"/>
      <c r="W225" s="110"/>
      <c r="X225" s="110"/>
      <c r="Y225" s="110"/>
      <c r="Z225" s="110">
        <v>96</v>
      </c>
      <c r="AA225" s="110"/>
      <c r="AB225" s="110"/>
      <c r="AC225" s="110"/>
      <c r="AD225" s="110"/>
      <c r="AE225" s="110"/>
      <c r="AF225" s="110"/>
      <c r="AG225" s="110">
        <v>100</v>
      </c>
      <c r="AH225" s="110"/>
      <c r="AI225" s="110"/>
      <c r="AJ225" s="110"/>
      <c r="AK225" s="110"/>
      <c r="AL225" s="110"/>
      <c r="AM225" s="110"/>
      <c r="AN225" s="110">
        <v>99</v>
      </c>
      <c r="AO225" s="110"/>
      <c r="AP225" s="110">
        <v>98</v>
      </c>
      <c r="AQ225" s="126"/>
      <c r="AR225" s="110"/>
      <c r="AS225" s="110"/>
      <c r="AT225" s="110"/>
      <c r="AU225" s="154" t="s">
        <v>327</v>
      </c>
      <c r="AV225" s="96">
        <f t="shared" si="1"/>
        <v>90</v>
      </c>
      <c r="AW225" s="115">
        <f>IF(AO225&gt;0,100*(E225+K225+Q225+W225+AC225+AI225+AO225)/('S1'!$K$15+100),100*(E225+K225+Q225+W225+AI225+AC225+AO225)/'S1'!$K$15)</f>
        <v>66.666666666666671</v>
      </c>
      <c r="AX225" s="115">
        <f>IF(AP225&gt;0,100*(F225+L225+R225+WJ225+AD225+AP225)/('S1'!$K$15+100),100*(F225+L225+R225+WJ225+AD225)/'S1'!$K$15)</f>
        <v>49.5</v>
      </c>
      <c r="AY225" s="115">
        <f>IF(AQ225&gt;0,100*(G225+M225+S225+Y225+AE225+AK225+AQ225)/('S1'!$K$17+100),100*(G225+M225+S225+Y225+AE225+AK225+AQ225)/'S1'!$K$17)</f>
        <v>80</v>
      </c>
      <c r="AZ225" s="115">
        <f>IF(AR225&gt;0,100*(H225+N225+T225+Z225+AF225+AL225+AR225)/('S1'!$K$18+100),100*(H225+N225+T225+Z225+AF225+AL225+AR225)/'S1'!$K$18)</f>
        <v>48</v>
      </c>
      <c r="BA225" s="115">
        <f>IF(AS225&gt;0,100*(I405+O225+U225+AA225+AG225+AM225+AS225)/('S1'!$K$19+100),100*(I405+O225+U225+AA225+AG225+AM225+AS225)/'S1'!$K$19)</f>
        <v>50</v>
      </c>
      <c r="BB225" s="115">
        <f>IF(AT225&gt;0,100*(J225+P225+V225+AB225+AH225+AN225+AT225)/('S1'!$K$19+100),100*(J225+P225+V225+AB225+AH225+AN225+AT225)/'S1'!$K$19)</f>
        <v>49.5</v>
      </c>
    </row>
    <row r="226" spans="1:54" ht="15.75" customHeight="1" x14ac:dyDescent="0.3">
      <c r="A226" s="116">
        <v>214</v>
      </c>
      <c r="B226" s="117">
        <v>921320104214</v>
      </c>
      <c r="C226" s="118" t="s">
        <v>49</v>
      </c>
      <c r="D226" s="150" t="s">
        <v>531</v>
      </c>
      <c r="E226" s="130">
        <v>196</v>
      </c>
      <c r="F226" s="130"/>
      <c r="G226" s="108"/>
      <c r="H226" s="108"/>
      <c r="I226" s="108"/>
      <c r="J226" s="108"/>
      <c r="K226" s="108"/>
      <c r="L226" s="108">
        <v>95</v>
      </c>
      <c r="M226" s="130"/>
      <c r="N226" s="110"/>
      <c r="O226" s="110"/>
      <c r="P226" s="110"/>
      <c r="Q226" s="110"/>
      <c r="R226" s="110"/>
      <c r="S226" s="110">
        <v>388</v>
      </c>
      <c r="T226" s="143"/>
      <c r="U226" s="110"/>
      <c r="V226" s="110"/>
      <c r="W226" s="126"/>
      <c r="X226" s="126"/>
      <c r="Y226" s="126"/>
      <c r="Z226" s="126">
        <v>97</v>
      </c>
      <c r="AA226" s="126"/>
      <c r="AB226" s="126"/>
      <c r="AC226" s="126"/>
      <c r="AD226" s="126"/>
      <c r="AE226" s="126"/>
      <c r="AF226" s="126"/>
      <c r="AG226" s="126">
        <v>97</v>
      </c>
      <c r="AH226" s="126"/>
      <c r="AI226" s="126"/>
      <c r="AJ226" s="126"/>
      <c r="AK226" s="126"/>
      <c r="AL226" s="126"/>
      <c r="AM226" s="126"/>
      <c r="AN226" s="126">
        <v>97</v>
      </c>
      <c r="AO226" s="126"/>
      <c r="AP226" s="110"/>
      <c r="AQ226" s="110"/>
      <c r="AR226" s="110">
        <v>96</v>
      </c>
      <c r="AS226" s="110"/>
      <c r="AT226" s="110"/>
      <c r="AU226" s="154" t="s">
        <v>315</v>
      </c>
      <c r="AV226" s="96">
        <f t="shared" si="1"/>
        <v>100</v>
      </c>
      <c r="AW226" s="115">
        <f>IF(AO226&gt;0,100*(E226+K226+Q226+W226+AC226+AI226+AO226)/('S1'!$K$15+100),100*(E226+K226+Q226+W226+AI226+AC226+AO226)/'S1'!$K$15)</f>
        <v>65.333333333333329</v>
      </c>
      <c r="AX226" s="115">
        <f>IF(AP226&gt;0,100*(F226+L226+R226+WJ226+AD226+AP226)/('S1'!$K$15+100),100*(F226+L226+R226+WJ226+AD226)/'S1'!$K$15)</f>
        <v>31.666666666666668</v>
      </c>
      <c r="AY226" s="115">
        <f>IF(AQ226&gt;0,100*(G226+M226+S226+Y226+AE226+AK226+AQ226)/('S1'!$K$17+100),100*(G226+M226+S226+Y226+AE226+AK226+AQ226)/'S1'!$K$17)</f>
        <v>77.599999999999994</v>
      </c>
      <c r="AZ226" s="115">
        <f>IF(AR226&gt;0,100*(H226+N226+T226+Z226+AF226+AL226+AR226)/('S1'!$K$18+100),100*(H226+N226+T226+Z226+AF226+AL226+AR226)/'S1'!$K$18)</f>
        <v>64.333333333333329</v>
      </c>
      <c r="BA226" s="115">
        <f>IF(AS226&gt;0,100*(I406+O226+U226+AA226+AG226+AM226+AS226)/('S1'!$K$19+100),100*(I406+O226+U226+AA226+AG226+AM226+AS226)/'S1'!$K$19)</f>
        <v>48.5</v>
      </c>
      <c r="BB226" s="115">
        <f>IF(AT226&gt;0,100*(J226+P226+V226+AB226+AH226+AN226+AT226)/('S1'!$K$19+100),100*(J226+P226+V226+AB226+AH226+AN226+AT226)/'S1'!$K$19)</f>
        <v>48.5</v>
      </c>
    </row>
    <row r="227" spans="1:54" ht="15.75" customHeight="1" x14ac:dyDescent="0.3">
      <c r="A227" s="116">
        <v>215</v>
      </c>
      <c r="B227" s="117">
        <v>921320104215</v>
      </c>
      <c r="C227" s="118" t="s">
        <v>49</v>
      </c>
      <c r="D227" s="150" t="s">
        <v>532</v>
      </c>
      <c r="E227" s="109">
        <v>195</v>
      </c>
      <c r="F227" s="130"/>
      <c r="G227" s="108"/>
      <c r="H227" s="108"/>
      <c r="I227" s="108"/>
      <c r="J227" s="108"/>
      <c r="K227" s="108"/>
      <c r="L227" s="108">
        <v>96</v>
      </c>
      <c r="M227" s="109"/>
      <c r="N227" s="110"/>
      <c r="O227" s="110"/>
      <c r="P227" s="110"/>
      <c r="Q227" s="110"/>
      <c r="R227" s="110"/>
      <c r="S227" s="110">
        <v>386</v>
      </c>
      <c r="T227" s="126"/>
      <c r="U227" s="110"/>
      <c r="V227" s="110"/>
      <c r="W227" s="110"/>
      <c r="X227" s="110"/>
      <c r="Y227" s="110"/>
      <c r="Z227" s="110">
        <v>97</v>
      </c>
      <c r="AA227" s="110"/>
      <c r="AB227" s="110"/>
      <c r="AC227" s="110"/>
      <c r="AD227" s="110"/>
      <c r="AE227" s="110"/>
      <c r="AF227" s="110"/>
      <c r="AG227" s="110">
        <v>97</v>
      </c>
      <c r="AH227" s="110"/>
      <c r="AI227" s="110"/>
      <c r="AJ227" s="110"/>
      <c r="AK227" s="110"/>
      <c r="AL227" s="110"/>
      <c r="AM227" s="110"/>
      <c r="AN227" s="110">
        <v>100</v>
      </c>
      <c r="AO227" s="110"/>
      <c r="AP227" s="126"/>
      <c r="AQ227" s="110">
        <v>98</v>
      </c>
      <c r="AR227" s="110"/>
      <c r="AS227" s="110"/>
      <c r="AT227" s="110"/>
      <c r="AU227" s="154" t="s">
        <v>327</v>
      </c>
      <c r="AV227" s="96">
        <f t="shared" si="1"/>
        <v>90</v>
      </c>
      <c r="AW227" s="115">
        <f>IF(AO227&gt;0,100*(E227+K227+Q227+W227+AC227+AI227+AO227)/('S1'!$K$15+100),100*(E227+K227+Q227+W227+AI227+AC227+AO227)/'S1'!$K$15)</f>
        <v>65</v>
      </c>
      <c r="AX227" s="115">
        <f>IF(AP227&gt;0,100*(F227+L227+R227+WJ227+AD227+AP227)/('S1'!$K$15+100),100*(F227+L227+R227+WJ227+AD227)/'S1'!$K$15)</f>
        <v>32</v>
      </c>
      <c r="AY227" s="115">
        <f>IF(AQ227&gt;0,100*(G227+M227+S227+Y227+AE227+AK227+AQ227)/('S1'!$K$17+100),100*(G227+M227+S227+Y227+AE227+AK227+AQ227)/'S1'!$K$17)</f>
        <v>80.666666666666671</v>
      </c>
      <c r="AZ227" s="115">
        <f>IF(AR227&gt;0,100*(H227+N227+T227+Z227+AF227+AL227+AR227)/('S1'!$K$18+100),100*(H227+N227+T227+Z227+AF227+AL227+AR227)/'S1'!$K$18)</f>
        <v>48.5</v>
      </c>
      <c r="BA227" s="115">
        <f>IF(AS227&gt;0,100*(I407+O227+U227+AA227+AG227+AM227+AS227)/('S1'!$K$19+100),100*(I407+O227+U227+AA227+AG227+AM227+AS227)/'S1'!$K$19)</f>
        <v>48.5</v>
      </c>
      <c r="BB227" s="115">
        <f>IF(AT227&gt;0,100*(J227+P227+V227+AB227+AH227+AN227+AT227)/('S1'!$K$19+100),100*(J227+P227+V227+AB227+AH227+AN227+AT227)/'S1'!$K$19)</f>
        <v>50</v>
      </c>
    </row>
    <row r="228" spans="1:54" ht="15.75" customHeight="1" x14ac:dyDescent="0.3">
      <c r="A228" s="116">
        <v>216</v>
      </c>
      <c r="B228" s="117">
        <v>921320104216</v>
      </c>
      <c r="C228" s="118" t="s">
        <v>49</v>
      </c>
      <c r="D228" s="150" t="s">
        <v>533</v>
      </c>
      <c r="E228" s="130">
        <v>192</v>
      </c>
      <c r="F228" s="109"/>
      <c r="G228" s="108"/>
      <c r="H228" s="108"/>
      <c r="I228" s="108"/>
      <c r="J228" s="108"/>
      <c r="K228" s="108"/>
      <c r="L228" s="108">
        <v>97</v>
      </c>
      <c r="M228" s="109"/>
      <c r="N228" s="110"/>
      <c r="O228" s="110"/>
      <c r="P228" s="110"/>
      <c r="Q228" s="110"/>
      <c r="R228" s="110"/>
      <c r="S228" s="110">
        <v>390</v>
      </c>
      <c r="T228" s="143"/>
      <c r="U228" s="110"/>
      <c r="V228" s="110"/>
      <c r="W228" s="110"/>
      <c r="X228" s="110"/>
      <c r="Y228" s="110"/>
      <c r="Z228" s="110">
        <v>100</v>
      </c>
      <c r="AA228" s="110"/>
      <c r="AB228" s="110"/>
      <c r="AC228" s="110"/>
      <c r="AD228" s="110"/>
      <c r="AE228" s="110"/>
      <c r="AF228" s="110"/>
      <c r="AG228" s="110">
        <v>100</v>
      </c>
      <c r="AH228" s="110"/>
      <c r="AI228" s="110"/>
      <c r="AJ228" s="110"/>
      <c r="AK228" s="110"/>
      <c r="AL228" s="110"/>
      <c r="AM228" s="110"/>
      <c r="AN228" s="110">
        <v>96</v>
      </c>
      <c r="AO228" s="110"/>
      <c r="AP228" s="110"/>
      <c r="AQ228" s="126"/>
      <c r="AR228" s="110"/>
      <c r="AS228" s="110">
        <v>98</v>
      </c>
      <c r="AT228" s="110"/>
      <c r="AU228" s="154" t="s">
        <v>315</v>
      </c>
      <c r="AV228" s="96">
        <f t="shared" si="1"/>
        <v>100</v>
      </c>
      <c r="AW228" s="115">
        <f>IF(AO228&gt;0,100*(E228+K228+Q228+W228+AC228+AI228+AO228)/('S1'!$K$15+100),100*(E228+K228+Q228+W228+AI228+AC228+AO228)/'S1'!$K$15)</f>
        <v>64</v>
      </c>
      <c r="AX228" s="115">
        <f>IF(AP228&gt;0,100*(F228+L228+R228+WJ228+AD228+AP228)/('S1'!$K$15+100),100*(F228+L228+R228+WJ228+AD228)/'S1'!$K$15)</f>
        <v>32.333333333333336</v>
      </c>
      <c r="AY228" s="115">
        <f>IF(AQ228&gt;0,100*(G228+M228+S228+Y228+AE228+AK228+AQ228)/('S1'!$K$17+100),100*(G228+M228+S228+Y228+AE228+AK228+AQ228)/'S1'!$K$17)</f>
        <v>78</v>
      </c>
      <c r="AZ228" s="115">
        <f>IF(AR228&gt;0,100*(H228+N228+T228+Z228+AF228+AL228+AR228)/('S1'!$K$18+100),100*(H228+N228+T228+Z228+AF228+AL228+AR228)/'S1'!$K$18)</f>
        <v>50</v>
      </c>
      <c r="BA228" s="115">
        <f>IF(AS228&gt;0,100*(I408+O228+U228+AA228+AG228+AM228+AS228)/('S1'!$K$19+100),100*(I408+O228+U228+AA228+AG228+AM228+AS228)/'S1'!$K$19)</f>
        <v>66</v>
      </c>
      <c r="BB228" s="115">
        <f>IF(AT228&gt;0,100*(J228+P228+V228+AB228+AH228+AN228+AT228)/('S1'!$K$19+100),100*(J228+P228+V228+AB228+AH228+AN228+AT228)/'S1'!$K$19)</f>
        <v>48</v>
      </c>
    </row>
    <row r="229" spans="1:54" ht="15.75" customHeight="1" x14ac:dyDescent="0.3">
      <c r="A229" s="116">
        <v>217</v>
      </c>
      <c r="B229" s="117">
        <v>921320104217</v>
      </c>
      <c r="C229" s="118" t="s">
        <v>49</v>
      </c>
      <c r="D229" s="150" t="s">
        <v>534</v>
      </c>
      <c r="E229" s="109">
        <v>194</v>
      </c>
      <c r="F229" s="109"/>
      <c r="G229" s="108"/>
      <c r="H229" s="108"/>
      <c r="I229" s="108"/>
      <c r="J229" s="108"/>
      <c r="K229" s="108"/>
      <c r="L229" s="108">
        <v>99</v>
      </c>
      <c r="M229" s="130"/>
      <c r="N229" s="110"/>
      <c r="O229" s="110"/>
      <c r="P229" s="110"/>
      <c r="Q229" s="110"/>
      <c r="R229" s="110"/>
      <c r="S229" s="110">
        <v>386</v>
      </c>
      <c r="T229" s="143"/>
      <c r="U229" s="110"/>
      <c r="V229" s="110"/>
      <c r="W229" s="110"/>
      <c r="X229" s="110"/>
      <c r="Y229" s="110"/>
      <c r="Z229" s="110">
        <v>95</v>
      </c>
      <c r="AA229" s="110"/>
      <c r="AB229" s="110"/>
      <c r="AC229" s="110"/>
      <c r="AD229" s="110"/>
      <c r="AE229" s="110"/>
      <c r="AF229" s="110"/>
      <c r="AG229" s="110">
        <v>95</v>
      </c>
      <c r="AH229" s="110"/>
      <c r="AI229" s="110"/>
      <c r="AJ229" s="110"/>
      <c r="AK229" s="110"/>
      <c r="AL229" s="110"/>
      <c r="AM229" s="110"/>
      <c r="AN229" s="110">
        <v>100</v>
      </c>
      <c r="AO229" s="110">
        <v>98</v>
      </c>
      <c r="AP229" s="110"/>
      <c r="AQ229" s="110"/>
      <c r="AR229" s="110"/>
      <c r="AS229" s="126"/>
      <c r="AT229" s="110"/>
      <c r="AU229" s="154" t="s">
        <v>327</v>
      </c>
      <c r="AV229" s="96">
        <f t="shared" si="1"/>
        <v>90</v>
      </c>
      <c r="AW229" s="115">
        <f>IF(AO229&gt;0,100*(E229+K229+Q229+W229+AC229+AI229+AO229)/('S1'!$K$15+100),100*(E229+K229+Q229+W229+AI229+AC229+AO229)/'S1'!$K$15)</f>
        <v>73</v>
      </c>
      <c r="AX229" s="115">
        <f>IF(AP229&gt;0,100*(F229+L229+R229+WJ229+AD229+AP229)/('S1'!$K$15+100),100*(F229+L229+R229+WJ229+AD229)/'S1'!$K$15)</f>
        <v>33</v>
      </c>
      <c r="AY229" s="115">
        <f>IF(AQ229&gt;0,100*(G229+M229+S229+Y229+AE229+AK229+AQ229)/('S1'!$K$17+100),100*(G229+M229+S229+Y229+AE229+AK229+AQ229)/'S1'!$K$17)</f>
        <v>77.2</v>
      </c>
      <c r="AZ229" s="115">
        <f>IF(AR229&gt;0,100*(H229+N229+T229+Z229+AF229+AL229+AR229)/('S1'!$K$18+100),100*(H229+N229+T229+Z229+AF229+AL229+AR229)/'S1'!$K$18)</f>
        <v>47.5</v>
      </c>
      <c r="BA229" s="115">
        <f>IF(AS229&gt;0,100*(I409+O229+U229+AA229+AG229+AM229+AS229)/('S1'!$K$19+100),100*(I409+O229+U229+AA229+AG229+AM229+AS229)/'S1'!$K$19)</f>
        <v>47.5</v>
      </c>
      <c r="BB229" s="115">
        <f>IF(AT229&gt;0,100*(J229+P229+V229+AB229+AH229+AN229+AT229)/('S1'!$K$19+100),100*(J229+P229+V229+AB229+AH229+AN229+AT229)/'S1'!$K$19)</f>
        <v>50</v>
      </c>
    </row>
    <row r="230" spans="1:54" ht="15.75" customHeight="1" x14ac:dyDescent="0.3">
      <c r="A230" s="116">
        <v>218</v>
      </c>
      <c r="B230" s="117">
        <v>921320104218</v>
      </c>
      <c r="C230" s="118" t="s">
        <v>49</v>
      </c>
      <c r="D230" s="150" t="s">
        <v>535</v>
      </c>
      <c r="E230" s="130">
        <v>191</v>
      </c>
      <c r="F230" s="130"/>
      <c r="G230" s="108"/>
      <c r="H230" s="108"/>
      <c r="I230" s="108"/>
      <c r="J230" s="108"/>
      <c r="K230" s="108"/>
      <c r="L230" s="108">
        <v>97</v>
      </c>
      <c r="M230" s="109"/>
      <c r="N230" s="110"/>
      <c r="O230" s="110"/>
      <c r="P230" s="110"/>
      <c r="Q230" s="110"/>
      <c r="R230" s="110"/>
      <c r="S230" s="110">
        <v>381</v>
      </c>
      <c r="T230" s="126"/>
      <c r="U230" s="110"/>
      <c r="V230" s="110"/>
      <c r="W230" s="110"/>
      <c r="X230" s="110"/>
      <c r="Y230" s="110"/>
      <c r="Z230" s="110">
        <v>95</v>
      </c>
      <c r="AA230" s="110"/>
      <c r="AB230" s="110"/>
      <c r="AC230" s="110"/>
      <c r="AD230" s="110"/>
      <c r="AE230" s="110"/>
      <c r="AF230" s="110"/>
      <c r="AG230" s="110">
        <v>95</v>
      </c>
      <c r="AH230" s="110"/>
      <c r="AI230" s="110"/>
      <c r="AJ230" s="110"/>
      <c r="AK230" s="110"/>
      <c r="AL230" s="110"/>
      <c r="AM230" s="110"/>
      <c r="AN230" s="110">
        <v>99</v>
      </c>
      <c r="AO230" s="110"/>
      <c r="AP230" s="110"/>
      <c r="AQ230" s="110"/>
      <c r="AR230" s="110"/>
      <c r="AS230" s="126"/>
      <c r="AT230" s="110">
        <v>94</v>
      </c>
      <c r="AU230" s="154" t="s">
        <v>7</v>
      </c>
      <c r="AV230" s="96">
        <f t="shared" si="1"/>
        <v>80</v>
      </c>
      <c r="AW230" s="115">
        <f>IF(AO230&gt;0,100*(E230+K230+Q230+W230+AC230+AI230+AO230)/('S1'!$K$15+100),100*(E230+K230+Q230+W230+AI230+AC230+AO230)/'S1'!$K$15)</f>
        <v>63.666666666666664</v>
      </c>
      <c r="AX230" s="115">
        <f>IF(AP230&gt;0,100*(F230+L230+R230+WJ230+AD230+AP230)/('S1'!$K$15+100),100*(F230+L230+R230+WJ230+AD230)/'S1'!$K$15)</f>
        <v>32.333333333333336</v>
      </c>
      <c r="AY230" s="115">
        <f>IF(AQ230&gt;0,100*(G230+M230+S230+Y230+AE230+AK230+AQ230)/('S1'!$K$17+100),100*(G230+M230+S230+Y230+AE230+AK230+AQ230)/'S1'!$K$17)</f>
        <v>76.2</v>
      </c>
      <c r="AZ230" s="115">
        <f>IF(AR230&gt;0,100*(H230+N230+T230+Z230+AF230+AL230+AR230)/('S1'!$K$18+100),100*(H230+N230+T230+Z230+AF230+AL230+AR230)/'S1'!$K$18)</f>
        <v>47.5</v>
      </c>
      <c r="BA230" s="115">
        <f>IF(AS230&gt;0,100*(I410+O230+U230+AA230+AG230+AM230+AS230)/('S1'!$K$19+100),100*(I410+O230+U230+AA230+AG230+AM230+AS230)/'S1'!$K$19)</f>
        <v>47.5</v>
      </c>
      <c r="BB230" s="115">
        <f>IF(AT230&gt;0,100*(J230+P230+V230+AB230+AH230+AN230+AT230)/('S1'!$K$19+100),100*(J230+P230+V230+AB230+AH230+AN230+AT230)/'S1'!$K$19)</f>
        <v>64.333333333333329</v>
      </c>
    </row>
    <row r="231" spans="1:54" ht="15.75" customHeight="1" x14ac:dyDescent="0.3">
      <c r="A231" s="116">
        <v>219</v>
      </c>
      <c r="B231" s="117">
        <v>921320104219</v>
      </c>
      <c r="C231" s="118" t="s">
        <v>49</v>
      </c>
      <c r="D231" s="150" t="s">
        <v>536</v>
      </c>
      <c r="E231" s="109">
        <v>195</v>
      </c>
      <c r="F231" s="109"/>
      <c r="G231" s="108"/>
      <c r="H231" s="108"/>
      <c r="I231" s="108"/>
      <c r="J231" s="108"/>
      <c r="K231" s="108"/>
      <c r="L231" s="108">
        <v>96</v>
      </c>
      <c r="M231" s="130"/>
      <c r="N231" s="110"/>
      <c r="O231" s="110"/>
      <c r="P231" s="110"/>
      <c r="Q231" s="110"/>
      <c r="R231" s="110"/>
      <c r="S231" s="110">
        <v>393</v>
      </c>
      <c r="T231" s="143"/>
      <c r="U231" s="110"/>
      <c r="V231" s="110"/>
      <c r="W231" s="110"/>
      <c r="X231" s="110"/>
      <c r="Y231" s="110"/>
      <c r="Z231" s="110">
        <v>97</v>
      </c>
      <c r="AA231" s="110"/>
      <c r="AB231" s="110"/>
      <c r="AC231" s="110"/>
      <c r="AD231" s="110"/>
      <c r="AE231" s="110"/>
      <c r="AF231" s="110"/>
      <c r="AG231" s="110">
        <v>96</v>
      </c>
      <c r="AH231" s="110"/>
      <c r="AI231" s="110"/>
      <c r="AJ231" s="110"/>
      <c r="AK231" s="110"/>
      <c r="AL231" s="110"/>
      <c r="AM231" s="110"/>
      <c r="AN231" s="110">
        <v>100</v>
      </c>
      <c r="AO231" s="110"/>
      <c r="AP231" s="110">
        <v>74</v>
      </c>
      <c r="AQ231" s="110"/>
      <c r="AR231" s="110"/>
      <c r="AS231" s="110"/>
      <c r="AT231" s="126"/>
      <c r="AU231" s="154" t="s">
        <v>315</v>
      </c>
      <c r="AV231" s="96">
        <f t="shared" si="1"/>
        <v>100</v>
      </c>
      <c r="AW231" s="115">
        <f>IF(AO231&gt;0,100*(E231+K231+Q231+W231+AC231+AI231+AO231)/('S1'!$K$15+100),100*(E231+K231+Q231+W231+AI231+AC231+AO231)/'S1'!$K$15)</f>
        <v>65</v>
      </c>
      <c r="AX231" s="115">
        <f>IF(AP231&gt;0,100*(F231+L231+R231+WJ231+AD231+AP231)/('S1'!$K$15+100),100*(F231+L231+R231+WJ231+AD231)/'S1'!$K$15)</f>
        <v>42.5</v>
      </c>
      <c r="AY231" s="115">
        <f>IF(AQ231&gt;0,100*(G231+M231+S231+Y231+AE231+AK231+AQ231)/('S1'!$K$17+100),100*(G231+M231+S231+Y231+AE231+AK231+AQ231)/'S1'!$K$17)</f>
        <v>78.599999999999994</v>
      </c>
      <c r="AZ231" s="115">
        <f>IF(AR231&gt;0,100*(H231+N231+T231+Z231+AF231+AL231+AR231)/('S1'!$K$18+100),100*(H231+N231+T231+Z231+AF231+AL231+AR231)/'S1'!$K$18)</f>
        <v>48.5</v>
      </c>
      <c r="BA231" s="115">
        <f>IF(AS231&gt;0,100*(I411+O231+U231+AA231+AG231+AM231+AS231)/('S1'!$K$19+100),100*(I411+O231+U231+AA231+AG231+AM231+AS231)/'S1'!$K$19)</f>
        <v>48</v>
      </c>
      <c r="BB231" s="115">
        <f>IF(AT231&gt;0,100*(J231+P231+V231+AB231+AH231+AN231+AT231)/('S1'!$K$19+100),100*(J231+P231+V231+AB231+AH231+AN231+AT231)/'S1'!$K$19)</f>
        <v>50</v>
      </c>
    </row>
    <row r="232" spans="1:54" ht="15.75" customHeight="1" x14ac:dyDescent="0.3">
      <c r="A232" s="116">
        <v>220</v>
      </c>
      <c r="B232" s="117">
        <v>921320104220</v>
      </c>
      <c r="C232" s="118" t="s">
        <v>49</v>
      </c>
      <c r="D232" s="150" t="s">
        <v>537</v>
      </c>
      <c r="E232" s="109">
        <v>197</v>
      </c>
      <c r="F232" s="130"/>
      <c r="G232" s="108"/>
      <c r="H232" s="108"/>
      <c r="I232" s="108"/>
      <c r="J232" s="108"/>
      <c r="K232" s="108"/>
      <c r="L232" s="108">
        <v>98</v>
      </c>
      <c r="M232" s="109"/>
      <c r="N232" s="110"/>
      <c r="O232" s="110"/>
      <c r="P232" s="110"/>
      <c r="Q232" s="110"/>
      <c r="R232" s="110"/>
      <c r="S232" s="110">
        <v>394</v>
      </c>
      <c r="T232" s="110"/>
      <c r="U232" s="110"/>
      <c r="V232" s="110"/>
      <c r="W232" s="110"/>
      <c r="X232" s="110"/>
      <c r="Y232" s="110"/>
      <c r="Z232" s="110">
        <v>99</v>
      </c>
      <c r="AA232" s="110"/>
      <c r="AB232" s="110"/>
      <c r="AC232" s="110"/>
      <c r="AD232" s="110"/>
      <c r="AE232" s="110"/>
      <c r="AF232" s="110"/>
      <c r="AG232" s="110">
        <v>98</v>
      </c>
      <c r="AH232" s="110"/>
      <c r="AI232" s="110"/>
      <c r="AJ232" s="110"/>
      <c r="AK232" s="110"/>
      <c r="AL232" s="110"/>
      <c r="AM232" s="110"/>
      <c r="AN232" s="110">
        <v>100</v>
      </c>
      <c r="AO232" s="110"/>
      <c r="AP232" s="110"/>
      <c r="AQ232" s="110"/>
      <c r="AR232" s="110"/>
      <c r="AS232" s="110"/>
      <c r="AT232" s="126">
        <v>98</v>
      </c>
      <c r="AU232" s="154" t="s">
        <v>327</v>
      </c>
      <c r="AV232" s="96">
        <f t="shared" si="1"/>
        <v>90</v>
      </c>
      <c r="AW232" s="115">
        <f>IF(AO232&gt;0,100*(E232+K232+Q232+W232+AC232+AI232+AO232)/('S1'!$K$15+100),100*(E232+K232+Q232+W232+AI232+AC232+AO232)/'S1'!$K$15)</f>
        <v>65.666666666666671</v>
      </c>
      <c r="AX232" s="115">
        <f>IF(AP232&gt;0,100*(F232+L232+R232+WJ232+AD232+AP232)/('S1'!$K$15+100),100*(F232+L232+R232+WJ232+AD232)/'S1'!$K$15)</f>
        <v>32.666666666666664</v>
      </c>
      <c r="AY232" s="115">
        <f>IF(AQ232&gt;0,100*(G232+M232+S232+Y232+AE232+AK232+AQ232)/('S1'!$K$17+100),100*(G232+M232+S232+Y232+AE232+AK232+AQ232)/'S1'!$K$17)</f>
        <v>78.8</v>
      </c>
      <c r="AZ232" s="115">
        <f>IF(AR232&gt;0,100*(H232+N232+T232+Z232+AF232+AL232+AR232)/('S1'!$K$18+100),100*(H232+N232+T232+Z232+AF232+AL232+AR232)/'S1'!$K$18)</f>
        <v>49.5</v>
      </c>
      <c r="BA232" s="115">
        <f>IF(AS232&gt;0,100*(I412+O232+U232+AA232+AG232+AM232+AS232)/('S1'!$K$19+100),100*(I412+O232+U232+AA232+AG232+AM232+AS232)/'S1'!$K$19)</f>
        <v>49</v>
      </c>
      <c r="BB232" s="115">
        <f>IF(AT232&gt;0,100*(J232+P232+V232+AB232+AH232+AN232+AT232)/('S1'!$K$19+100),100*(J232+P232+V232+AB232+AH232+AN232+AT232)/'S1'!$K$19)</f>
        <v>66</v>
      </c>
    </row>
    <row r="233" spans="1:54" ht="15.75" customHeight="1" x14ac:dyDescent="0.3">
      <c r="A233" s="116">
        <v>221</v>
      </c>
      <c r="B233" s="117">
        <v>921320104221</v>
      </c>
      <c r="C233" s="118" t="s">
        <v>49</v>
      </c>
      <c r="D233" s="150" t="s">
        <v>538</v>
      </c>
      <c r="E233" s="130">
        <v>196</v>
      </c>
      <c r="F233" s="109"/>
      <c r="G233" s="108"/>
      <c r="H233" s="108"/>
      <c r="I233" s="108"/>
      <c r="J233" s="108"/>
      <c r="K233" s="108"/>
      <c r="L233" s="108">
        <v>96</v>
      </c>
      <c r="M233" s="130"/>
      <c r="N233" s="110"/>
      <c r="O233" s="110"/>
      <c r="P233" s="110"/>
      <c r="Q233" s="110"/>
      <c r="R233" s="110"/>
      <c r="S233" s="110">
        <v>391</v>
      </c>
      <c r="T233" s="110"/>
      <c r="U233" s="110"/>
      <c r="V233" s="110"/>
      <c r="W233" s="110"/>
      <c r="X233" s="110"/>
      <c r="Y233" s="110"/>
      <c r="Z233" s="110">
        <v>99</v>
      </c>
      <c r="AA233" s="110"/>
      <c r="AB233" s="110"/>
      <c r="AC233" s="110"/>
      <c r="AD233" s="110"/>
      <c r="AE233" s="110"/>
      <c r="AF233" s="110"/>
      <c r="AG233" s="110">
        <v>96</v>
      </c>
      <c r="AH233" s="110"/>
      <c r="AI233" s="110"/>
      <c r="AJ233" s="110"/>
      <c r="AK233" s="110"/>
      <c r="AL233" s="110"/>
      <c r="AM233" s="110"/>
      <c r="AN233" s="110">
        <v>97</v>
      </c>
      <c r="AO233" s="110"/>
      <c r="AP233" s="110"/>
      <c r="AQ233" s="110">
        <v>96</v>
      </c>
      <c r="AR233" s="110"/>
      <c r="AS233" s="110"/>
      <c r="AT233" s="126"/>
      <c r="AU233" s="154" t="s">
        <v>315</v>
      </c>
      <c r="AV233" s="96">
        <f t="shared" si="1"/>
        <v>100</v>
      </c>
      <c r="AW233" s="115">
        <f>IF(AO233&gt;0,100*(E233+K233+Q233+W233+AC233+AI233+AO233)/('S1'!$K$15+100),100*(E233+K233+Q233+W233+AI233+AC233+AO233)/'S1'!$K$15)</f>
        <v>65.333333333333329</v>
      </c>
      <c r="AX233" s="115">
        <f>IF(AP233&gt;0,100*(F233+L233+R233+WJ233+AD233+AP233)/('S1'!$K$15+100),100*(F233+L233+R233+WJ233+AD233)/'S1'!$K$15)</f>
        <v>32</v>
      </c>
      <c r="AY233" s="115">
        <f>IF(AQ233&gt;0,100*(G233+M233+S233+Y233+AE233+AK233+AQ233)/('S1'!$K$17+100),100*(G233+M233+S233+Y233+AE233+AK233+AQ233)/'S1'!$K$17)</f>
        <v>81.166666666666671</v>
      </c>
      <c r="AZ233" s="115">
        <f>IF(AR233&gt;0,100*(H233+N233+T233+Z233+AF233+AL233+AR233)/('S1'!$K$18+100),100*(H233+N233+T233+Z233+AF233+AL233+AR233)/'S1'!$K$18)</f>
        <v>49.5</v>
      </c>
      <c r="BA233" s="115">
        <f>IF(AS233&gt;0,100*(I413+O233+U233+AA233+AG233+AM233+AS233)/('S1'!$K$19+100),100*(I413+O233+U233+AA233+AG233+AM233+AS233)/'S1'!$K$19)</f>
        <v>48</v>
      </c>
      <c r="BB233" s="115">
        <f>IF(AT233&gt;0,100*(J233+P233+V233+AB233+AH233+AN233+AT233)/('S1'!$K$19+100),100*(J233+P233+V233+AB233+AH233+AN233+AT233)/'S1'!$K$19)</f>
        <v>48.5</v>
      </c>
    </row>
    <row r="234" spans="1:54" ht="15.75" customHeight="1" x14ac:dyDescent="0.3">
      <c r="A234" s="116">
        <v>222</v>
      </c>
      <c r="B234" s="117">
        <v>921320104222</v>
      </c>
      <c r="C234" s="118" t="s">
        <v>49</v>
      </c>
      <c r="D234" s="150" t="s">
        <v>539</v>
      </c>
      <c r="E234" s="109">
        <v>196</v>
      </c>
      <c r="F234" s="109"/>
      <c r="G234" s="108"/>
      <c r="H234" s="108"/>
      <c r="I234" s="108"/>
      <c r="J234" s="108"/>
      <c r="K234" s="108"/>
      <c r="L234" s="108">
        <v>96</v>
      </c>
      <c r="M234" s="109"/>
      <c r="N234" s="110"/>
      <c r="O234" s="110"/>
      <c r="P234" s="110"/>
      <c r="Q234" s="110"/>
      <c r="R234" s="110"/>
      <c r="S234" s="110">
        <v>392</v>
      </c>
      <c r="T234" s="110"/>
      <c r="U234" s="110"/>
      <c r="V234" s="110"/>
      <c r="W234" s="126"/>
      <c r="X234" s="126"/>
      <c r="Y234" s="126"/>
      <c r="Z234" s="126">
        <v>100</v>
      </c>
      <c r="AA234" s="126"/>
      <c r="AB234" s="126"/>
      <c r="AC234" s="126"/>
      <c r="AD234" s="126"/>
      <c r="AE234" s="126"/>
      <c r="AF234" s="126"/>
      <c r="AG234" s="126">
        <v>98</v>
      </c>
      <c r="AH234" s="126"/>
      <c r="AI234" s="126"/>
      <c r="AJ234" s="126"/>
      <c r="AK234" s="126"/>
      <c r="AL234" s="126"/>
      <c r="AM234" s="126"/>
      <c r="AN234" s="126">
        <v>95</v>
      </c>
      <c r="AO234" s="126"/>
      <c r="AP234" s="110">
        <v>94</v>
      </c>
      <c r="AQ234" s="110"/>
      <c r="AR234" s="110"/>
      <c r="AS234" s="110"/>
      <c r="AT234" s="110"/>
      <c r="AU234" s="154" t="s">
        <v>315</v>
      </c>
      <c r="AV234" s="96">
        <f t="shared" si="1"/>
        <v>100</v>
      </c>
      <c r="AW234" s="115">
        <f>IF(AO234&gt;0,100*(E234+K234+Q234+W234+AC234+AI234+AO234)/('S1'!$K$15+100),100*(E234+K234+Q234+W234+AI234+AC234+AO234)/'S1'!$K$15)</f>
        <v>65.333333333333329</v>
      </c>
      <c r="AX234" s="115">
        <f>IF(AP234&gt;0,100*(F234+L234+R234+WJ234+AD234+AP234)/('S1'!$K$15+100),100*(F234+L234+R234+WJ234+AD234)/'S1'!$K$15)</f>
        <v>47.5</v>
      </c>
      <c r="AY234" s="115">
        <f>IF(AQ234&gt;0,100*(G234+M234+S234+Y234+AE234+AK234+AQ234)/('S1'!$K$17+100),100*(G234+M234+S234+Y234+AE234+AK234+AQ234)/'S1'!$K$17)</f>
        <v>78.400000000000006</v>
      </c>
      <c r="AZ234" s="115">
        <f>IF(AR234&gt;0,100*(H234+N234+T234+Z234+AF234+AL234+AR234)/('S1'!$K$18+100),100*(H234+N234+T234+Z234+AF234+AL234+AR234)/'S1'!$K$18)</f>
        <v>50</v>
      </c>
      <c r="BA234" s="115">
        <f>IF(AS234&gt;0,100*(I414+O234+U234+AA234+AG234+AM234+AS234)/('S1'!$K$19+100),100*(I414+O234+U234+AA234+AG234+AM234+AS234)/'S1'!$K$19)</f>
        <v>49</v>
      </c>
      <c r="BB234" s="115">
        <f>IF(AT234&gt;0,100*(J234+P234+V234+AB234+AH234+AN234+AT234)/('S1'!$K$19+100),100*(J234+P234+V234+AB234+AH234+AN234+AT234)/'S1'!$K$19)</f>
        <v>47.5</v>
      </c>
    </row>
    <row r="235" spans="1:54" ht="15.75" customHeight="1" x14ac:dyDescent="0.3">
      <c r="A235" s="116">
        <v>223</v>
      </c>
      <c r="B235" s="117">
        <v>921320104223</v>
      </c>
      <c r="C235" s="118" t="s">
        <v>49</v>
      </c>
      <c r="D235" s="150" t="s">
        <v>540</v>
      </c>
      <c r="E235" s="109">
        <v>198</v>
      </c>
      <c r="F235" s="130"/>
      <c r="G235" s="108"/>
      <c r="H235" s="108"/>
      <c r="I235" s="108"/>
      <c r="J235" s="108"/>
      <c r="K235" s="108"/>
      <c r="L235" s="108">
        <v>98</v>
      </c>
      <c r="M235" s="109"/>
      <c r="N235" s="110"/>
      <c r="O235" s="110"/>
      <c r="P235" s="110"/>
      <c r="Q235" s="110"/>
      <c r="R235" s="110"/>
      <c r="S235" s="110">
        <v>395</v>
      </c>
      <c r="T235" s="126"/>
      <c r="U235" s="110"/>
      <c r="V235" s="110"/>
      <c r="W235" s="126"/>
      <c r="X235" s="126"/>
      <c r="Y235" s="126"/>
      <c r="Z235" s="126">
        <v>100</v>
      </c>
      <c r="AA235" s="126"/>
      <c r="AB235" s="126"/>
      <c r="AC235" s="126"/>
      <c r="AD235" s="126"/>
      <c r="AE235" s="126"/>
      <c r="AF235" s="126"/>
      <c r="AG235" s="126">
        <v>100</v>
      </c>
      <c r="AH235" s="126"/>
      <c r="AI235" s="126"/>
      <c r="AJ235" s="126"/>
      <c r="AK235" s="126"/>
      <c r="AL235" s="126"/>
      <c r="AM235" s="126"/>
      <c r="AN235" s="126">
        <v>99</v>
      </c>
      <c r="AO235" s="126"/>
      <c r="AP235" s="110"/>
      <c r="AQ235" s="110"/>
      <c r="AR235" s="110"/>
      <c r="AS235" s="110">
        <v>94</v>
      </c>
      <c r="AT235" s="110"/>
      <c r="AU235" s="154" t="s">
        <v>315</v>
      </c>
      <c r="AV235" s="96">
        <f t="shared" si="1"/>
        <v>100</v>
      </c>
      <c r="AW235" s="115">
        <f>IF(AO235&gt;0,100*(E235+K235+Q235+W235+AC235+AI235+AO235)/('S1'!$K$15+100),100*(E235+K235+Q235+W235+AI235+AC235+AO235)/'S1'!$K$15)</f>
        <v>66</v>
      </c>
      <c r="AX235" s="115">
        <f>IF(AP235&gt;0,100*(F235+L235+R235+WJ235+AD235+AP235)/('S1'!$K$15+100),100*(F235+L235+R235+WJ235+AD235)/'S1'!$K$15)</f>
        <v>32.666666666666664</v>
      </c>
      <c r="AY235" s="115">
        <f>IF(AQ235&gt;0,100*(G235+M235+S235+Y235+AE235+AK235+AQ235)/('S1'!$K$17+100),100*(G235+M235+S235+Y235+AE235+AK235+AQ235)/'S1'!$K$17)</f>
        <v>79</v>
      </c>
      <c r="AZ235" s="115">
        <f>IF(AR235&gt;0,100*(H235+N235+T235+Z235+AF235+AL235+AR235)/('S1'!$K$18+100),100*(H235+N235+T235+Z235+AF235+AL235+AR235)/'S1'!$K$18)</f>
        <v>50</v>
      </c>
      <c r="BA235" s="115">
        <f>IF(AS235&gt;0,100*(I415+O235+U235+AA235+AG235+AM235+AS235)/('S1'!$K$19+100),100*(I415+O235+U235+AA235+AG235+AM235+AS235)/'S1'!$K$19)</f>
        <v>64.666666666666671</v>
      </c>
      <c r="BB235" s="115">
        <f>IF(AT235&gt;0,100*(J235+P235+V235+AB235+AH235+AN235+AT235)/('S1'!$K$19+100),100*(J235+P235+V235+AB235+AH235+AN235+AT235)/'S1'!$K$19)</f>
        <v>49.5</v>
      </c>
    </row>
    <row r="236" spans="1:54" ht="15.75" customHeight="1" x14ac:dyDescent="0.3">
      <c r="A236" s="116">
        <v>224</v>
      </c>
      <c r="B236" s="117">
        <v>921320104224</v>
      </c>
      <c r="C236" s="118" t="s">
        <v>49</v>
      </c>
      <c r="D236" s="150" t="s">
        <v>541</v>
      </c>
      <c r="E236" s="130">
        <v>194</v>
      </c>
      <c r="F236" s="109"/>
      <c r="G236" s="108"/>
      <c r="H236" s="108"/>
      <c r="I236" s="108"/>
      <c r="J236" s="108"/>
      <c r="K236" s="108"/>
      <c r="L236" s="108">
        <v>99</v>
      </c>
      <c r="M236" s="109"/>
      <c r="N236" s="110"/>
      <c r="O236" s="110"/>
      <c r="P236" s="110"/>
      <c r="Q236" s="110"/>
      <c r="R236" s="110"/>
      <c r="S236" s="110">
        <v>389</v>
      </c>
      <c r="T236" s="110"/>
      <c r="U236" s="110"/>
      <c r="V236" s="110"/>
      <c r="W236" s="110"/>
      <c r="X236" s="110"/>
      <c r="Y236" s="110"/>
      <c r="Z236" s="110">
        <v>98</v>
      </c>
      <c r="AA236" s="110"/>
      <c r="AB236" s="110"/>
      <c r="AC236" s="110"/>
      <c r="AD236" s="110"/>
      <c r="AE236" s="110"/>
      <c r="AF236" s="110"/>
      <c r="AG236" s="110">
        <v>96</v>
      </c>
      <c r="AH236" s="110"/>
      <c r="AI236" s="110"/>
      <c r="AJ236" s="110"/>
      <c r="AK236" s="110"/>
      <c r="AL236" s="110"/>
      <c r="AM236" s="110"/>
      <c r="AN236" s="110">
        <v>95</v>
      </c>
      <c r="AO236" s="110"/>
      <c r="AP236" s="110">
        <v>96</v>
      </c>
      <c r="AQ236" s="126"/>
      <c r="AR236" s="110"/>
      <c r="AS236" s="110"/>
      <c r="AT236" s="110"/>
      <c r="AU236" s="154" t="s">
        <v>315</v>
      </c>
      <c r="AV236" s="96">
        <f t="shared" si="1"/>
        <v>100</v>
      </c>
      <c r="AW236" s="115">
        <f>IF(AO236&gt;0,100*(E236+K236+Q236+W236+AC236+AI236+AO236)/('S1'!$K$15+100),100*(E236+K236+Q236+W236+AI236+AC236+AO236)/'S1'!$K$15)</f>
        <v>64.666666666666671</v>
      </c>
      <c r="AX236" s="115">
        <f>IF(AP236&gt;0,100*(F236+L236+R236+WJ236+AD236+AP236)/('S1'!$K$15+100),100*(F236+L236+R236+WJ236+AD236)/'S1'!$K$15)</f>
        <v>48.75</v>
      </c>
      <c r="AY236" s="115">
        <f>IF(AQ236&gt;0,100*(G236+M236+S236+Y236+AE236+AK236+AQ236)/('S1'!$K$17+100),100*(G236+M236+S236+Y236+AE236+AK236+AQ236)/'S1'!$K$17)</f>
        <v>77.8</v>
      </c>
      <c r="AZ236" s="115">
        <f>IF(AR236&gt;0,100*(H236+N236+T236+Z236+AF236+AL236+AR236)/('S1'!$K$18+100),100*(H236+N236+T236+Z236+AF236+AL236+AR236)/'S1'!$K$18)</f>
        <v>49</v>
      </c>
      <c r="BA236" s="115">
        <f>IF(AS236&gt;0,100*(I416+O236+U236+AA236+AG236+AM236+AS236)/('S1'!$K$19+100),100*(I416+O236+U236+AA236+AG236+AM236+AS236)/'S1'!$K$19)</f>
        <v>48</v>
      </c>
      <c r="BB236" s="115">
        <f>IF(AT236&gt;0,100*(J236+P236+V236+AB236+AH236+AN236+AT236)/('S1'!$K$19+100),100*(J236+P236+V236+AB236+AH236+AN236+AT236)/'S1'!$K$19)</f>
        <v>47.5</v>
      </c>
    </row>
    <row r="237" spans="1:54" ht="15.75" customHeight="1" x14ac:dyDescent="0.3">
      <c r="A237" s="116">
        <v>225</v>
      </c>
      <c r="B237" s="117">
        <v>921320104225</v>
      </c>
      <c r="C237" s="118" t="s">
        <v>49</v>
      </c>
      <c r="D237" s="150" t="s">
        <v>542</v>
      </c>
      <c r="E237" s="109">
        <v>195</v>
      </c>
      <c r="F237" s="130"/>
      <c r="G237" s="108"/>
      <c r="H237" s="108"/>
      <c r="I237" s="108"/>
      <c r="J237" s="108"/>
      <c r="K237" s="108"/>
      <c r="L237" s="108">
        <v>98</v>
      </c>
      <c r="M237" s="130"/>
      <c r="N237" s="110"/>
      <c r="O237" s="110"/>
      <c r="P237" s="110"/>
      <c r="Q237" s="110"/>
      <c r="R237" s="110"/>
      <c r="S237" s="110">
        <v>388</v>
      </c>
      <c r="T237" s="126"/>
      <c r="U237" s="110"/>
      <c r="V237" s="110"/>
      <c r="W237" s="110"/>
      <c r="X237" s="110"/>
      <c r="Y237" s="110"/>
      <c r="Z237" s="110">
        <v>100</v>
      </c>
      <c r="AA237" s="110"/>
      <c r="AB237" s="110"/>
      <c r="AC237" s="110"/>
      <c r="AD237" s="110"/>
      <c r="AE237" s="110"/>
      <c r="AF237" s="110"/>
      <c r="AG237" s="110">
        <v>96</v>
      </c>
      <c r="AH237" s="110"/>
      <c r="AI237" s="110"/>
      <c r="AJ237" s="110"/>
      <c r="AK237" s="110"/>
      <c r="AL237" s="110"/>
      <c r="AM237" s="110"/>
      <c r="AN237" s="110">
        <v>99</v>
      </c>
      <c r="AO237" s="110"/>
      <c r="AP237" s="110"/>
      <c r="AQ237" s="126"/>
      <c r="AR237" s="110">
        <v>94</v>
      </c>
      <c r="AS237" s="110"/>
      <c r="AT237" s="110"/>
      <c r="AU237" s="154" t="s">
        <v>327</v>
      </c>
      <c r="AV237" s="96">
        <f t="shared" si="1"/>
        <v>90</v>
      </c>
      <c r="AW237" s="115">
        <f>IF(AO237&gt;0,100*(E237+K237+Q237+W237+AC237+AI237+AO237)/('S1'!$K$15+100),100*(E237+K237+Q237+W237+AI237+AC237+AO237)/'S1'!$K$15)</f>
        <v>65</v>
      </c>
      <c r="AX237" s="115">
        <f>IF(AP237&gt;0,100*(F237+L237+R237+WJ237+AD237+AP237)/('S1'!$K$15+100),100*(F237+L237+R237+WJ237+AD237)/'S1'!$K$15)</f>
        <v>32.666666666666664</v>
      </c>
      <c r="AY237" s="115">
        <f>IF(AQ237&gt;0,100*(G237+M237+S237+Y237+AE237+AK237+AQ237)/('S1'!$K$17+100),100*(G237+M237+S237+Y237+AE237+AK237+AQ237)/'S1'!$K$17)</f>
        <v>77.599999999999994</v>
      </c>
      <c r="AZ237" s="115">
        <f>IF(AR237&gt;0,100*(H237+N237+T237+Z237+AF237+AL237+AR237)/('S1'!$K$18+100),100*(H237+N237+T237+Z237+AF237+AL237+AR237)/'S1'!$K$18)</f>
        <v>64.666666666666671</v>
      </c>
      <c r="BA237" s="115">
        <f>IF(AS237&gt;0,100*(I417+O237+U237+AA237+AG237+AM237+AS237)/('S1'!$K$19+100),100*(I417+O237+U237+AA237+AG237+AM237+AS237)/'S1'!$K$19)</f>
        <v>48</v>
      </c>
      <c r="BB237" s="115">
        <f>IF(AT237&gt;0,100*(J237+P237+V237+AB237+AH237+AN237+AT237)/('S1'!$K$19+100),100*(J237+P237+V237+AB237+AH237+AN237+AT237)/'S1'!$K$19)</f>
        <v>49.5</v>
      </c>
    </row>
    <row r="238" spans="1:54" ht="15.75" customHeight="1" x14ac:dyDescent="0.3">
      <c r="A238" s="116">
        <v>226</v>
      </c>
      <c r="B238" s="117">
        <v>921320104226</v>
      </c>
      <c r="C238" s="118" t="s">
        <v>49</v>
      </c>
      <c r="D238" s="150" t="s">
        <v>543</v>
      </c>
      <c r="E238" s="109">
        <v>195</v>
      </c>
      <c r="F238" s="130"/>
      <c r="G238" s="108"/>
      <c r="H238" s="108"/>
      <c r="I238" s="108"/>
      <c r="J238" s="108"/>
      <c r="K238" s="108"/>
      <c r="L238" s="108">
        <v>95</v>
      </c>
      <c r="M238" s="109"/>
      <c r="N238" s="110"/>
      <c r="O238" s="110"/>
      <c r="P238" s="110"/>
      <c r="Q238" s="110"/>
      <c r="R238" s="110"/>
      <c r="S238" s="110">
        <v>386</v>
      </c>
      <c r="T238" s="110"/>
      <c r="U238" s="110"/>
      <c r="V238" s="110"/>
      <c r="W238" s="110"/>
      <c r="X238" s="110"/>
      <c r="Y238" s="110"/>
      <c r="Z238" s="110">
        <v>95</v>
      </c>
      <c r="AA238" s="110"/>
      <c r="AB238" s="110"/>
      <c r="AC238" s="110"/>
      <c r="AD238" s="110"/>
      <c r="AE238" s="110"/>
      <c r="AF238" s="110"/>
      <c r="AG238" s="110">
        <v>99</v>
      </c>
      <c r="AH238" s="110"/>
      <c r="AI238" s="110"/>
      <c r="AJ238" s="110"/>
      <c r="AK238" s="110"/>
      <c r="AL238" s="110"/>
      <c r="AM238" s="110"/>
      <c r="AN238" s="110">
        <v>100</v>
      </c>
      <c r="AO238" s="110"/>
      <c r="AP238" s="110"/>
      <c r="AQ238" s="110">
        <v>94</v>
      </c>
      <c r="AR238" s="126"/>
      <c r="AS238" s="110"/>
      <c r="AT238" s="110"/>
      <c r="AU238" s="154" t="s">
        <v>315</v>
      </c>
      <c r="AV238" s="96">
        <f t="shared" si="1"/>
        <v>100</v>
      </c>
      <c r="AW238" s="115">
        <f>IF(AO238&gt;0,100*(E238+K238+Q238+W238+AC238+AI238+AO238)/('S1'!$K$15+100),100*(E238+K238+Q238+W238+AI238+AC238+AO238)/'S1'!$K$15)</f>
        <v>65</v>
      </c>
      <c r="AX238" s="115">
        <f>IF(AP238&gt;0,100*(F238+L238+R238+WJ238+AD238+AP238)/('S1'!$K$15+100),100*(F238+L238+R238+WJ238+AD238)/'S1'!$K$15)</f>
        <v>31.666666666666668</v>
      </c>
      <c r="AY238" s="115">
        <f>IF(AQ238&gt;0,100*(G238+M238+S238+Y238+AE238+AK238+AQ238)/('S1'!$K$17+100),100*(G238+M238+S238+Y238+AE238+AK238+AQ238)/'S1'!$K$17)</f>
        <v>80</v>
      </c>
      <c r="AZ238" s="115">
        <f>IF(AR238&gt;0,100*(H238+N238+T238+Z238+AF238+AL238+AR238)/('S1'!$K$18+100),100*(H238+N238+T238+Z238+AF238+AL238+AR238)/'S1'!$K$18)</f>
        <v>47.5</v>
      </c>
      <c r="BA238" s="115">
        <f>IF(AS238&gt;0,100*(I418+O238+U238+AA238+AG238+AM238+AS238)/('S1'!$K$19+100),100*(I418+O238+U238+AA238+AG238+AM238+AS238)/'S1'!$K$19)</f>
        <v>49.5</v>
      </c>
      <c r="BB238" s="115">
        <f>IF(AT238&gt;0,100*(J238+P238+V238+AB238+AH238+AN238+AT238)/('S1'!$K$19+100),100*(J238+P238+V238+AB238+AH238+AN238+AT238)/'S1'!$K$19)</f>
        <v>50</v>
      </c>
    </row>
    <row r="239" spans="1:54" ht="15.75" customHeight="1" x14ac:dyDescent="0.3">
      <c r="A239" s="116">
        <v>227</v>
      </c>
      <c r="B239" s="117">
        <v>921320104227</v>
      </c>
      <c r="C239" s="118" t="s">
        <v>49</v>
      </c>
      <c r="D239" s="150" t="s">
        <v>544</v>
      </c>
      <c r="E239" s="126">
        <v>197</v>
      </c>
      <c r="F239" s="143"/>
      <c r="G239" s="110"/>
      <c r="H239" s="110"/>
      <c r="I239" s="110"/>
      <c r="J239" s="110"/>
      <c r="K239" s="110"/>
      <c r="L239" s="110">
        <v>95</v>
      </c>
      <c r="M239" s="143"/>
      <c r="N239" s="110"/>
      <c r="O239" s="110"/>
      <c r="P239" s="110"/>
      <c r="Q239" s="110"/>
      <c r="R239" s="110"/>
      <c r="S239" s="110">
        <v>384</v>
      </c>
      <c r="T239" s="126"/>
      <c r="U239" s="110"/>
      <c r="V239" s="110"/>
      <c r="W239" s="126"/>
      <c r="X239" s="126"/>
      <c r="Y239" s="126"/>
      <c r="Z239" s="126">
        <v>99</v>
      </c>
      <c r="AA239" s="126"/>
      <c r="AB239" s="126"/>
      <c r="AC239" s="126"/>
      <c r="AD239" s="126"/>
      <c r="AE239" s="126"/>
      <c r="AF239" s="126"/>
      <c r="AG239" s="126">
        <v>95</v>
      </c>
      <c r="AH239" s="126"/>
      <c r="AI239" s="126"/>
      <c r="AJ239" s="126"/>
      <c r="AK239" s="126"/>
      <c r="AL239" s="126"/>
      <c r="AM239" s="126"/>
      <c r="AN239" s="126">
        <v>99</v>
      </c>
      <c r="AO239" s="126"/>
      <c r="AP239" s="110"/>
      <c r="AQ239" s="110"/>
      <c r="AR239" s="110"/>
      <c r="AS239" s="110"/>
      <c r="AT239" s="110">
        <v>92</v>
      </c>
      <c r="AU239" s="154" t="s">
        <v>327</v>
      </c>
      <c r="AV239" s="96">
        <f t="shared" si="1"/>
        <v>90</v>
      </c>
      <c r="AW239" s="115">
        <f>IF(AO239&gt;0,100*(E239+K239+Q239+W239+AC239+AI239+AO239)/('S1'!$K$15+100),100*(E239+K239+Q239+W239+AI239+AC239+AO239)/'S1'!$K$15)</f>
        <v>65.666666666666671</v>
      </c>
      <c r="AX239" s="115">
        <f>IF(AP239&gt;0,100*(F239+L239+R239+WJ239+AD239+AP239)/('S1'!$K$15+100),100*(F239+L239+R239+WJ239+AD239)/'S1'!$K$15)</f>
        <v>31.666666666666668</v>
      </c>
      <c r="AY239" s="115">
        <f>IF(AQ239&gt;0,100*(G239+M239+S239+Y239+AE239+AK239+AQ239)/('S1'!$K$17+100),100*(G239+M239+S239+Y239+AE239+AK239+AQ239)/'S1'!$K$17)</f>
        <v>76.8</v>
      </c>
      <c r="AZ239" s="115">
        <f>IF(AR239&gt;0,100*(H239+N239+T239+Z239+AF239+AL239+AR239)/('S1'!$K$18+100),100*(H239+N239+T239+Z239+AF239+AL239+AR239)/'S1'!$K$18)</f>
        <v>49.5</v>
      </c>
      <c r="BA239" s="115">
        <f>IF(AS239&gt;0,100*(I419+O239+U239+AA239+AG239+AM239+AS239)/('S1'!$K$19+100),100*(I419+O239+U239+AA239+AG239+AM239+AS239)/'S1'!$K$19)</f>
        <v>47.5</v>
      </c>
      <c r="BB239" s="115">
        <f>IF(AT239&gt;0,100*(J239+P239+V239+AB239+AH239+AN239+AT239)/('S1'!$K$19+100),100*(J239+P239+V239+AB239+AH239+AN239+AT239)/'S1'!$K$19)</f>
        <v>63.666666666666664</v>
      </c>
    </row>
    <row r="240" spans="1:54" ht="15.75" customHeight="1" x14ac:dyDescent="0.3">
      <c r="A240" s="116">
        <v>228</v>
      </c>
      <c r="B240" s="117">
        <v>921320104228</v>
      </c>
      <c r="C240" s="118" t="s">
        <v>49</v>
      </c>
      <c r="D240" s="150" t="s">
        <v>545</v>
      </c>
      <c r="E240" s="143">
        <v>193</v>
      </c>
      <c r="F240" s="126"/>
      <c r="G240" s="110"/>
      <c r="H240" s="110"/>
      <c r="I240" s="110"/>
      <c r="J240" s="110"/>
      <c r="K240" s="110"/>
      <c r="L240" s="110">
        <v>99</v>
      </c>
      <c r="M240" s="126"/>
      <c r="N240" s="110"/>
      <c r="O240" s="110"/>
      <c r="P240" s="110"/>
      <c r="Q240" s="110"/>
      <c r="R240" s="110"/>
      <c r="S240" s="110">
        <v>389</v>
      </c>
      <c r="T240" s="143"/>
      <c r="U240" s="110"/>
      <c r="V240" s="110"/>
      <c r="W240" s="110"/>
      <c r="X240" s="110"/>
      <c r="Y240" s="110"/>
      <c r="Z240" s="110">
        <v>98</v>
      </c>
      <c r="AA240" s="110"/>
      <c r="AB240" s="110"/>
      <c r="AC240" s="110"/>
      <c r="AD240" s="110"/>
      <c r="AE240" s="110"/>
      <c r="AF240" s="110"/>
      <c r="AG240" s="110">
        <v>95</v>
      </c>
      <c r="AH240" s="110"/>
      <c r="AI240" s="110"/>
      <c r="AJ240" s="110"/>
      <c r="AK240" s="110"/>
      <c r="AL240" s="110"/>
      <c r="AM240" s="110"/>
      <c r="AN240" s="110">
        <v>96</v>
      </c>
      <c r="AO240" s="110">
        <v>82</v>
      </c>
      <c r="AP240" s="110"/>
      <c r="AQ240" s="110"/>
      <c r="AR240" s="110"/>
      <c r="AS240" s="110"/>
      <c r="AT240" s="126"/>
      <c r="AU240" s="154" t="s">
        <v>315</v>
      </c>
      <c r="AV240" s="96">
        <f t="shared" si="1"/>
        <v>100</v>
      </c>
      <c r="AW240" s="115">
        <f>IF(AO240&gt;0,100*(E240+K240+Q240+W240+AC240+AI240+AO240)/('S1'!$K$15+100),100*(E240+K240+Q240+W240+AI240+AC240+AO240)/'S1'!$K$15)</f>
        <v>68.75</v>
      </c>
      <c r="AX240" s="115">
        <f>IF(AP240&gt;0,100*(F240+L240+R240+WJ240+AD240+AP240)/('S1'!$K$15+100),100*(F240+L240+R240+WJ240+AD240)/'S1'!$K$15)</f>
        <v>33</v>
      </c>
      <c r="AY240" s="115">
        <f>IF(AQ240&gt;0,100*(G240+M240+S240+Y240+AE240+AK240+AQ240)/('S1'!$K$17+100),100*(G240+M240+S240+Y240+AE240+AK240+AQ240)/'S1'!$K$17)</f>
        <v>77.8</v>
      </c>
      <c r="AZ240" s="115">
        <f>IF(AR240&gt;0,100*(H240+N240+T240+Z240+AF240+AL240+AR240)/('S1'!$K$18+100),100*(H240+N240+T240+Z240+AF240+AL240+AR240)/'S1'!$K$18)</f>
        <v>49</v>
      </c>
      <c r="BA240" s="115">
        <f>IF(AS240&gt;0,100*(I420+O240+U240+AA240+AG240+AM240+AS240)/('S1'!$K$19+100),100*(I420+O240+U240+AA240+AG240+AM240+AS240)/'S1'!$K$19)</f>
        <v>47.5</v>
      </c>
      <c r="BB240" s="115">
        <f>IF(AT240&gt;0,100*(J240+P240+V240+AB240+AH240+AN240+AT240)/('S1'!$K$19+100),100*(J240+P240+V240+AB240+AH240+AN240+AT240)/'S1'!$K$19)</f>
        <v>48</v>
      </c>
    </row>
    <row r="241" spans="1:54" ht="15.75" customHeight="1" x14ac:dyDescent="0.3">
      <c r="A241" s="116">
        <v>229</v>
      </c>
      <c r="B241" s="117">
        <v>921320104229</v>
      </c>
      <c r="C241" s="118" t="s">
        <v>49</v>
      </c>
      <c r="D241" s="150" t="s">
        <v>546</v>
      </c>
      <c r="E241" s="143">
        <v>196</v>
      </c>
      <c r="F241" s="143"/>
      <c r="G241" s="110"/>
      <c r="H241" s="110"/>
      <c r="I241" s="110"/>
      <c r="J241" s="110"/>
      <c r="K241" s="110"/>
      <c r="L241" s="110">
        <v>97</v>
      </c>
      <c r="M241" s="143"/>
      <c r="N241" s="110"/>
      <c r="O241" s="110"/>
      <c r="P241" s="110"/>
      <c r="Q241" s="110"/>
      <c r="R241" s="110"/>
      <c r="S241" s="110">
        <v>382</v>
      </c>
      <c r="T241" s="126"/>
      <c r="U241" s="110"/>
      <c r="V241" s="110"/>
      <c r="W241" s="110"/>
      <c r="X241" s="110"/>
      <c r="Y241" s="110"/>
      <c r="Z241" s="110">
        <v>95</v>
      </c>
      <c r="AA241" s="110"/>
      <c r="AB241" s="110"/>
      <c r="AC241" s="110"/>
      <c r="AD241" s="110"/>
      <c r="AE241" s="110"/>
      <c r="AF241" s="110"/>
      <c r="AG241" s="110">
        <v>97</v>
      </c>
      <c r="AH241" s="110"/>
      <c r="AI241" s="110"/>
      <c r="AJ241" s="110"/>
      <c r="AK241" s="110"/>
      <c r="AL241" s="110"/>
      <c r="AM241" s="110"/>
      <c r="AN241" s="110">
        <v>98</v>
      </c>
      <c r="AO241" s="110">
        <v>94</v>
      </c>
      <c r="AP241" s="110"/>
      <c r="AQ241" s="110"/>
      <c r="AR241" s="110"/>
      <c r="AS241" s="110"/>
      <c r="AT241" s="126"/>
      <c r="AU241" s="154" t="s">
        <v>315</v>
      </c>
      <c r="AV241" s="96">
        <f t="shared" si="1"/>
        <v>100</v>
      </c>
      <c r="AW241" s="115">
        <f>IF(AO241&gt;0,100*(E241+K241+Q241+W241+AC241+AI241+AO241)/('S1'!$K$15+100),100*(E241+K241+Q241+W241+AI241+AC241+AO241)/'S1'!$K$15)</f>
        <v>72.5</v>
      </c>
      <c r="AX241" s="115">
        <f>IF(AP241&gt;0,100*(F241+L241+R241+WJ241+AD241+AP241)/('S1'!$K$15+100),100*(F241+L241+R241+WJ241+AD241)/'S1'!$K$15)</f>
        <v>32.333333333333336</v>
      </c>
      <c r="AY241" s="115">
        <f>IF(AQ241&gt;0,100*(G241+M241+S241+Y241+AE241+AK241+AQ241)/('S1'!$K$17+100),100*(G241+M241+S241+Y241+AE241+AK241+AQ241)/'S1'!$K$17)</f>
        <v>76.400000000000006</v>
      </c>
      <c r="AZ241" s="115">
        <f>IF(AR241&gt;0,100*(H241+N241+T241+Z241+AF241+AL241+AR241)/('S1'!$K$18+100),100*(H241+N241+T241+Z241+AF241+AL241+AR241)/'S1'!$K$18)</f>
        <v>47.5</v>
      </c>
      <c r="BA241" s="115">
        <f>IF(AS241&gt;0,100*(I421+O241+U241+AA241+AG241+AM241+AS241)/('S1'!$K$19+100),100*(I421+O241+U241+AA241+AG241+AM241+AS241)/'S1'!$K$19)</f>
        <v>48.5</v>
      </c>
      <c r="BB241" s="115">
        <f>IF(AT241&gt;0,100*(J241+P241+V241+AB241+AH241+AN241+AT241)/('S1'!$K$19+100),100*(J241+P241+V241+AB241+AH241+AN241+AT241)/'S1'!$K$19)</f>
        <v>49</v>
      </c>
    </row>
    <row r="242" spans="1:54" ht="15.75" customHeight="1" x14ac:dyDescent="0.3">
      <c r="A242" s="116">
        <v>230</v>
      </c>
      <c r="B242" s="117">
        <v>921320104230</v>
      </c>
      <c r="C242" s="118" t="s">
        <v>49</v>
      </c>
      <c r="D242" s="150" t="s">
        <v>547</v>
      </c>
      <c r="E242" s="126">
        <v>196</v>
      </c>
      <c r="F242" s="126"/>
      <c r="G242" s="110"/>
      <c r="H242" s="110"/>
      <c r="I242" s="110"/>
      <c r="J242" s="110"/>
      <c r="K242" s="110"/>
      <c r="L242" s="110">
        <v>95</v>
      </c>
      <c r="M242" s="126"/>
      <c r="N242" s="110"/>
      <c r="O242" s="110"/>
      <c r="P242" s="110"/>
      <c r="Q242" s="110"/>
      <c r="R242" s="110"/>
      <c r="S242" s="110">
        <v>385</v>
      </c>
      <c r="T242" s="143"/>
      <c r="U242" s="110"/>
      <c r="V242" s="110"/>
      <c r="W242" s="110"/>
      <c r="X242" s="110"/>
      <c r="Y242" s="110"/>
      <c r="Z242" s="110">
        <v>97</v>
      </c>
      <c r="AA242" s="110"/>
      <c r="AB242" s="110"/>
      <c r="AC242" s="110"/>
      <c r="AD242" s="110"/>
      <c r="AE242" s="110"/>
      <c r="AF242" s="110"/>
      <c r="AG242" s="110">
        <v>100</v>
      </c>
      <c r="AH242" s="110"/>
      <c r="AI242" s="110"/>
      <c r="AJ242" s="110"/>
      <c r="AK242" s="110"/>
      <c r="AL242" s="110"/>
      <c r="AM242" s="110"/>
      <c r="AN242" s="110">
        <v>100</v>
      </c>
      <c r="AO242" s="110"/>
      <c r="AP242" s="126"/>
      <c r="AQ242" s="110"/>
      <c r="AR242" s="110">
        <v>96</v>
      </c>
      <c r="AS242" s="110"/>
      <c r="AT242" s="110"/>
      <c r="AU242" s="154" t="s">
        <v>315</v>
      </c>
      <c r="AV242" s="96">
        <f t="shared" si="1"/>
        <v>100</v>
      </c>
      <c r="AW242" s="115">
        <f>IF(AO242&gt;0,100*(E242+K242+Q242+W242+AC242+AI242+AO242)/('S1'!$K$15+100),100*(E242+K242+Q242+W242+AI242+AC242+AO242)/'S1'!$K$15)</f>
        <v>65.333333333333329</v>
      </c>
      <c r="AX242" s="115">
        <f>IF(AP242&gt;0,100*(F242+L242+R242+WJ242+AD242+AP242)/('S1'!$K$15+100),100*(F242+L242+R242+WJ242+AD242)/'S1'!$K$15)</f>
        <v>31.666666666666668</v>
      </c>
      <c r="AY242" s="115">
        <f>IF(AQ242&gt;0,100*(G242+M242+S242+Y242+AE242+AK242+AQ242)/('S1'!$K$17+100),100*(G242+M242+S242+Y242+AE242+AK242+AQ242)/'S1'!$K$17)</f>
        <v>77</v>
      </c>
      <c r="AZ242" s="115">
        <f>IF(AR242&gt;0,100*(H242+N242+T242+Z242+AF242+AL242+AR242)/('S1'!$K$18+100),100*(H242+N242+T242+Z242+AF242+AL242+AR242)/'S1'!$K$18)</f>
        <v>64.333333333333329</v>
      </c>
      <c r="BA242" s="115">
        <f>IF(AS242&gt;0,100*(I422+O242+U242+AA242+AG242+AM242+AS242)/('S1'!$K$19+100),100*(I422+O242+U242+AA242+AG242+AM242+AS242)/'S1'!$K$19)</f>
        <v>50</v>
      </c>
      <c r="BB242" s="115">
        <f>IF(AT242&gt;0,100*(J242+P242+V242+AB242+AH242+AN242+AT242)/('S1'!$K$19+100),100*(J242+P242+V242+AB242+AH242+AN242+AT242)/'S1'!$K$19)</f>
        <v>50</v>
      </c>
    </row>
    <row r="243" spans="1:54" ht="15.75" customHeight="1" x14ac:dyDescent="0.3">
      <c r="A243" s="116">
        <v>231</v>
      </c>
      <c r="B243" s="117">
        <v>921320104231</v>
      </c>
      <c r="C243" s="118" t="s">
        <v>49</v>
      </c>
      <c r="D243" s="150" t="s">
        <v>548</v>
      </c>
      <c r="E243" s="126">
        <v>194</v>
      </c>
      <c r="F243" s="143"/>
      <c r="G243" s="110"/>
      <c r="H243" s="110"/>
      <c r="I243" s="110"/>
      <c r="J243" s="110"/>
      <c r="K243" s="110"/>
      <c r="L243" s="110">
        <v>100</v>
      </c>
      <c r="M243" s="143"/>
      <c r="N243" s="110"/>
      <c r="O243" s="110"/>
      <c r="P243" s="110"/>
      <c r="Q243" s="110"/>
      <c r="R243" s="110"/>
      <c r="S243" s="110">
        <v>393</v>
      </c>
      <c r="T243" s="143"/>
      <c r="U243" s="110"/>
      <c r="V243" s="110"/>
      <c r="W243" s="110"/>
      <c r="X243" s="110"/>
      <c r="Y243" s="110"/>
      <c r="Z243" s="110">
        <v>99</v>
      </c>
      <c r="AA243" s="110"/>
      <c r="AB243" s="110"/>
      <c r="AC243" s="110"/>
      <c r="AD243" s="110"/>
      <c r="AE243" s="110"/>
      <c r="AF243" s="110"/>
      <c r="AG243" s="110">
        <v>96</v>
      </c>
      <c r="AH243" s="110"/>
      <c r="AI243" s="110"/>
      <c r="AJ243" s="110"/>
      <c r="AK243" s="110"/>
      <c r="AL243" s="110"/>
      <c r="AM243" s="110"/>
      <c r="AN243" s="110">
        <v>95</v>
      </c>
      <c r="AO243" s="110"/>
      <c r="AP243" s="126">
        <v>92</v>
      </c>
      <c r="AQ243" s="110"/>
      <c r="AR243" s="110"/>
      <c r="AS243" s="110"/>
      <c r="AT243" s="110"/>
      <c r="AU243" s="154" t="s">
        <v>315</v>
      </c>
      <c r="AV243" s="96">
        <f t="shared" si="1"/>
        <v>100</v>
      </c>
      <c r="AW243" s="115">
        <f>IF(AO243&gt;0,100*(E243+K243+Q243+W243+AC243+AI243+AO243)/('S1'!$K$15+100),100*(E243+K243+Q243+W243+AI243+AC243+AO243)/'S1'!$K$15)</f>
        <v>64.666666666666671</v>
      </c>
      <c r="AX243" s="115">
        <f>IF(AP243&gt;0,100*(F243+L243+R243+WJ243+AD243+AP243)/('S1'!$K$15+100),100*(F243+L243+R243+WJ243+AD243)/'S1'!$K$15)</f>
        <v>48</v>
      </c>
      <c r="AY243" s="115">
        <f>IF(AQ243&gt;0,100*(G243+M243+S243+Y243+AE243+AK243+AQ243)/('S1'!$K$17+100),100*(G243+M243+S243+Y243+AE243+AK243+AQ243)/'S1'!$K$17)</f>
        <v>78.599999999999994</v>
      </c>
      <c r="AZ243" s="115">
        <f>IF(AR243&gt;0,100*(H243+N243+T243+Z243+AF243+AL243+AR243)/('S1'!$K$18+100),100*(H243+N243+T243+Z243+AF243+AL243+AR243)/'S1'!$K$18)</f>
        <v>49.5</v>
      </c>
      <c r="BA243" s="115">
        <f>IF(AS243&gt;0,100*(I423+O243+U243+AA243+AG243+AM243+AS243)/('S1'!$K$19+100),100*(I423+O243+U243+AA243+AG243+AM243+AS243)/'S1'!$K$19)</f>
        <v>48</v>
      </c>
      <c r="BB243" s="115">
        <f>IF(AT243&gt;0,100*(J243+P243+V243+AB243+AH243+AN243+AT243)/('S1'!$K$19+100),100*(J243+P243+V243+AB243+AH243+AN243+AT243)/'S1'!$K$19)</f>
        <v>47.5</v>
      </c>
    </row>
    <row r="244" spans="1:54" ht="15.75" customHeight="1" x14ac:dyDescent="0.3">
      <c r="A244" s="116">
        <v>232</v>
      </c>
      <c r="B244" s="117">
        <v>921320104232</v>
      </c>
      <c r="C244" s="118" t="s">
        <v>49</v>
      </c>
      <c r="D244" s="150" t="s">
        <v>549</v>
      </c>
      <c r="E244" s="143">
        <v>195</v>
      </c>
      <c r="F244" s="126"/>
      <c r="G244" s="110"/>
      <c r="H244" s="110"/>
      <c r="I244" s="110"/>
      <c r="J244" s="110"/>
      <c r="K244" s="110"/>
      <c r="L244" s="110">
        <v>96</v>
      </c>
      <c r="M244" s="126"/>
      <c r="N244" s="110"/>
      <c r="O244" s="110"/>
      <c r="P244" s="110"/>
      <c r="Q244" s="110"/>
      <c r="R244" s="110"/>
      <c r="S244" s="110">
        <v>389</v>
      </c>
      <c r="T244" s="126"/>
      <c r="U244" s="110"/>
      <c r="V244" s="110"/>
      <c r="W244" s="110"/>
      <c r="X244" s="110"/>
      <c r="Y244" s="110"/>
      <c r="Z244" s="110">
        <v>95</v>
      </c>
      <c r="AA244" s="110"/>
      <c r="AB244" s="110"/>
      <c r="AC244" s="110"/>
      <c r="AD244" s="110"/>
      <c r="AE244" s="110"/>
      <c r="AF244" s="110"/>
      <c r="AG244" s="110">
        <v>100</v>
      </c>
      <c r="AH244" s="110"/>
      <c r="AI244" s="110"/>
      <c r="AJ244" s="110"/>
      <c r="AK244" s="110"/>
      <c r="AL244" s="110"/>
      <c r="AM244" s="110"/>
      <c r="AN244" s="110">
        <v>97</v>
      </c>
      <c r="AO244" s="110"/>
      <c r="AP244" s="126"/>
      <c r="AQ244" s="110">
        <v>98</v>
      </c>
      <c r="AR244" s="110"/>
      <c r="AS244" s="110"/>
      <c r="AT244" s="110"/>
      <c r="AU244" s="154" t="s">
        <v>315</v>
      </c>
      <c r="AV244" s="96">
        <f t="shared" si="1"/>
        <v>100</v>
      </c>
      <c r="AW244" s="115">
        <f>IF(AO244&gt;0,100*(E244+K244+Q244+W244+AC244+AI244+AO244)/('S1'!$K$15+100),100*(E244+K244+Q244+W244+AI244+AC244+AO244)/'S1'!$K$15)</f>
        <v>65</v>
      </c>
      <c r="AX244" s="115">
        <f>IF(AP244&gt;0,100*(F244+L244+R244+WJ244+AD244+AP244)/('S1'!$K$15+100),100*(F244+L244+R244+WJ244+AD244)/'S1'!$K$15)</f>
        <v>32</v>
      </c>
      <c r="AY244" s="115">
        <f>IF(AQ244&gt;0,100*(G244+M244+S244+Y244+AE244+AK244+AQ244)/('S1'!$K$17+100),100*(G244+M244+S244+Y244+AE244+AK244+AQ244)/'S1'!$K$17)</f>
        <v>81.166666666666671</v>
      </c>
      <c r="AZ244" s="115">
        <f>IF(AR244&gt;0,100*(H244+N244+T244+Z244+AF244+AL244+AR244)/('S1'!$K$18+100),100*(H244+N244+T244+Z244+AF244+AL244+AR244)/'S1'!$K$18)</f>
        <v>47.5</v>
      </c>
      <c r="BA244" s="115">
        <f>IF(AS244&gt;0,100*(I424+O244+U244+AA244+AG244+AM244+AS244)/('S1'!$K$19+100),100*(I424+O244+U244+AA244+AG244+AM244+AS244)/'S1'!$K$19)</f>
        <v>50</v>
      </c>
      <c r="BB244" s="115">
        <f>IF(AT244&gt;0,100*(J244+P244+V244+AB244+AH244+AN244+AT244)/('S1'!$K$19+100),100*(J244+P244+V244+AB244+AH244+AN244+AT244)/'S1'!$K$19)</f>
        <v>48.5</v>
      </c>
    </row>
    <row r="245" spans="1:54" ht="15.75" customHeight="1" x14ac:dyDescent="0.3">
      <c r="A245" s="116">
        <v>233</v>
      </c>
      <c r="B245" s="117">
        <v>921320104233</v>
      </c>
      <c r="C245" s="118" t="s">
        <v>49</v>
      </c>
      <c r="D245" s="150" t="s">
        <v>550</v>
      </c>
      <c r="E245" s="126">
        <v>198</v>
      </c>
      <c r="F245" s="143"/>
      <c r="G245" s="110"/>
      <c r="H245" s="110"/>
      <c r="I245" s="110"/>
      <c r="J245" s="110"/>
      <c r="K245" s="110"/>
      <c r="L245" s="110">
        <v>98</v>
      </c>
      <c r="M245" s="143"/>
      <c r="N245" s="110"/>
      <c r="O245" s="110"/>
      <c r="P245" s="110"/>
      <c r="Q245" s="110"/>
      <c r="R245" s="110"/>
      <c r="S245" s="110">
        <v>397</v>
      </c>
      <c r="T245" s="143"/>
      <c r="U245" s="110"/>
      <c r="V245" s="110"/>
      <c r="W245" s="110"/>
      <c r="X245" s="110"/>
      <c r="Y245" s="110"/>
      <c r="Z245" s="110">
        <v>100</v>
      </c>
      <c r="AA245" s="110"/>
      <c r="AB245" s="110"/>
      <c r="AC245" s="110"/>
      <c r="AD245" s="110"/>
      <c r="AE245" s="110"/>
      <c r="AF245" s="110"/>
      <c r="AG245" s="110">
        <v>97</v>
      </c>
      <c r="AH245" s="110"/>
      <c r="AI245" s="110"/>
      <c r="AJ245" s="110"/>
      <c r="AK245" s="110"/>
      <c r="AL245" s="110"/>
      <c r="AM245" s="110"/>
      <c r="AN245" s="110">
        <v>100</v>
      </c>
      <c r="AO245" s="110"/>
      <c r="AP245" s="110"/>
      <c r="AQ245" s="110"/>
      <c r="AR245" s="110"/>
      <c r="AS245" s="110">
        <v>92</v>
      </c>
      <c r="AT245" s="126"/>
      <c r="AU245" s="154" t="s">
        <v>315</v>
      </c>
      <c r="AV245" s="96">
        <f t="shared" si="1"/>
        <v>100</v>
      </c>
      <c r="AW245" s="115">
        <f>IF(AO245&gt;0,100*(E245+K245+Q245+W245+AC245+AI245+AO245)/('S1'!$K$15+100),100*(E245+K245+Q245+W245+AI245+AC245+AO245)/'S1'!$K$15)</f>
        <v>66</v>
      </c>
      <c r="AX245" s="115">
        <f>IF(AP245&gt;0,100*(F245+L245+R245+WJ245+AD245+AP245)/('S1'!$K$15+100),100*(F245+L245+R245+WJ245+AD245)/'S1'!$K$15)</f>
        <v>32.666666666666664</v>
      </c>
      <c r="AY245" s="115">
        <f>IF(AQ245&gt;0,100*(G245+M245+S245+Y245+AE245+AK245+AQ245)/('S1'!$K$17+100),100*(G245+M245+S245+Y245+AE245+AK245+AQ245)/'S1'!$K$17)</f>
        <v>79.400000000000006</v>
      </c>
      <c r="AZ245" s="115">
        <f>IF(AR245&gt;0,100*(H245+N245+T245+Z245+AF245+AL245+AR245)/('S1'!$K$18+100),100*(H245+N245+T245+Z245+AF245+AL245+AR245)/'S1'!$K$18)</f>
        <v>50</v>
      </c>
      <c r="BA245" s="115">
        <f>IF(AS245&gt;0,100*(I425+O245+U245+AA245+AG245+AM245+AS245)/('S1'!$K$19+100),100*(I425+O245+U245+AA245+AG245+AM245+AS245)/'S1'!$K$19)</f>
        <v>63</v>
      </c>
      <c r="BB245" s="115">
        <f>IF(AT245&gt;0,100*(J245+P245+V245+AB245+AH245+AN245+AT245)/('S1'!$K$19+100),100*(J245+P245+V245+AB245+AH245+AN245+AT245)/'S1'!$K$19)</f>
        <v>50</v>
      </c>
    </row>
    <row r="246" spans="1:54" ht="15.75" customHeight="1" x14ac:dyDescent="0.3">
      <c r="A246" s="116">
        <v>234</v>
      </c>
      <c r="B246" s="117">
        <v>921320104234</v>
      </c>
      <c r="C246" s="118" t="s">
        <v>49</v>
      </c>
      <c r="D246" s="150" t="s">
        <v>551</v>
      </c>
      <c r="E246" s="143">
        <v>195</v>
      </c>
      <c r="F246" s="143"/>
      <c r="G246" s="110"/>
      <c r="H246" s="110"/>
      <c r="I246" s="110"/>
      <c r="J246" s="110"/>
      <c r="K246" s="110"/>
      <c r="L246" s="110">
        <v>97</v>
      </c>
      <c r="M246" s="143"/>
      <c r="N246" s="110"/>
      <c r="O246" s="110"/>
      <c r="P246" s="110"/>
      <c r="Q246" s="110"/>
      <c r="R246" s="110"/>
      <c r="S246" s="110">
        <v>388</v>
      </c>
      <c r="T246" s="126"/>
      <c r="U246" s="110"/>
      <c r="V246" s="110"/>
      <c r="W246" s="110"/>
      <c r="X246" s="110"/>
      <c r="Y246" s="110"/>
      <c r="Z246" s="110">
        <v>95</v>
      </c>
      <c r="AA246" s="110"/>
      <c r="AB246" s="110"/>
      <c r="AC246" s="110"/>
      <c r="AD246" s="110"/>
      <c r="AE246" s="110"/>
      <c r="AF246" s="110"/>
      <c r="AG246" s="110">
        <v>98</v>
      </c>
      <c r="AH246" s="110"/>
      <c r="AI246" s="110"/>
      <c r="AJ246" s="110"/>
      <c r="AK246" s="110"/>
      <c r="AL246" s="110"/>
      <c r="AM246" s="110"/>
      <c r="AN246" s="110">
        <v>99</v>
      </c>
      <c r="AO246" s="110"/>
      <c r="AP246" s="110"/>
      <c r="AQ246" s="110"/>
      <c r="AR246" s="110"/>
      <c r="AS246" s="110"/>
      <c r="AT246" s="126">
        <v>94</v>
      </c>
      <c r="AU246" s="154" t="s">
        <v>315</v>
      </c>
      <c r="AV246" s="96">
        <f t="shared" si="1"/>
        <v>100</v>
      </c>
      <c r="AW246" s="115">
        <f>IF(AO246&gt;0,100*(E246+K246+Q246+W246+AC246+AI246+AO246)/('S1'!$K$15+100),100*(E246+K246+Q246+W246+AI246+AC246+AO246)/'S1'!$K$15)</f>
        <v>65</v>
      </c>
      <c r="AX246" s="115">
        <f>IF(AP246&gt;0,100*(F246+L246+R246+WJ246+AD246+AP246)/('S1'!$K$15+100),100*(F246+L246+R246+WJ246+AD246)/'S1'!$K$15)</f>
        <v>32.333333333333336</v>
      </c>
      <c r="AY246" s="115">
        <f>IF(AQ246&gt;0,100*(G246+M246+S246+Y246+AE246+AK246+AQ246)/('S1'!$K$17+100),100*(G246+M246+S246+Y246+AE246+AK246+AQ246)/'S1'!$K$17)</f>
        <v>77.599999999999994</v>
      </c>
      <c r="AZ246" s="115">
        <f>IF(AR246&gt;0,100*(H246+N246+T246+Z246+AF246+AL246+AR246)/('S1'!$K$18+100),100*(H246+N246+T246+Z246+AF246+AL246+AR246)/'S1'!$K$18)</f>
        <v>47.5</v>
      </c>
      <c r="BA246" s="115">
        <f>IF(AS246&gt;0,100*(I426+O246+U246+AA246+AG246+AM246+AS246)/('S1'!$K$19+100),100*(I426+O246+U246+AA246+AG246+AM246+AS246)/'S1'!$K$19)</f>
        <v>49</v>
      </c>
      <c r="BB246" s="115">
        <f>IF(AT246&gt;0,100*(J246+P246+V246+AB246+AH246+AN246+AT246)/('S1'!$K$19+100),100*(J246+P246+V246+AB246+AH246+AN246+AT246)/'S1'!$K$19)</f>
        <v>64.333333333333329</v>
      </c>
    </row>
    <row r="247" spans="1:54" ht="15.75" customHeight="1" x14ac:dyDescent="0.3">
      <c r="A247" s="116">
        <v>235</v>
      </c>
      <c r="B247" s="117">
        <v>921320104235</v>
      </c>
      <c r="C247" s="118" t="s">
        <v>49</v>
      </c>
      <c r="D247" s="150" t="s">
        <v>552</v>
      </c>
      <c r="E247" s="143">
        <v>195</v>
      </c>
      <c r="F247" s="126"/>
      <c r="G247" s="110"/>
      <c r="H247" s="110"/>
      <c r="I247" s="110"/>
      <c r="J247" s="110"/>
      <c r="K247" s="110"/>
      <c r="L247" s="110">
        <v>100</v>
      </c>
      <c r="M247" s="143"/>
      <c r="N247" s="108"/>
      <c r="O247" s="108"/>
      <c r="P247" s="108"/>
      <c r="Q247" s="108"/>
      <c r="R247" s="108"/>
      <c r="S247" s="108">
        <v>383</v>
      </c>
      <c r="T247" s="143"/>
      <c r="U247" s="108"/>
      <c r="V247" s="108"/>
      <c r="W247" s="108"/>
      <c r="X247" s="108"/>
      <c r="Y247" s="108"/>
      <c r="Z247" s="108">
        <v>100</v>
      </c>
      <c r="AA247" s="108"/>
      <c r="AB247" s="108"/>
      <c r="AC247" s="108"/>
      <c r="AD247" s="108"/>
      <c r="AE247" s="108"/>
      <c r="AF247" s="108"/>
      <c r="AG247" s="108">
        <v>98</v>
      </c>
      <c r="AH247" s="108"/>
      <c r="AI247" s="108"/>
      <c r="AJ247" s="108"/>
      <c r="AK247" s="108"/>
      <c r="AL247" s="108"/>
      <c r="AM247" s="108"/>
      <c r="AN247" s="108">
        <v>100</v>
      </c>
      <c r="AO247" s="108">
        <v>94</v>
      </c>
      <c r="AP247" s="108"/>
      <c r="AQ247" s="108"/>
      <c r="AR247" s="130"/>
      <c r="AS247" s="108"/>
      <c r="AT247" s="108"/>
      <c r="AU247" s="154" t="s">
        <v>315</v>
      </c>
      <c r="AV247" s="96">
        <f t="shared" si="1"/>
        <v>100</v>
      </c>
      <c r="AW247" s="115">
        <f>IF(AO247&gt;0,100*(E247+K247+Q247+W247+AC247+AI247+AO247)/('S1'!$K$15+100),100*(E247+K247+Q247+W247+AI247+AC247+AO247)/'S1'!$K$15)</f>
        <v>72.25</v>
      </c>
      <c r="AX247" s="115">
        <f>IF(AP247&gt;0,100*(F247+L247+R247+WJ247+AD247+AP247)/('S1'!$K$15+100),100*(F247+L247+R247+WJ247+AD247)/'S1'!$K$15)</f>
        <v>33.333333333333336</v>
      </c>
      <c r="AY247" s="115">
        <f>IF(AQ247&gt;0,100*(G247+M247+S247+Y247+AE247+AK247+AQ247)/('S1'!$K$17+100),100*(G247+M247+S247+Y247+AE247+AK247+AQ247)/'S1'!$K$17)</f>
        <v>76.599999999999994</v>
      </c>
      <c r="AZ247" s="115">
        <f>IF(AR247&gt;0,100*(H247+N247+T247+Z247+AF247+AL247+AR247)/('S1'!$K$18+100),100*(H247+N247+T247+Z247+AF247+AL247+AR247)/'S1'!$K$18)</f>
        <v>50</v>
      </c>
      <c r="BA247" s="115">
        <f>IF(AS247&gt;0,100*(I427+O247+U247+AA247+AG247+AM247+AS247)/('S1'!$K$19+100),100*(I427+O247+U247+AA247+AG247+AM247+AS247)/'S1'!$K$19)</f>
        <v>49</v>
      </c>
      <c r="BB247" s="115">
        <f>IF(AT247&gt;0,100*(J247+P247+V247+AB247+AH247+AN247+AT247)/('S1'!$K$19+100),100*(J247+P247+V247+AB247+AH247+AN247+AT247)/'S1'!$K$19)</f>
        <v>50</v>
      </c>
    </row>
    <row r="248" spans="1:54" ht="15.75" customHeight="1" x14ac:dyDescent="0.3">
      <c r="A248" s="116">
        <v>236</v>
      </c>
      <c r="B248" s="117">
        <v>921320104301</v>
      </c>
      <c r="C248" s="118" t="s">
        <v>49</v>
      </c>
      <c r="D248" s="150" t="s">
        <v>553</v>
      </c>
      <c r="E248" s="126">
        <v>194</v>
      </c>
      <c r="F248" s="126"/>
      <c r="G248" s="110"/>
      <c r="H248" s="110"/>
      <c r="I248" s="110"/>
      <c r="J248" s="110"/>
      <c r="K248" s="110"/>
      <c r="L248" s="110">
        <v>97</v>
      </c>
      <c r="M248" s="143"/>
      <c r="N248" s="159"/>
      <c r="O248" s="159"/>
      <c r="P248" s="159"/>
      <c r="Q248" s="159"/>
      <c r="R248" s="159"/>
      <c r="S248" s="159">
        <v>395</v>
      </c>
      <c r="T248" s="159"/>
      <c r="U248" s="159"/>
      <c r="V248" s="159"/>
      <c r="W248" s="159"/>
      <c r="X248" s="159"/>
      <c r="Y248" s="159"/>
      <c r="Z248" s="159">
        <v>96</v>
      </c>
      <c r="AA248" s="159"/>
      <c r="AB248" s="159"/>
      <c r="AC248" s="159"/>
      <c r="AD248" s="159"/>
      <c r="AE248" s="159"/>
      <c r="AF248" s="159"/>
      <c r="AG248" s="159">
        <v>95</v>
      </c>
      <c r="AH248" s="159"/>
      <c r="AI248" s="159"/>
      <c r="AJ248" s="159"/>
      <c r="AK248" s="159"/>
      <c r="AL248" s="159"/>
      <c r="AM248" s="159"/>
      <c r="AN248" s="159">
        <v>96</v>
      </c>
      <c r="AO248" s="84"/>
      <c r="AP248" s="84"/>
      <c r="AQ248" s="84">
        <v>98</v>
      </c>
      <c r="AR248" s="84"/>
      <c r="AS248" s="84"/>
      <c r="AT248" s="84"/>
      <c r="AU248" s="84" t="s">
        <v>315</v>
      </c>
      <c r="AV248" s="96">
        <f t="shared" si="1"/>
        <v>100</v>
      </c>
      <c r="AW248" s="115">
        <f>IF(AO248&gt;0,100*(E248+K248+Q248+W248+AC248+AI248+AO248)/('S1'!$K$15+100),100*(E248+K248+Q248+W248+AI248+AC248+AO248)/'S1'!$K$15)</f>
        <v>64.666666666666671</v>
      </c>
      <c r="AX248" s="115">
        <f>IF(AP248&gt;0,100*(F248+L248+R248+WJ248+AD248+AP248)/('S1'!$K$15+100),100*(F248+L248+R248+WJ248+AD248)/'S1'!$K$15)</f>
        <v>32.333333333333336</v>
      </c>
      <c r="AY248" s="115">
        <f>IF(AQ248&gt;0,100*(G248+M248+S248+Y248+AE248+AK248+AQ248)/('S1'!$K$17+100),100*(G248+M248+S248+Y248+AE248+AK248+AQ248)/'S1'!$K$17)</f>
        <v>82.166666666666671</v>
      </c>
      <c r="AZ248" s="115">
        <f>IF(AR248&gt;0,100*(H248+N248+T248+Z248+AF248+AL248+AR248)/('S1'!$K$18+100),100*(H248+N248+T248+Z248+AF248+AL248+AR248)/'S1'!$K$18)</f>
        <v>48</v>
      </c>
      <c r="BA248" s="115">
        <f>IF(AS248&gt;0,100*(I428+O248+U248+AA248+AG248+AM248+AS248)/('S1'!$K$19+100),100*(I428+O248+U248+AA248+AG248+AM248+AS248)/'S1'!$K$19)</f>
        <v>47.5</v>
      </c>
      <c r="BB248" s="115">
        <f>IF(AT248&gt;0,100*(J248+P248+V248+AB248+AH248+AN248+AT248)/('S1'!$K$19+100),100*(J248+P248+V248+AB248+AH248+AN248+AT248)/'S1'!$K$19)</f>
        <v>48</v>
      </c>
    </row>
    <row r="249" spans="1:54" ht="15.75" customHeight="1" x14ac:dyDescent="0.3">
      <c r="A249" s="116">
        <v>237</v>
      </c>
      <c r="B249" s="117">
        <v>921320104306</v>
      </c>
      <c r="C249" s="118" t="s">
        <v>49</v>
      </c>
      <c r="D249" s="150" t="s">
        <v>554</v>
      </c>
      <c r="E249" s="143">
        <v>193</v>
      </c>
      <c r="F249" s="143"/>
      <c r="G249" s="110"/>
      <c r="H249" s="110"/>
      <c r="I249" s="110"/>
      <c r="J249" s="110"/>
      <c r="K249" s="110"/>
      <c r="L249" s="110">
        <v>97</v>
      </c>
      <c r="M249" s="126"/>
      <c r="N249" s="159"/>
      <c r="O249" s="159"/>
      <c r="P249" s="159"/>
      <c r="Q249" s="159"/>
      <c r="R249" s="159"/>
      <c r="S249" s="159">
        <v>387</v>
      </c>
      <c r="T249" s="159"/>
      <c r="U249" s="159"/>
      <c r="V249" s="159"/>
      <c r="W249" s="159"/>
      <c r="X249" s="159"/>
      <c r="Y249" s="159"/>
      <c r="Z249" s="159">
        <v>100</v>
      </c>
      <c r="AA249" s="159"/>
      <c r="AB249" s="159"/>
      <c r="AC249" s="159"/>
      <c r="AD249" s="159"/>
      <c r="AE249" s="159"/>
      <c r="AF249" s="159"/>
      <c r="AG249" s="159">
        <v>100</v>
      </c>
      <c r="AH249" s="159"/>
      <c r="AI249" s="159"/>
      <c r="AJ249" s="159"/>
      <c r="AK249" s="159"/>
      <c r="AL249" s="159"/>
      <c r="AM249" s="159"/>
      <c r="AN249" s="159">
        <v>96</v>
      </c>
      <c r="AO249" s="84"/>
      <c r="AP249" s="84">
        <v>94</v>
      </c>
      <c r="AQ249" s="84"/>
      <c r="AR249" s="84"/>
      <c r="AS249" s="84"/>
      <c r="AT249" s="84"/>
      <c r="AU249" s="84" t="s">
        <v>315</v>
      </c>
      <c r="AV249" s="96">
        <f t="shared" si="1"/>
        <v>100</v>
      </c>
      <c r="AW249" s="115">
        <f>IF(AO249&gt;0,100*(E249+K249+Q249+W249+AC249+AI249+AO249)/('S1'!$K$15+100),100*(E249+K249+Q249+W249+AI249+AC249+AO249)/'S1'!$K$15)</f>
        <v>64.333333333333329</v>
      </c>
      <c r="AX249" s="115">
        <f>IF(AP249&gt;0,100*(F249+L249+R249+WJ249+AD249+AP249)/('S1'!$K$15+100),100*(F249+L249+R249+WJ249+AD249)/'S1'!$K$15)</f>
        <v>47.75</v>
      </c>
      <c r="AY249" s="115">
        <f>IF(AQ249&gt;0,100*(G249+M249+S249+Y249+AE249+AK249+AQ249)/('S1'!$K$17+100),100*(G249+M249+S249+Y249+AE249+AK249+AQ249)/'S1'!$K$17)</f>
        <v>77.400000000000006</v>
      </c>
      <c r="AZ249" s="115">
        <f>IF(AR249&gt;0,100*(H249+N249+T249+Z249+AF249+AL249+AR249)/('S1'!$K$18+100),100*(H249+N249+T249+Z249+AF249+AL249+AR249)/'S1'!$K$18)</f>
        <v>50</v>
      </c>
      <c r="BA249" s="115">
        <f>IF(AS249&gt;0,100*(I429+O249+U249+AA249+AG249+AM249+AS249)/('S1'!$K$19+100),100*(I429+O249+U249+AA249+AG249+AM249+AS249)/'S1'!$K$19)</f>
        <v>50</v>
      </c>
      <c r="BB249" s="115">
        <f>IF(AT249&gt;0,100*(J249+P249+V249+AB249+AH249+AN249+AT249)/('S1'!$K$19+100),100*(J249+P249+V249+AB249+AH249+AN249+AT249)/'S1'!$K$19)</f>
        <v>48</v>
      </c>
    </row>
    <row r="250" spans="1:54" ht="15.75" customHeight="1" x14ac:dyDescent="0.3">
      <c r="A250" s="116">
        <v>238</v>
      </c>
      <c r="B250" s="117">
        <v>921320104307</v>
      </c>
      <c r="C250" s="118" t="s">
        <v>49</v>
      </c>
      <c r="D250" s="150" t="s">
        <v>555</v>
      </c>
      <c r="E250" s="126">
        <v>192</v>
      </c>
      <c r="F250" s="143"/>
      <c r="G250" s="110"/>
      <c r="H250" s="110"/>
      <c r="I250" s="110"/>
      <c r="J250" s="110"/>
      <c r="K250" s="110"/>
      <c r="L250" s="110">
        <v>97</v>
      </c>
      <c r="M250" s="143"/>
      <c r="N250" s="159"/>
      <c r="O250" s="159"/>
      <c r="P250" s="159"/>
      <c r="Q250" s="159"/>
      <c r="R250" s="159"/>
      <c r="S250" s="159">
        <v>388</v>
      </c>
      <c r="T250" s="159"/>
      <c r="U250" s="159"/>
      <c r="V250" s="159"/>
      <c r="W250" s="159"/>
      <c r="X250" s="159"/>
      <c r="Y250" s="159"/>
      <c r="Z250" s="159">
        <v>97</v>
      </c>
      <c r="AA250" s="159"/>
      <c r="AB250" s="159"/>
      <c r="AC250" s="159"/>
      <c r="AD250" s="159"/>
      <c r="AE250" s="159"/>
      <c r="AF250" s="159"/>
      <c r="AG250" s="159">
        <v>100</v>
      </c>
      <c r="AH250" s="159"/>
      <c r="AI250" s="159"/>
      <c r="AJ250" s="159"/>
      <c r="AK250" s="159"/>
      <c r="AL250" s="159"/>
      <c r="AM250" s="159"/>
      <c r="AN250" s="159">
        <v>96</v>
      </c>
      <c r="AO250" s="84">
        <v>94</v>
      </c>
      <c r="AP250" s="84"/>
      <c r="AQ250" s="84"/>
      <c r="AR250" s="84"/>
      <c r="AS250" s="84"/>
      <c r="AT250" s="84"/>
      <c r="AU250" s="84" t="s">
        <v>315</v>
      </c>
      <c r="AV250" s="96">
        <f t="shared" si="1"/>
        <v>100</v>
      </c>
      <c r="AW250" s="115">
        <f>IF(AO250&gt;0,100*(E250+K250+Q250+W250+AC250+AI250+AO250)/('S1'!$K$15+100),100*(E250+K250+Q250+W250+AI250+AC250+AO250)/'S1'!$K$15)</f>
        <v>71.5</v>
      </c>
      <c r="AX250" s="115">
        <f>IF(AP250&gt;0,100*(F250+L250+R250+WJ250+AD250+AP250)/('S1'!$K$15+100),100*(F250+L250+R250+WJ250+AD250)/'S1'!$K$15)</f>
        <v>32.333333333333336</v>
      </c>
      <c r="AY250" s="115">
        <f>IF(AQ250&gt;0,100*(G250+M250+S250+Y250+AE250+AK250+AQ250)/('S1'!$K$17+100),100*(G250+M250+S250+Y250+AE250+AK250+AQ250)/'S1'!$K$17)</f>
        <v>77.599999999999994</v>
      </c>
      <c r="AZ250" s="115">
        <f>IF(AR250&gt;0,100*(H250+N250+T250+Z250+AF250+AL250+AR250)/('S1'!$K$18+100),100*(H250+N250+T250+Z250+AF250+AL250+AR250)/'S1'!$K$18)</f>
        <v>48.5</v>
      </c>
      <c r="BA250" s="115">
        <f>IF(AS250&gt;0,100*(I430+O250+U250+AA250+AG250+AM250+AS250)/('S1'!$K$19+100),100*(I430+O250+U250+AA250+AG250+AM250+AS250)/'S1'!$K$19)</f>
        <v>50</v>
      </c>
      <c r="BB250" s="115">
        <f>IF(AT250&gt;0,100*(J250+P250+V250+AB250+AH250+AN250+AT250)/('S1'!$K$19+100),100*(J250+P250+V250+AB250+AH250+AN250+AT250)/'S1'!$K$19)</f>
        <v>48</v>
      </c>
    </row>
    <row r="251" spans="1:54" ht="15.75" customHeight="1" x14ac:dyDescent="0.3">
      <c r="A251" s="116">
        <v>239</v>
      </c>
      <c r="B251" s="117">
        <v>92132013701</v>
      </c>
      <c r="C251" s="118" t="s">
        <v>49</v>
      </c>
      <c r="D251" s="150" t="s">
        <v>556</v>
      </c>
      <c r="E251" s="126">
        <v>190</v>
      </c>
      <c r="F251" s="143"/>
      <c r="G251" s="110"/>
      <c r="H251" s="110"/>
      <c r="I251" s="110"/>
      <c r="J251" s="110"/>
      <c r="K251" s="110"/>
      <c r="L251" s="110">
        <v>97</v>
      </c>
      <c r="M251" s="143"/>
      <c r="N251" s="159"/>
      <c r="O251" s="159"/>
      <c r="P251" s="159"/>
      <c r="Q251" s="159"/>
      <c r="R251" s="159"/>
      <c r="S251" s="159">
        <v>387</v>
      </c>
      <c r="T251" s="159"/>
      <c r="U251" s="159"/>
      <c r="V251" s="159"/>
      <c r="W251" s="159"/>
      <c r="X251" s="159"/>
      <c r="Y251" s="159"/>
      <c r="Z251" s="159">
        <v>95</v>
      </c>
      <c r="AA251" s="159"/>
      <c r="AB251" s="159"/>
      <c r="AC251" s="159"/>
      <c r="AD251" s="159"/>
      <c r="AE251" s="159"/>
      <c r="AF251" s="159"/>
      <c r="AG251" s="159">
        <v>97</v>
      </c>
      <c r="AH251" s="159"/>
      <c r="AI251" s="159"/>
      <c r="AJ251" s="159"/>
      <c r="AK251" s="159"/>
      <c r="AL251" s="159"/>
      <c r="AM251" s="159"/>
      <c r="AN251" s="159">
        <v>100</v>
      </c>
      <c r="AO251" s="84"/>
      <c r="AP251" s="84"/>
      <c r="AQ251" s="84"/>
      <c r="AR251" s="84"/>
      <c r="AS251" s="84">
        <v>74</v>
      </c>
      <c r="AT251" s="84"/>
      <c r="AU251" s="84" t="s">
        <v>7</v>
      </c>
      <c r="AV251" s="96">
        <f t="shared" si="1"/>
        <v>80</v>
      </c>
      <c r="AW251" s="115">
        <f>IF(AO251&gt;0,100*(E251+K251+Q251+W251+AC251+AI251+AO251)/('S1'!$K$15+100),100*(E251+K251+Q251+W251+AI251+AC251+AO251)/'S1'!$K$15)</f>
        <v>63.333333333333336</v>
      </c>
      <c r="AX251" s="115">
        <f>IF(AP251&gt;0,100*(F251+L251+R251+WJ251+AD251+AP251)/('S1'!$K$15+100),100*(F251+L251+R251+WJ251+AD251)/'S1'!$K$15)</f>
        <v>32.333333333333336</v>
      </c>
      <c r="AY251" s="115">
        <f>IF(AQ251&gt;0,100*(G251+M251+S251+Y251+AE251+AK251+AQ251)/('S1'!$K$17+100),100*(G251+M251+S251+Y251+AE251+AK251+AQ251)/'S1'!$K$17)</f>
        <v>77.400000000000006</v>
      </c>
      <c r="AZ251" s="115">
        <f>IF(AR251&gt;0,100*(H251+N251+T251+Z251+AF251+AL251+AR251)/('S1'!$K$18+100),100*(H251+N251+T251+Z251+AF251+AL251+AR251)/'S1'!$K$18)</f>
        <v>47.5</v>
      </c>
      <c r="BA251" s="115">
        <f>IF(AS251&gt;0,100*(I431+O251+U251+AA251+AG251+AM251+AS251)/('S1'!$K$19+100),100*(I431+O251+U251+AA251+AG251+AM251+AS251)/'S1'!$K$19)</f>
        <v>57</v>
      </c>
      <c r="BB251" s="115">
        <f>IF(AT251&gt;0,100*(J251+P251+V251+AB251+AH251+AN251+AT251)/('S1'!$K$19+100),100*(J251+P251+V251+AB251+AH251+AN251+AT251)/'S1'!$K$19)</f>
        <v>50</v>
      </c>
    </row>
    <row r="252" spans="1:54" ht="15.75" customHeight="1" x14ac:dyDescent="0.3">
      <c r="A252" s="116">
        <v>240</v>
      </c>
      <c r="B252" s="117">
        <v>92132013702</v>
      </c>
      <c r="C252" s="118" t="s">
        <v>49</v>
      </c>
      <c r="D252" s="150" t="s">
        <v>557</v>
      </c>
      <c r="E252" s="126">
        <v>196</v>
      </c>
      <c r="F252" s="143"/>
      <c r="G252" s="110"/>
      <c r="H252" s="110"/>
      <c r="I252" s="110"/>
      <c r="J252" s="110"/>
      <c r="K252" s="110"/>
      <c r="L252" s="110">
        <v>100</v>
      </c>
      <c r="M252" s="143"/>
      <c r="N252" s="159"/>
      <c r="O252" s="159"/>
      <c r="P252" s="159"/>
      <c r="Q252" s="159"/>
      <c r="R252" s="159"/>
      <c r="S252" s="159">
        <v>385</v>
      </c>
      <c r="T252" s="159"/>
      <c r="U252" s="159"/>
      <c r="V252" s="159"/>
      <c r="W252" s="159"/>
      <c r="X252" s="159"/>
      <c r="Y252" s="159"/>
      <c r="Z252" s="159">
        <v>98</v>
      </c>
      <c r="AA252" s="159"/>
      <c r="AB252" s="159"/>
      <c r="AC252" s="159"/>
      <c r="AD252" s="159"/>
      <c r="AE252" s="159"/>
      <c r="AF252" s="159"/>
      <c r="AG252" s="159">
        <v>100</v>
      </c>
      <c r="AH252" s="159"/>
      <c r="AI252" s="159"/>
      <c r="AJ252" s="159"/>
      <c r="AK252" s="159"/>
      <c r="AL252" s="159"/>
      <c r="AM252" s="159"/>
      <c r="AN252" s="159">
        <v>96</v>
      </c>
      <c r="AO252" s="84"/>
      <c r="AP252" s="84"/>
      <c r="AQ252" s="84"/>
      <c r="AR252" s="84"/>
      <c r="AS252" s="84"/>
      <c r="AT252" s="84">
        <v>94</v>
      </c>
      <c r="AU252" s="84" t="s">
        <v>315</v>
      </c>
      <c r="AV252" s="96">
        <f t="shared" si="1"/>
        <v>100</v>
      </c>
      <c r="AW252" s="115">
        <f>IF(AO252&gt;0,100*(E252+K252+Q252+W252+AC252+AI252+AO252)/('S1'!$K$15+100),100*(E252+K252+Q252+W252+AI252+AC252+AO252)/'S1'!$K$15)</f>
        <v>65.333333333333329</v>
      </c>
      <c r="AX252" s="115">
        <f>IF(AP252&gt;0,100*(F252+L252+R252+WJ252+AD252+AP252)/('S1'!$K$15+100),100*(F252+L252+R252+WJ252+AD252)/'S1'!$K$15)</f>
        <v>33.333333333333336</v>
      </c>
      <c r="AY252" s="115">
        <f>IF(AQ252&gt;0,100*(G252+M252+S252+Y252+AE252+AK252+AQ252)/('S1'!$K$17+100),100*(G252+M252+S252+Y252+AE252+AK252+AQ252)/'S1'!$K$17)</f>
        <v>77</v>
      </c>
      <c r="AZ252" s="115">
        <f>IF(AR252&gt;0,100*(H252+N252+T252+Z252+AF252+AL252+AR252)/('S1'!$K$18+100),100*(H252+N252+T252+Z252+AF252+AL252+AR252)/'S1'!$K$18)</f>
        <v>49</v>
      </c>
      <c r="BA252" s="115">
        <f>IF(AS252&gt;0,100*(I432+O252+U252+AA252+AG252+AM252+AS252)/('S1'!$K$19+100),100*(I432+O252+U252+AA252+AG252+AM252+AS252)/'S1'!$K$19)</f>
        <v>50</v>
      </c>
      <c r="BB252" s="115">
        <f>IF(AT252&gt;0,100*(J252+P252+V252+AB252+AH252+AN252+AT252)/('S1'!$K$19+100),100*(J252+P252+V252+AB252+AH252+AN252+AT252)/'S1'!$K$19)</f>
        <v>63.333333333333336</v>
      </c>
    </row>
    <row r="253" spans="1:54" ht="15.75" customHeight="1" x14ac:dyDescent="0.3">
      <c r="A253" s="116">
        <v>241</v>
      </c>
      <c r="B253" s="117">
        <v>92132013703</v>
      </c>
      <c r="C253" s="118" t="s">
        <v>49</v>
      </c>
      <c r="D253" s="150" t="s">
        <v>558</v>
      </c>
      <c r="E253" s="126">
        <v>192</v>
      </c>
      <c r="F253" s="126"/>
      <c r="G253" s="110"/>
      <c r="H253" s="110"/>
      <c r="I253" s="110"/>
      <c r="J253" s="110"/>
      <c r="K253" s="110"/>
      <c r="L253" s="110">
        <v>97</v>
      </c>
      <c r="M253" s="126"/>
      <c r="N253" s="159"/>
      <c r="O253" s="159"/>
      <c r="P253" s="159"/>
      <c r="Q253" s="159"/>
      <c r="R253" s="159"/>
      <c r="S253" s="159">
        <v>391</v>
      </c>
      <c r="T253" s="159"/>
      <c r="U253" s="159"/>
      <c r="V253" s="159"/>
      <c r="W253" s="159"/>
      <c r="X253" s="159"/>
      <c r="Y253" s="159"/>
      <c r="Z253" s="159">
        <v>98</v>
      </c>
      <c r="AA253" s="159"/>
      <c r="AB253" s="159"/>
      <c r="AC253" s="159"/>
      <c r="AD253" s="159"/>
      <c r="AE253" s="159"/>
      <c r="AF253" s="159"/>
      <c r="AG253" s="159">
        <v>96</v>
      </c>
      <c r="AH253" s="159"/>
      <c r="AI253" s="159"/>
      <c r="AJ253" s="159"/>
      <c r="AK253" s="159"/>
      <c r="AL253" s="159"/>
      <c r="AM253" s="159"/>
      <c r="AN253" s="159">
        <v>97</v>
      </c>
      <c r="AO253" s="159"/>
      <c r="AP253" s="159"/>
      <c r="AQ253" s="159"/>
      <c r="AR253" s="159"/>
      <c r="AS253" s="159"/>
      <c r="AT253" s="159"/>
      <c r="AU253" s="84" t="s">
        <v>327</v>
      </c>
      <c r="AV253" s="96">
        <f t="shared" si="1"/>
        <v>90</v>
      </c>
      <c r="AW253" s="115">
        <f>IF(AO253&gt;0,100*(E253+K253+Q253+W253+AC253+AI253+AO253)/('S1'!$K$15+100),100*(E253+K253+Q253+W253+AI253+AC253+AO253)/'S1'!$K$15)</f>
        <v>64</v>
      </c>
      <c r="AX253" s="115">
        <f>IF(AP253&gt;0,100*(F253+L253+R253+WJ253+AD253+AP253)/('S1'!$K$15+100),100*(F253+L253+R253+WJ253+AD253)/'S1'!$K$15)</f>
        <v>32.333333333333336</v>
      </c>
      <c r="AY253" s="115">
        <f>IF(AQ253&gt;0,100*(G253+M253+S253+Y253+AE253+AK253+AQ253)/('S1'!$K$17+100),100*(G253+M253+S253+Y253+AE253+AK253+AQ253)/'S1'!$K$17)</f>
        <v>78.2</v>
      </c>
      <c r="AZ253" s="115">
        <f>IF(AR253&gt;0,100*(H253+N253+T253+Z253+AF253+AL253+AR253)/('S1'!$K$18+100),100*(H253+N253+T253+Z253+AF253+AL253+AR253)/'S1'!$K$18)</f>
        <v>49</v>
      </c>
      <c r="BA253" s="115">
        <f>IF(AS253&gt;0,100*(I433+O253+U253+AA253+AG253+AM253+AS253)/('S1'!$K$19+100),100*(I433+O253+U253+AA253+AG253+AM253+AS253)/'S1'!$K$19)</f>
        <v>48</v>
      </c>
      <c r="BB253" s="115">
        <f>IF(AT253&gt;0,100*(J253+P253+V253+AB253+AH253+AN253+AT253)/('S1'!$K$19+100),100*(J253+P253+V253+AB253+AH253+AN253+AT253)/'S1'!$K$19)</f>
        <v>48.5</v>
      </c>
    </row>
    <row r="254" spans="1:54" ht="15.75" customHeight="1" x14ac:dyDescent="0.3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  <c r="AB254" s="160"/>
      <c r="AC254" s="160"/>
      <c r="AD254" s="160"/>
      <c r="AE254" s="160"/>
      <c r="AF254" s="160"/>
      <c r="AG254" s="160"/>
      <c r="AH254" s="160"/>
      <c r="AI254" s="160"/>
      <c r="AJ254" s="160"/>
      <c r="AK254" s="160"/>
      <c r="AL254" s="160"/>
      <c r="AM254" s="160"/>
      <c r="AN254" s="160"/>
      <c r="AO254" s="160"/>
      <c r="AP254" s="160"/>
      <c r="AQ254" s="160"/>
      <c r="AR254" s="160"/>
      <c r="AS254" s="160"/>
      <c r="AT254" s="160"/>
      <c r="AU254" s="160"/>
      <c r="AV254" s="100" t="str">
        <f ca="1">COUNTIF(INDIRECT("AV13:AV"&amp;'S1'!$E$12+12),"&gt;="&amp;'S1'!$E$30)</f>
        <v>#REF!</v>
      </c>
      <c r="AW254" s="100">
        <f ca="1">COUNTIF(INDIRECT("AV13:AV"&amp;'S1'!$E$12+12),"&gt;="&amp;'S1'!$E$30)</f>
        <v>227</v>
      </c>
      <c r="AX254" s="100">
        <f ca="1">COUNTIF(INDIRECT("AV13:AV"&amp;'S1'!$E$12+12),"&gt;="&amp;'S1'!$E$30)</f>
        <v>227</v>
      </c>
      <c r="AY254" s="100">
        <f ca="1">COUNTIF(INDIRECT("AV13:AV"&amp;'S1'!$E$12+12),"&gt;="&amp;'S1'!$E$30)</f>
        <v>227</v>
      </c>
      <c r="AZ254" s="100">
        <f ca="1">COUNTIF(INDIRECT("AN13:AN"&amp;'S1'!$E$12+12),"&gt;="&amp;'S1'!$E26)</f>
        <v>237</v>
      </c>
      <c r="BA254" s="100">
        <f ca="1">COUNTIF(INDIRECT("AN13:AN"&amp;'S1'!$E$12+12),"&gt;="&amp;'S1'!$E26)</f>
        <v>237</v>
      </c>
      <c r="BB254" s="100">
        <f ca="1">COUNTIF(INDIRECT("AN13:AN"&amp;'S1'!$E$12+12),"&gt;="&amp;'S1'!$E26)</f>
        <v>237</v>
      </c>
    </row>
    <row r="255" spans="1:54" ht="15.75" customHeight="1" x14ac:dyDescent="0.3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  <c r="AB255" s="160"/>
      <c r="AC255" s="160"/>
      <c r="AD255" s="160"/>
      <c r="AE255" s="160"/>
      <c r="AF255" s="160"/>
      <c r="AG255" s="160"/>
      <c r="AH255" s="160"/>
      <c r="AI255" s="160"/>
      <c r="AJ255" s="160"/>
      <c r="AK255" s="160"/>
      <c r="AL255" s="160"/>
      <c r="AM255" s="160"/>
      <c r="AN255" s="160"/>
      <c r="AO255" s="160"/>
      <c r="AP255" s="160"/>
      <c r="AQ255" s="160"/>
      <c r="AR255" s="160"/>
      <c r="AS255" s="160"/>
      <c r="AT255" s="160"/>
      <c r="AU255" s="160"/>
      <c r="AV255" s="100" t="s">
        <v>434</v>
      </c>
      <c r="AW255" s="100">
        <f ca="1">100*(AW254/'S1'!$E$12)</f>
        <v>93.80165289</v>
      </c>
      <c r="AX255" s="100">
        <f ca="1">100*(AX254/'S1'!$E$12)</f>
        <v>93.80165289</v>
      </c>
      <c r="AY255" s="100">
        <f ca="1">100*(AY254/'S1'!$E$12)</f>
        <v>93.80165289</v>
      </c>
      <c r="AZ255" s="100">
        <f ca="1">100*(AZ254/'S1'!$E$12)</f>
        <v>97.933884297520663</v>
      </c>
      <c r="BA255" s="100">
        <f ca="1">100*(BA254/'S1'!$E$12)</f>
        <v>97.933884297520663</v>
      </c>
      <c r="BB255" s="100">
        <f ca="1">100*(BB254/'S1'!$E$12)</f>
        <v>97.933884297520663</v>
      </c>
    </row>
    <row r="256" spans="1:54" ht="15.75" customHeight="1" x14ac:dyDescent="0.3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160"/>
      <c r="AF256" s="160"/>
      <c r="AG256" s="160"/>
      <c r="AH256" s="160"/>
      <c r="AI256" s="160"/>
      <c r="AJ256" s="160"/>
      <c r="AK256" s="160"/>
      <c r="AL256" s="160"/>
      <c r="AM256" s="160"/>
      <c r="AN256" s="160"/>
      <c r="AO256" s="160"/>
      <c r="AP256" s="160"/>
      <c r="AQ256" s="160"/>
      <c r="AR256" s="160"/>
      <c r="AS256" s="160" t="s">
        <v>559</v>
      </c>
      <c r="AT256" s="160"/>
      <c r="AU256" s="160"/>
      <c r="AV256" s="99">
        <f>IF(AV255&gt;='S1'!$B$30,3,IF(AV255&gt;='S1'!$B$29,2,IF(AV255&gt;='S1'!$B$28,1,0)))</f>
        <v>3</v>
      </c>
      <c r="AW256" s="99">
        <f ca="1">IF(AW255&gt;='S1'!$B$30,3,IF(AW255&gt;='S1'!$B$29,2,IF(AW255&gt;='S1'!$B$28,1,0)))</f>
        <v>3</v>
      </c>
      <c r="AX256" s="99">
        <f ca="1">IF(AX255&gt;='S1'!$B$30,3,IF(AX255&gt;='S1'!$B$29,2,IF(AX255&gt;='S1'!$B$28,1,0)))</f>
        <v>3</v>
      </c>
      <c r="AY256" s="99">
        <f ca="1">IF(AY255&gt;='S1'!$B$30,3,IF(AY255&gt;='S1'!$B$29,2,IF(AY255&gt;='S1'!$B$28,1,0)))</f>
        <v>3</v>
      </c>
      <c r="AZ256" s="99">
        <f ca="1">IF(AZ255&gt;='S1'!$B$30,3,IF(AZ255&gt;='S1'!$B$29,2,IF(AZ255&gt;='S1'!$B$28,1,0)))</f>
        <v>3</v>
      </c>
      <c r="BA256" s="99">
        <f ca="1">IF(BA255&gt;='S1'!$B$30,3,IF(BA255&gt;='S1'!$B$29,2,IF(BA255&gt;='S1'!$B$28,1,0)))</f>
        <v>3</v>
      </c>
      <c r="BB256" s="99">
        <f ca="1">IF(BB255&gt;='S1'!$B$30,3,IF(BB255&gt;='S1'!$B$29,2,IF(BB255&gt;='S1'!$B$28,1,0)))</f>
        <v>3</v>
      </c>
    </row>
    <row r="257" spans="1:54" ht="15.75" customHeight="1" x14ac:dyDescent="0.3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60"/>
      <c r="AF257" s="160"/>
      <c r="AG257" s="160"/>
      <c r="AH257" s="160"/>
      <c r="AI257" s="160"/>
      <c r="AJ257" s="160"/>
      <c r="AK257" s="160"/>
      <c r="AL257" s="160"/>
      <c r="AM257" s="160"/>
      <c r="AN257" s="160"/>
      <c r="AO257" s="160"/>
      <c r="AP257" s="160"/>
      <c r="AQ257" s="160"/>
      <c r="AR257" s="160"/>
      <c r="AS257" s="160"/>
      <c r="AT257" s="160"/>
      <c r="AU257" s="160"/>
      <c r="AV257" s="99"/>
      <c r="AW257" s="99">
        <f ca="1">('S1'!$C$24*$AV$256/100)+('S1'!$C$23*AW256/100)</f>
        <v>3</v>
      </c>
      <c r="AX257" s="99">
        <f ca="1">('S1'!$C$24*$AV$256/100)+('S1'!$C$23*AX256/100)</f>
        <v>3</v>
      </c>
      <c r="AY257" s="99">
        <f ca="1">('S1'!$C$24*$AV$256/100)+('S1'!$C$23*AY256/100)</f>
        <v>3</v>
      </c>
      <c r="AZ257" s="99">
        <f ca="1">('S1'!$C$24*$AV$256/100)+('S1'!$C$23*AZ256/100)</f>
        <v>3</v>
      </c>
      <c r="BA257" s="99">
        <f ca="1">('S1'!$C$24*$AV$256/100)+('S1'!$C$23*BA256/100)</f>
        <v>3</v>
      </c>
      <c r="BB257" s="99">
        <f ca="1">('S1'!$C$24*$AV$256/100)+('S1'!$C$23*BB256/100)</f>
        <v>3</v>
      </c>
    </row>
    <row r="258" spans="1:54" ht="15.75" customHeight="1" x14ac:dyDescent="0.3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  <c r="AB258" s="160"/>
      <c r="AC258" s="160"/>
      <c r="AD258" s="160"/>
      <c r="AE258" s="160"/>
      <c r="AF258" s="160"/>
      <c r="AG258" s="160"/>
      <c r="AH258" s="160"/>
      <c r="AI258" s="160"/>
      <c r="AJ258" s="160"/>
      <c r="AK258" s="160"/>
      <c r="AL258" s="160"/>
      <c r="AM258" s="160"/>
      <c r="AN258" s="160"/>
      <c r="AO258" s="160"/>
      <c r="AP258" s="160"/>
      <c r="AQ258" s="160"/>
      <c r="AR258" s="160"/>
      <c r="AS258" s="160"/>
      <c r="AT258" s="160"/>
      <c r="AU258" s="160"/>
      <c r="AV258" s="160"/>
      <c r="AW258" s="160"/>
      <c r="AX258" s="160"/>
      <c r="AY258" s="160"/>
      <c r="AZ258" s="160"/>
      <c r="BA258" s="160"/>
      <c r="BB258" s="160"/>
    </row>
    <row r="259" spans="1:54" ht="15.75" customHeight="1" x14ac:dyDescent="0.3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  <c r="AB259" s="160"/>
      <c r="AC259" s="160"/>
      <c r="AD259" s="160"/>
      <c r="AE259" s="160"/>
      <c r="AF259" s="160"/>
      <c r="AG259" s="160"/>
      <c r="AH259" s="160"/>
      <c r="AI259" s="160"/>
      <c r="AJ259" s="160"/>
      <c r="AK259" s="160"/>
      <c r="AL259" s="160"/>
      <c r="AM259" s="160"/>
      <c r="AN259" s="160"/>
      <c r="AO259" s="160"/>
      <c r="AP259" s="160"/>
      <c r="AQ259" s="160"/>
      <c r="AR259" s="160"/>
      <c r="AS259" s="160" t="s">
        <v>7</v>
      </c>
      <c r="AT259" s="160"/>
      <c r="AU259" s="160"/>
      <c r="AV259" s="100">
        <f ca="1">COUNTIF(INDIRECT(CONCATENATE("AJ",'S1'!$F7,":AJ",'S1'!$G7)),"&gt;="&amp;'S1'!$E$30)</f>
        <v>0</v>
      </c>
      <c r="AW259" s="100">
        <f ca="1">COUNTIF(INDIRECT(CONCATENATE("AK",'S1'!$F7,":AK",'S1'!$G7)),"&gt;="&amp;'S1'!$E$23)</f>
        <v>0</v>
      </c>
      <c r="AX259" s="100">
        <f ca="1">COUNTIF(INDIRECT(CONCATENATE("AL",'S1'!$F7,":AL",'S1'!$G7)),"&gt;="&amp;'S1'!$E$24)</f>
        <v>0</v>
      </c>
      <c r="AY259" s="100">
        <f ca="1">COUNTIF(INDIRECT(CONCATENATE("AM",'S1'!$F7,":AM",'S1'!$G7)),"&gt;="&amp;'S1'!$E$25)</f>
        <v>0</v>
      </c>
      <c r="AZ259" s="100">
        <f ca="1">COUNTIF(INDIRECT(CONCATENATE("AN",'S1'!$F7,":AN",'S1'!$G7)),"&gt;="&amp;'S1'!$E$26)</f>
        <v>56</v>
      </c>
      <c r="BA259" s="100">
        <f ca="1">COUNTIF(INDIRECT(CONCATENATE("AO",'S1'!$F7,":AO",'S1'!$G7)),"&gt;="&amp;'S1'!$E$27)</f>
        <v>10</v>
      </c>
      <c r="BB259" s="100">
        <f ca="1">COUNTIF(INDIRECT(CONCATENATE("AP",'S1'!$F7,":AP",'S1'!$G7)),"&gt;="&amp;'S1'!$E$28)</f>
        <v>9</v>
      </c>
    </row>
    <row r="260" spans="1:54" ht="15.75" customHeight="1" x14ac:dyDescent="0.3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  <c r="AB260" s="160"/>
      <c r="AC260" s="160"/>
      <c r="AD260" s="160"/>
      <c r="AE260" s="160"/>
      <c r="AF260" s="160"/>
      <c r="AG260" s="160"/>
      <c r="AH260" s="160"/>
      <c r="AI260" s="160"/>
      <c r="AJ260" s="160"/>
      <c r="AK260" s="160"/>
      <c r="AL260" s="160"/>
      <c r="AM260" s="160"/>
      <c r="AN260" s="160"/>
      <c r="AO260" s="160"/>
      <c r="AP260" s="160"/>
      <c r="AQ260" s="160"/>
      <c r="AR260" s="160"/>
      <c r="AS260" s="160" t="s">
        <v>39</v>
      </c>
      <c r="AT260" s="160"/>
      <c r="AU260" s="160"/>
      <c r="AV260" s="100">
        <f ca="1">COUNTIF(INDIRECT(CONCATENATE("AJ",'S1'!$F8,":AJ",'S1'!$G8)),"&gt;="&amp;'S1'!$E$30)</f>
        <v>0</v>
      </c>
      <c r="AW260" s="100">
        <f ca="1">COUNTIF(INDIRECT(CONCATENATE("AK",'S1'!$F8,":AK",'S1'!$G8)),"&gt;="&amp;'S1'!$E$23)</f>
        <v>0</v>
      </c>
      <c r="AX260" s="100">
        <f ca="1">COUNTIF(INDIRECT(CONCATENATE("AL",'S1'!$F8,":AL",'S1'!$G8)),"&gt;="&amp;'S1'!$E$24)</f>
        <v>0</v>
      </c>
      <c r="AY260" s="100">
        <f ca="1">COUNTIF(INDIRECT(CONCATENATE("AM",'S1'!$F8,":AM",'S1'!$G8)),"&gt;="&amp;'S1'!$E$25)</f>
        <v>0</v>
      </c>
      <c r="AZ260" s="100">
        <f ca="1">COUNTIF(INDIRECT(CONCATENATE("AN",'S1'!$F8,":AN",'S1'!$G8)),"&gt;="&amp;'S1'!$E$26)</f>
        <v>61</v>
      </c>
      <c r="BA260" s="100">
        <f ca="1">COUNTIF(INDIRECT(CONCATENATE("AO",'S1'!$F8,":AO",'S1'!$G8)),"&gt;="&amp;'S1'!$E$27)</f>
        <v>10</v>
      </c>
      <c r="BB260" s="100">
        <f ca="1">COUNTIF(INDIRECT(CONCATENATE("AP",'S1'!$F8,":AP",'S1'!$G8)),"&gt;="&amp;'S1'!$E$28)</f>
        <v>11</v>
      </c>
    </row>
    <row r="261" spans="1:54" ht="15.75" customHeight="1" x14ac:dyDescent="0.3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60"/>
      <c r="AD261" s="160"/>
      <c r="AE261" s="160"/>
      <c r="AF261" s="160"/>
      <c r="AG261" s="160"/>
      <c r="AH261" s="160"/>
      <c r="AI261" s="160"/>
      <c r="AJ261" s="160"/>
      <c r="AK261" s="160"/>
      <c r="AL261" s="160"/>
      <c r="AM261" s="160"/>
      <c r="AN261" s="160"/>
      <c r="AO261" s="160"/>
      <c r="AP261" s="160"/>
      <c r="AQ261" s="160"/>
      <c r="AR261" s="160"/>
      <c r="AS261" s="160" t="s">
        <v>44</v>
      </c>
      <c r="AT261" s="160"/>
      <c r="AU261" s="160"/>
      <c r="AV261" s="100">
        <f ca="1">COUNTIF(INDIRECT(CONCATENATE("AJ",'S1'!$F9,":AJ",'S1'!$G9)),"&gt;="&amp;'S1'!$E$30)</f>
        <v>0</v>
      </c>
      <c r="AW261" s="100">
        <f ca="1">COUNTIF(INDIRECT(CONCATENATE("AK",'S1'!$F9,":AK",'S1'!$G9)),"&gt;="&amp;'S1'!$E$23)</f>
        <v>0</v>
      </c>
      <c r="AX261" s="100">
        <f ca="1">COUNTIF(INDIRECT(CONCATENATE("AL",'S1'!$F9,":AL",'S1'!$G9)),"&gt;="&amp;'S1'!$E$24)</f>
        <v>0</v>
      </c>
      <c r="AY261" s="100">
        <f ca="1">COUNTIF(INDIRECT(CONCATENATE("AM",'S1'!$F9,":AM",'S1'!$G9)),"&gt;="&amp;'S1'!$E$25)</f>
        <v>0</v>
      </c>
      <c r="AZ261" s="100">
        <f ca="1">COUNTIF(INDIRECT(CONCATENATE("AN",'S1'!$F9,":AN",'S1'!$G9)),"&gt;="&amp;'S1'!$E$26)</f>
        <v>60</v>
      </c>
      <c r="BA261" s="100">
        <f ca="1">COUNTIF(INDIRECT(CONCATENATE("AO",'S1'!$F9,":AO",'S1'!$G9)),"&gt;="&amp;'S1'!$E$27)</f>
        <v>1</v>
      </c>
      <c r="BB261" s="100">
        <f ca="1">COUNTIF(INDIRECT(CONCATENATE("AP",'S1'!$F9,":AP",'S1'!$G9)),"&gt;="&amp;'S1'!$E$28)</f>
        <v>0</v>
      </c>
    </row>
    <row r="262" spans="1:54" ht="15.75" customHeight="1" x14ac:dyDescent="0.3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  <c r="AB262" s="160"/>
      <c r="AC262" s="160"/>
      <c r="AD262" s="160"/>
      <c r="AE262" s="160"/>
      <c r="AF262" s="160"/>
      <c r="AG262" s="160"/>
      <c r="AH262" s="160"/>
      <c r="AI262" s="160"/>
      <c r="AJ262" s="160"/>
      <c r="AK262" s="160"/>
      <c r="AL262" s="160"/>
      <c r="AM262" s="160"/>
      <c r="AN262" s="160"/>
      <c r="AO262" s="160"/>
      <c r="AP262" s="160"/>
      <c r="AQ262" s="160"/>
      <c r="AR262" s="160"/>
      <c r="AS262" s="160" t="s">
        <v>49</v>
      </c>
      <c r="AT262" s="160"/>
      <c r="AU262" s="160"/>
      <c r="AV262" s="100">
        <f ca="1">COUNTIF(INDIRECT(CONCATENATE("AJ",'S1'!$F10,":AJ",'S1'!$G10)),"&gt;="&amp;'S1'!$E$30)</f>
        <v>0</v>
      </c>
      <c r="AW262" s="100">
        <f ca="1">COUNTIF(INDIRECT(CONCATENATE("AK",'S1'!$F10,":AK",'S1'!$G10)),"&gt;="&amp;'S1'!$E$23)</f>
        <v>0</v>
      </c>
      <c r="AX262" s="100">
        <f ca="1">COUNTIF(INDIRECT(CONCATENATE("AL",'S1'!$F10,":AL",'S1'!$G10)),"&gt;="&amp;'S1'!$E$24)</f>
        <v>0</v>
      </c>
      <c r="AY262" s="100">
        <f ca="1">COUNTIF(INDIRECT(CONCATENATE("AM",'S1'!$F10,":AM",'S1'!$G10)),"&gt;="&amp;'S1'!$E$25)</f>
        <v>0</v>
      </c>
      <c r="AZ262" s="100">
        <f ca="1">COUNTIF(INDIRECT(CONCATENATE("AN",'S1'!$F10,":AN",'S1'!$G10)),"&gt;="&amp;'S1'!$E$26)</f>
        <v>60</v>
      </c>
      <c r="BA262" s="100">
        <f ca="1">COUNTIF(INDIRECT(CONCATENATE("AO",'S1'!$F10,":AO",'S1'!$G10)),"&gt;="&amp;'S1'!$E$27)</f>
        <v>9</v>
      </c>
      <c r="BB262" s="100">
        <f ca="1">COUNTIF(INDIRECT(CONCATENATE("AP",'S1'!$F10,":AP",'S1'!$G10)),"&gt;="&amp;'S1'!$E$28)</f>
        <v>10</v>
      </c>
    </row>
    <row r="263" spans="1:54" ht="15.75" customHeight="1" x14ac:dyDescent="0.3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0"/>
      <c r="AM263" s="160"/>
      <c r="AN263" s="160"/>
      <c r="AO263" s="160"/>
      <c r="AP263" s="160"/>
      <c r="AQ263" s="160"/>
      <c r="AR263" s="160"/>
      <c r="AS263" s="160" t="s">
        <v>36</v>
      </c>
      <c r="AT263" s="160"/>
      <c r="AU263" s="160"/>
      <c r="AV263" s="100">
        <f ca="1">COUNTIF(INDIRECT(CONCATENATE("AJ",'S1'!$F11,":AJ",'S1'!$G11)),"&gt;="&amp;'S1'!$E$30)</f>
        <v>0</v>
      </c>
      <c r="AW263" s="100">
        <f ca="1">COUNTIF(INDIRECT(CONCATENATE("AK",'S1'!$F11,":AK",'S1'!$G11)),"&gt;="&amp;'S1'!$E$23)</f>
        <v>0</v>
      </c>
      <c r="AX263" s="100">
        <f ca="1">COUNTIF(INDIRECT(CONCATENATE("AL",'S1'!$F11,":AL",'S1'!$G11)),"&gt;="&amp;'S1'!$E$24)</f>
        <v>0</v>
      </c>
      <c r="AY263" s="100">
        <f ca="1">COUNTIF(INDIRECT(CONCATENATE("AM",'S1'!$F11,":AM",'S1'!$G11)),"&gt;="&amp;'S1'!$E$25)</f>
        <v>0</v>
      </c>
      <c r="AZ263" s="100">
        <f ca="1">COUNTIF(INDIRECT(CONCATENATE("AN",'S1'!$F11,":AN",'S1'!$G11)),"&gt;="&amp;'S1'!$E$26)</f>
        <v>0</v>
      </c>
      <c r="BA263" s="100">
        <f ca="1">COUNTIF(INDIRECT(CONCATENATE("AO",'S1'!$F11,":AO",'S1'!$G11)),"&gt;="&amp;'S1'!$E$27)</f>
        <v>0</v>
      </c>
      <c r="BB263" s="100">
        <f ca="1">COUNTIF(INDIRECT(CONCATENATE("AP",'S1'!$F11,":AP",'S1'!$G11)),"&gt;="&amp;'S1'!$E$28)</f>
        <v>0</v>
      </c>
    </row>
    <row r="264" spans="1:54" ht="15.75" customHeight="1" x14ac:dyDescent="0.3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60"/>
      <c r="AD264" s="160"/>
      <c r="AE264" s="160"/>
      <c r="AF264" s="160"/>
      <c r="AG264" s="160"/>
      <c r="AH264" s="160"/>
      <c r="AI264" s="160"/>
      <c r="AJ264" s="160"/>
      <c r="AK264" s="160"/>
      <c r="AL264" s="160"/>
      <c r="AM264" s="160"/>
      <c r="AN264" s="160"/>
      <c r="AO264" s="160"/>
      <c r="AP264" s="160"/>
      <c r="AQ264" s="160"/>
      <c r="AR264" s="160"/>
      <c r="AS264" s="160" t="s">
        <v>7</v>
      </c>
      <c r="AT264" s="160"/>
      <c r="AU264" s="160"/>
      <c r="AV264" s="100">
        <f ca="1">100*(AV259/'S1'!$E7)</f>
        <v>0</v>
      </c>
      <c r="AW264" s="100">
        <f ca="1">100*(AW259/'S1'!$E7)</f>
        <v>0</v>
      </c>
      <c r="AX264" s="100">
        <f ca="1">100*(AX259/'S1'!$E7)</f>
        <v>0</v>
      </c>
      <c r="AY264" s="100">
        <f ca="1">100*(AY259/'S1'!$E7)</f>
        <v>0</v>
      </c>
      <c r="AZ264" s="100">
        <f ca="1">100*(AZ259/'S1'!$E7)</f>
        <v>93.333333333333329</v>
      </c>
      <c r="BA264" s="100">
        <f ca="1">100*(BA259/'S1'!$E7)</f>
        <v>16.666666666666664</v>
      </c>
      <c r="BB264" s="100">
        <f ca="1">100*(BB259/'S1'!$E7)</f>
        <v>15</v>
      </c>
    </row>
    <row r="265" spans="1:54" ht="15.75" customHeight="1" x14ac:dyDescent="0.3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  <c r="AB265" s="160"/>
      <c r="AC265" s="160"/>
      <c r="AD265" s="160"/>
      <c r="AE265" s="160"/>
      <c r="AF265" s="160"/>
      <c r="AG265" s="160"/>
      <c r="AH265" s="160"/>
      <c r="AI265" s="160"/>
      <c r="AJ265" s="160"/>
      <c r="AK265" s="160"/>
      <c r="AL265" s="160"/>
      <c r="AM265" s="160"/>
      <c r="AN265" s="160"/>
      <c r="AO265" s="160"/>
      <c r="AP265" s="160"/>
      <c r="AQ265" s="160"/>
      <c r="AR265" s="160"/>
      <c r="AS265" s="160" t="s">
        <v>39</v>
      </c>
      <c r="AT265" s="160"/>
      <c r="AU265" s="160"/>
      <c r="AV265" s="100">
        <f ca="1">100*(AV260/'S1'!$E8)</f>
        <v>0</v>
      </c>
      <c r="AW265" s="100">
        <f ca="1">100*(AW260/'S1'!$E8)</f>
        <v>0</v>
      </c>
      <c r="AX265" s="100">
        <f ca="1">100*(AX260/'S1'!$E8)</f>
        <v>0</v>
      </c>
      <c r="AY265" s="100">
        <f ca="1">100*(AY260/'S1'!$E8)</f>
        <v>0</v>
      </c>
      <c r="AZ265" s="100">
        <f ca="1">100*(AZ260/'S1'!$E8)</f>
        <v>100</v>
      </c>
      <c r="BA265" s="100">
        <f ca="1">100*(BA260/'S1'!$E8)</f>
        <v>16.393442622950818</v>
      </c>
      <c r="BB265" s="100">
        <f ca="1">100*(BB260/'S1'!$E8)</f>
        <v>18.032786885245901</v>
      </c>
    </row>
    <row r="266" spans="1:54" ht="15.75" customHeight="1" x14ac:dyDescent="0.3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160"/>
      <c r="AH266" s="160"/>
      <c r="AI266" s="160"/>
      <c r="AJ266" s="160"/>
      <c r="AK266" s="160"/>
      <c r="AL266" s="160"/>
      <c r="AM266" s="160"/>
      <c r="AN266" s="160"/>
      <c r="AO266" s="160"/>
      <c r="AP266" s="160"/>
      <c r="AQ266" s="160"/>
      <c r="AR266" s="160"/>
      <c r="AS266" s="160" t="s">
        <v>44</v>
      </c>
      <c r="AT266" s="160"/>
      <c r="AU266" s="160"/>
      <c r="AV266" s="100">
        <f ca="1">100*(AV261/'S1'!$E9)</f>
        <v>0</v>
      </c>
      <c r="AW266" s="100">
        <f ca="1">100*(AW261/'S1'!$E9)</f>
        <v>0</v>
      </c>
      <c r="AX266" s="100">
        <f ca="1">100*(AX261/'S1'!$E9)</f>
        <v>0</v>
      </c>
      <c r="AY266" s="100">
        <f ca="1">100*(AY261/'S1'!$E9)</f>
        <v>0</v>
      </c>
      <c r="AZ266" s="100">
        <f ca="1">100*(AZ261/'S1'!$E9)</f>
        <v>100</v>
      </c>
      <c r="BA266" s="100">
        <f ca="1">100*(BA261/'S1'!$E9)</f>
        <v>1.6666666666666667</v>
      </c>
      <c r="BB266" s="100">
        <f ca="1">100*(BB261/'S1'!$E9)</f>
        <v>0</v>
      </c>
    </row>
    <row r="267" spans="1:54" ht="15.75" customHeight="1" x14ac:dyDescent="0.3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  <c r="AB267" s="160"/>
      <c r="AC267" s="160"/>
      <c r="AD267" s="160"/>
      <c r="AE267" s="160"/>
      <c r="AF267" s="160"/>
      <c r="AG267" s="160"/>
      <c r="AH267" s="160"/>
      <c r="AI267" s="160"/>
      <c r="AJ267" s="160"/>
      <c r="AK267" s="160"/>
      <c r="AL267" s="160"/>
      <c r="AM267" s="160"/>
      <c r="AN267" s="160"/>
      <c r="AO267" s="160"/>
      <c r="AP267" s="160"/>
      <c r="AQ267" s="160"/>
      <c r="AR267" s="160"/>
      <c r="AS267" s="160" t="s">
        <v>49</v>
      </c>
      <c r="AT267" s="160"/>
      <c r="AU267" s="160"/>
      <c r="AV267" s="100">
        <f ca="1">100*(AV262/'S1'!$E10)</f>
        <v>0</v>
      </c>
      <c r="AW267" s="100">
        <f ca="1">100*(AW262/'S1'!$E10)</f>
        <v>0</v>
      </c>
      <c r="AX267" s="100">
        <f ca="1">100*(AX262/'S1'!$E10)</f>
        <v>0</v>
      </c>
      <c r="AY267" s="100">
        <f ca="1">100*(AY262/'S1'!$E10)</f>
        <v>0</v>
      </c>
      <c r="AZ267" s="100">
        <f ca="1">100*(AZ262/'S1'!$E10)</f>
        <v>98.360655737704917</v>
      </c>
      <c r="BA267" s="100">
        <f ca="1">100*(BA262/'S1'!$E10)</f>
        <v>14.754098360655737</v>
      </c>
      <c r="BB267" s="100">
        <f ca="1">100*(BB262/'S1'!$E10)</f>
        <v>16.393442622950818</v>
      </c>
    </row>
    <row r="268" spans="1:54" ht="15.75" customHeight="1" x14ac:dyDescent="0.3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  <c r="AA268" s="160"/>
      <c r="AB268" s="160"/>
      <c r="AC268" s="160"/>
      <c r="AD268" s="160"/>
      <c r="AE268" s="160"/>
      <c r="AF268" s="160"/>
      <c r="AG268" s="160"/>
      <c r="AH268" s="160"/>
      <c r="AI268" s="160"/>
      <c r="AJ268" s="160"/>
      <c r="AK268" s="160"/>
      <c r="AL268" s="160"/>
      <c r="AM268" s="160"/>
      <c r="AN268" s="160"/>
      <c r="AO268" s="160"/>
      <c r="AP268" s="160"/>
      <c r="AQ268" s="160"/>
      <c r="AR268" s="160"/>
      <c r="AS268" s="160" t="s">
        <v>36</v>
      </c>
      <c r="AT268" s="160"/>
      <c r="AU268" s="160"/>
      <c r="AV268" s="100" t="e">
        <f ca="1">100*(AV263/'S1'!$E11)</f>
        <v>#DIV/0!</v>
      </c>
      <c r="AW268" s="100" t="e">
        <f ca="1">100*(AW263/'S1'!$E11)</f>
        <v>#DIV/0!</v>
      </c>
      <c r="AX268" s="100" t="e">
        <f ca="1">100*(AX263/'S1'!$E11)</f>
        <v>#DIV/0!</v>
      </c>
      <c r="AY268" s="100" t="e">
        <f ca="1">100*(AY263/'S1'!$E11)</f>
        <v>#DIV/0!</v>
      </c>
      <c r="AZ268" s="100" t="e">
        <f ca="1">100*(AZ263/'S1'!$E11)</f>
        <v>#DIV/0!</v>
      </c>
      <c r="BA268" s="100" t="e">
        <f ca="1">100*(BA263/'S1'!$E11)</f>
        <v>#DIV/0!</v>
      </c>
      <c r="BB268" s="100" t="e">
        <f ca="1">100*(BB263/'S1'!$E11)</f>
        <v>#DIV/0!</v>
      </c>
    </row>
    <row r="269" spans="1:54" ht="15.75" customHeight="1" x14ac:dyDescent="0.3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  <c r="AA269" s="160"/>
      <c r="AB269" s="160"/>
      <c r="AC269" s="160"/>
      <c r="AD269" s="160"/>
      <c r="AE269" s="160"/>
      <c r="AF269" s="160"/>
      <c r="AG269" s="160"/>
      <c r="AH269" s="160"/>
      <c r="AI269" s="160"/>
      <c r="AJ269" s="160"/>
      <c r="AK269" s="160"/>
      <c r="AL269" s="160"/>
      <c r="AM269" s="160"/>
      <c r="AN269" s="160"/>
      <c r="AO269" s="160"/>
      <c r="AP269" s="160"/>
      <c r="AQ269" s="160"/>
      <c r="AR269" s="160"/>
      <c r="AS269" s="160" t="s">
        <v>7</v>
      </c>
      <c r="AT269" s="160"/>
      <c r="AU269" s="160"/>
      <c r="AV269" s="99">
        <f ca="1">IF(AV264&gt;='S1'!$B$30,3,IF(AV264&gt;='S1'!$B$29,2,IF(AV264&gt;='S1'!$B$28,1,0)))</f>
        <v>0</v>
      </c>
      <c r="AW269" s="99">
        <f ca="1">IF(AW264&gt;='S1'!$B$30,3,IF(AW264&gt;='S1'!$B$29,2,IF(AW264&gt;='S1'!$B$28,1,0)))</f>
        <v>0</v>
      </c>
      <c r="AX269" s="99">
        <f ca="1">IF(AX264&gt;='S1'!$B$30,3,IF(AX264&gt;='S1'!$B$29,2,IF(AX264&gt;='S1'!$B$28,1,0)))</f>
        <v>0</v>
      </c>
      <c r="AY269" s="99">
        <f ca="1">IF(AY264&gt;='S1'!$B$30,3,IF(AY264&gt;='S1'!$B$29,2,IF(AY264&gt;='S1'!$B$28,1,0)))</f>
        <v>0</v>
      </c>
      <c r="AZ269" s="99">
        <f ca="1">IF(AZ264&gt;='S1'!$B$30,3,IF(AZ264&gt;='S1'!$B$29,2,IF(AZ264&gt;='S1'!$B$28,1,0)))</f>
        <v>3</v>
      </c>
      <c r="BA269" s="99">
        <f ca="1">IF(BA264&gt;='S1'!$B$30,3,IF(BA264&gt;='S1'!$B$29,2,IF(BA264&gt;='S1'!$B$28,1,0)))</f>
        <v>0</v>
      </c>
      <c r="BB269" s="99">
        <f ca="1">IF(BB264&gt;='S1'!$B$30,3,IF(BB264&gt;='S1'!$B$29,2,IF(BB264&gt;='S1'!$B$28,1,0)))</f>
        <v>0</v>
      </c>
    </row>
    <row r="270" spans="1:54" ht="15.75" customHeight="1" x14ac:dyDescent="0.3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60"/>
      <c r="AD270" s="160"/>
      <c r="AE270" s="160"/>
      <c r="AF270" s="160"/>
      <c r="AG270" s="160"/>
      <c r="AH270" s="160"/>
      <c r="AI270" s="160"/>
      <c r="AJ270" s="160"/>
      <c r="AK270" s="160"/>
      <c r="AL270" s="160"/>
      <c r="AM270" s="160"/>
      <c r="AN270" s="160"/>
      <c r="AO270" s="160"/>
      <c r="AP270" s="160"/>
      <c r="AQ270" s="160"/>
      <c r="AR270" s="160"/>
      <c r="AS270" s="160" t="s">
        <v>39</v>
      </c>
      <c r="AT270" s="160"/>
      <c r="AU270" s="160"/>
      <c r="AV270" s="99">
        <f ca="1">IF(AV265&gt;='S1'!$B$30,3,IF(AV265&gt;='S1'!$B$29,2,IF(AV265&gt;='S1'!$B$28,1,0)))</f>
        <v>0</v>
      </c>
      <c r="AW270" s="99">
        <f ca="1">IF(AW265&gt;='S1'!$B$30,3,IF(AW265&gt;='S1'!$B$29,2,IF(AW265&gt;='S1'!$B$28,1,0)))</f>
        <v>0</v>
      </c>
      <c r="AX270" s="99">
        <f ca="1">IF(AX265&gt;='S1'!$B$30,3,IF(AX265&gt;='S1'!$B$29,2,IF(AX265&gt;='S1'!$B$28,1,0)))</f>
        <v>0</v>
      </c>
      <c r="AY270" s="99">
        <f ca="1">IF(AY265&gt;='S1'!$B$30,3,IF(AY265&gt;='S1'!$B$29,2,IF(AY265&gt;='S1'!$B$28,1,0)))</f>
        <v>0</v>
      </c>
      <c r="AZ270" s="99">
        <f ca="1">IF(AZ265&gt;='S1'!$B$30,3,IF(AZ265&gt;='S1'!$B$29,2,IF(AZ265&gt;='S1'!$B$28,1,0)))</f>
        <v>3</v>
      </c>
      <c r="BA270" s="99">
        <f ca="1">IF(BA265&gt;='S1'!$B$30,3,IF(BA265&gt;='S1'!$B$29,2,IF(BA265&gt;='S1'!$B$28,1,0)))</f>
        <v>0</v>
      </c>
      <c r="BB270" s="99">
        <f ca="1">IF(BB265&gt;='S1'!$B$30,3,IF(BB265&gt;='S1'!$B$29,2,IF(BB265&gt;='S1'!$B$28,1,0)))</f>
        <v>0</v>
      </c>
    </row>
    <row r="271" spans="1:54" ht="15.75" customHeight="1" x14ac:dyDescent="0.3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  <c r="AA271" s="160"/>
      <c r="AB271" s="160"/>
      <c r="AC271" s="160"/>
      <c r="AD271" s="160"/>
      <c r="AE271" s="160"/>
      <c r="AF271" s="160"/>
      <c r="AG271" s="160"/>
      <c r="AH271" s="160"/>
      <c r="AI271" s="160"/>
      <c r="AJ271" s="160"/>
      <c r="AK271" s="160"/>
      <c r="AL271" s="160"/>
      <c r="AM271" s="160"/>
      <c r="AN271" s="160"/>
      <c r="AO271" s="160"/>
      <c r="AP271" s="160"/>
      <c r="AQ271" s="160"/>
      <c r="AR271" s="160"/>
      <c r="AS271" s="160" t="s">
        <v>44</v>
      </c>
      <c r="AT271" s="160"/>
      <c r="AU271" s="160"/>
      <c r="AV271" s="99">
        <f ca="1">IF(AV266&gt;='S1'!$B$30,3,IF(AV266&gt;='S1'!$B$29,2,IF(AV266&gt;='S1'!$B$28,1,0)))</f>
        <v>0</v>
      </c>
      <c r="AW271" s="99">
        <f ca="1">IF(AW266&gt;='S1'!$B$30,3,IF(AW266&gt;='S1'!$B$29,2,IF(AW266&gt;='S1'!$B$28,1,0)))</f>
        <v>0</v>
      </c>
      <c r="AX271" s="99">
        <f ca="1">IF(AX266&gt;='S1'!$B$30,3,IF(AX266&gt;='S1'!$B$29,2,IF(AX266&gt;='S1'!$B$28,1,0)))</f>
        <v>0</v>
      </c>
      <c r="AY271" s="99">
        <f ca="1">IF(AY266&gt;='S1'!$B$30,3,IF(AY266&gt;='S1'!$B$29,2,IF(AY266&gt;='S1'!$B$28,1,0)))</f>
        <v>0</v>
      </c>
      <c r="AZ271" s="99">
        <f ca="1">IF(AZ266&gt;='S1'!$B$30,3,IF(AZ266&gt;='S1'!$B$29,2,IF(AZ266&gt;='S1'!$B$28,1,0)))</f>
        <v>3</v>
      </c>
      <c r="BA271" s="99">
        <f ca="1">IF(BA266&gt;='S1'!$B$30,3,IF(BA266&gt;='S1'!$B$29,2,IF(BA266&gt;='S1'!$B$28,1,0)))</f>
        <v>0</v>
      </c>
      <c r="BB271" s="99">
        <f ca="1">IF(BB266&gt;='S1'!$B$30,3,IF(BB266&gt;='S1'!$B$29,2,IF(BB266&gt;='S1'!$B$28,1,0)))</f>
        <v>0</v>
      </c>
    </row>
    <row r="272" spans="1:54" ht="15.75" customHeight="1" x14ac:dyDescent="0.3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  <c r="AB272" s="160"/>
      <c r="AC272" s="160"/>
      <c r="AD272" s="160"/>
      <c r="AE272" s="160"/>
      <c r="AF272" s="160"/>
      <c r="AG272" s="160"/>
      <c r="AH272" s="160"/>
      <c r="AI272" s="160"/>
      <c r="AJ272" s="160"/>
      <c r="AK272" s="160"/>
      <c r="AL272" s="160"/>
      <c r="AM272" s="160"/>
      <c r="AN272" s="160"/>
      <c r="AO272" s="160"/>
      <c r="AP272" s="160"/>
      <c r="AQ272" s="160"/>
      <c r="AR272" s="160"/>
      <c r="AS272" s="160" t="s">
        <v>49</v>
      </c>
      <c r="AT272" s="160"/>
      <c r="AU272" s="160"/>
      <c r="AV272" s="99">
        <f ca="1">IF(AV267&gt;='S1'!$B$30,3,IF(AV267&gt;='S1'!$B$29,2,IF(AV267&gt;='S1'!$B$28,1,0)))</f>
        <v>0</v>
      </c>
      <c r="AW272" s="99">
        <f ca="1">IF(AW267&gt;='S1'!$B$30,3,IF(AW267&gt;='S1'!$B$29,2,IF(AW267&gt;='S1'!$B$28,1,0)))</f>
        <v>0</v>
      </c>
      <c r="AX272" s="99">
        <f ca="1">IF(AX267&gt;='S1'!$B$30,3,IF(AX267&gt;='S1'!$B$29,2,IF(AX267&gt;='S1'!$B$28,1,0)))</f>
        <v>0</v>
      </c>
      <c r="AY272" s="99">
        <f ca="1">IF(AY267&gt;='S1'!$B$30,3,IF(AY267&gt;='S1'!$B$29,2,IF(AY267&gt;='S1'!$B$28,1,0)))</f>
        <v>0</v>
      </c>
      <c r="AZ272" s="99">
        <f ca="1">IF(AZ267&gt;='S1'!$B$30,3,IF(AZ267&gt;='S1'!$B$29,2,IF(AZ267&gt;='S1'!$B$28,1,0)))</f>
        <v>3</v>
      </c>
      <c r="BA272" s="99">
        <f ca="1">IF(BA267&gt;='S1'!$B$30,3,IF(BA267&gt;='S1'!$B$29,2,IF(BA267&gt;='S1'!$B$28,1,0)))</f>
        <v>0</v>
      </c>
      <c r="BB272" s="99">
        <f ca="1">IF(BB267&gt;='S1'!$B$30,3,IF(BB267&gt;='S1'!$B$29,2,IF(BB267&gt;='S1'!$B$28,1,0)))</f>
        <v>0</v>
      </c>
    </row>
    <row r="273" spans="1:54" ht="15.75" customHeight="1" x14ac:dyDescent="0.3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160"/>
      <c r="AG273" s="160"/>
      <c r="AH273" s="160"/>
      <c r="AI273" s="160"/>
      <c r="AJ273" s="160"/>
      <c r="AK273" s="160"/>
      <c r="AL273" s="160"/>
      <c r="AM273" s="160"/>
      <c r="AN273" s="160"/>
      <c r="AO273" s="160"/>
      <c r="AP273" s="160"/>
      <c r="AQ273" s="160"/>
      <c r="AR273" s="160"/>
      <c r="AS273" s="160" t="s">
        <v>36</v>
      </c>
      <c r="AT273" s="160"/>
      <c r="AU273" s="160"/>
      <c r="AV273" s="99" t="e">
        <f ca="1">IF(AV268&gt;='S1'!$B$30,3,IF(AV268&gt;='S1'!$B$29,2,IF(AV268&gt;='S1'!$B$28,1,0)))</f>
        <v>#DIV/0!</v>
      </c>
      <c r="AW273" s="99" t="e">
        <f ca="1">IF(AW268&gt;='S1'!$B$30,3,IF(AW268&gt;='S1'!$B$29,2,IF(AW268&gt;='S1'!$B$28,1,0)))</f>
        <v>#DIV/0!</v>
      </c>
      <c r="AX273" s="99" t="e">
        <f ca="1">IF(AX268&gt;='S1'!$B$30,3,IF(AX268&gt;='S1'!$B$29,2,IF(AX268&gt;='S1'!$B$28,1,0)))</f>
        <v>#DIV/0!</v>
      </c>
      <c r="AY273" s="99" t="e">
        <f ca="1">IF(AY268&gt;='S1'!$B$30,3,IF(AY268&gt;='S1'!$B$29,2,IF(AY268&gt;='S1'!$B$28,1,0)))</f>
        <v>#DIV/0!</v>
      </c>
      <c r="AZ273" s="99" t="e">
        <f ca="1">IF(AZ268&gt;='S1'!$B$30,3,IF(AZ268&gt;='S1'!$B$29,2,IF(AZ268&gt;='S1'!$B$28,1,0)))</f>
        <v>#DIV/0!</v>
      </c>
      <c r="BA273" s="99" t="e">
        <f ca="1">IF(BA268&gt;='S1'!$B$30,3,IF(BA268&gt;='S1'!$B$29,2,IF(BA268&gt;='S1'!$B$28,1,0)))</f>
        <v>#DIV/0!</v>
      </c>
      <c r="BB273" s="99" t="e">
        <f ca="1">IF(BB268&gt;='S1'!$B$30,3,IF(BB268&gt;='S1'!$B$29,2,IF(BB268&gt;='S1'!$B$28,1,0)))</f>
        <v>#DIV/0!</v>
      </c>
    </row>
    <row r="274" spans="1:54" ht="15.75" customHeight="1" x14ac:dyDescent="0.3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  <c r="AA274" s="160"/>
      <c r="AB274" s="160"/>
      <c r="AC274" s="160"/>
      <c r="AD274" s="160"/>
      <c r="AE274" s="160"/>
      <c r="AF274" s="160"/>
      <c r="AG274" s="160"/>
      <c r="AH274" s="160"/>
      <c r="AI274" s="160"/>
      <c r="AJ274" s="160"/>
      <c r="AK274" s="160"/>
      <c r="AL274" s="160"/>
      <c r="AM274" s="160"/>
      <c r="AN274" s="160"/>
      <c r="AO274" s="160"/>
      <c r="AP274" s="160"/>
      <c r="AQ274" s="160"/>
      <c r="AR274" s="160"/>
      <c r="AS274" s="160" t="s">
        <v>7</v>
      </c>
      <c r="AT274" s="160"/>
      <c r="AU274" s="160"/>
      <c r="AV274" s="99"/>
      <c r="AW274" s="99">
        <f ca="1">('S1'!$C$24*$AV$269/100)+('S1'!$C$23*AW269/100)</f>
        <v>0</v>
      </c>
      <c r="AX274" s="99">
        <f ca="1">('S1'!$C$24*$AV$269/100)+('S1'!$C$23*AX269/100)</f>
        <v>0</v>
      </c>
      <c r="AY274" s="99">
        <f ca="1">('S1'!$C$24*$AV$269/100)+('S1'!$C$23*AY269/100)</f>
        <v>0</v>
      </c>
      <c r="AZ274" s="99">
        <f ca="1">('S1'!$C$24*$AV$269/100)+('S1'!$C$23*AZ269/100)</f>
        <v>1.8</v>
      </c>
      <c r="BA274" s="99">
        <f ca="1">('S1'!$C$24*$AV$269/100)+('S1'!$C$23*BA269/100)</f>
        <v>0</v>
      </c>
      <c r="BB274" s="99">
        <f ca="1">('S1'!$C$24*$AV$269/100)+('S1'!$C$23*BB269/100)</f>
        <v>0</v>
      </c>
    </row>
    <row r="275" spans="1:54" ht="15.75" customHeight="1" x14ac:dyDescent="0.3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  <c r="AB275" s="160"/>
      <c r="AC275" s="160"/>
      <c r="AD275" s="160"/>
      <c r="AE275" s="160"/>
      <c r="AF275" s="160"/>
      <c r="AG275" s="160"/>
      <c r="AH275" s="160"/>
      <c r="AI275" s="160"/>
      <c r="AJ275" s="160"/>
      <c r="AK275" s="160"/>
      <c r="AL275" s="160"/>
      <c r="AM275" s="160"/>
      <c r="AN275" s="160"/>
      <c r="AO275" s="160"/>
      <c r="AP275" s="160"/>
      <c r="AQ275" s="160"/>
      <c r="AR275" s="160"/>
      <c r="AS275" s="160" t="s">
        <v>39</v>
      </c>
      <c r="AT275" s="160"/>
      <c r="AU275" s="160"/>
      <c r="AV275" s="99"/>
      <c r="AW275" s="99">
        <f ca="1">('S1'!$C$24*$AV$270/100)+('S1'!$C$23*AW270/100)</f>
        <v>0</v>
      </c>
      <c r="AX275" s="99">
        <f ca="1">('S1'!$C$24*$AV$270/100)+('S1'!$C$23*AX270/100)</f>
        <v>0</v>
      </c>
      <c r="AY275" s="99">
        <f ca="1">('S1'!$C$24*$AV$270/100)+('S1'!$C$23*AY270/100)</f>
        <v>0</v>
      </c>
      <c r="AZ275" s="99">
        <f ca="1">('S1'!$C$24*$AV$270/100)+('S1'!$C$23*AZ270/100)</f>
        <v>1.8</v>
      </c>
      <c r="BA275" s="99">
        <f ca="1">('S1'!$C$24*$AV$270/100)+('S1'!$C$23*BA270/100)</f>
        <v>0</v>
      </c>
      <c r="BB275" s="99">
        <f ca="1">('S1'!$C$24*$AV$270/100)+('S1'!$C$23*BB270/100)</f>
        <v>0</v>
      </c>
    </row>
    <row r="276" spans="1:54" ht="15.75" customHeight="1" x14ac:dyDescent="0.3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  <c r="AA276" s="160"/>
      <c r="AB276" s="160"/>
      <c r="AC276" s="160"/>
      <c r="AD276" s="160"/>
      <c r="AE276" s="160"/>
      <c r="AF276" s="160"/>
      <c r="AG276" s="160"/>
      <c r="AH276" s="160"/>
      <c r="AI276" s="160"/>
      <c r="AJ276" s="160"/>
      <c r="AK276" s="160"/>
      <c r="AL276" s="160"/>
      <c r="AM276" s="160"/>
      <c r="AN276" s="160"/>
      <c r="AO276" s="160"/>
      <c r="AP276" s="160"/>
      <c r="AQ276" s="160"/>
      <c r="AR276" s="160"/>
      <c r="AS276" s="160" t="s">
        <v>44</v>
      </c>
      <c r="AT276" s="160"/>
      <c r="AU276" s="160"/>
      <c r="AV276" s="99"/>
      <c r="AW276" s="99">
        <f ca="1">('S1'!$C$24*$AV$271/100)+('S1'!$C$23*AW271/100)</f>
        <v>0</v>
      </c>
      <c r="AX276" s="99">
        <f ca="1">('S1'!$C$24*$AV$271/100)+('S1'!$C$23*AX271/100)</f>
        <v>0</v>
      </c>
      <c r="AY276" s="99">
        <f ca="1">('S1'!$C$24*$AV$271/100)+('S1'!$C$23*AY271/100)</f>
        <v>0</v>
      </c>
      <c r="AZ276" s="99">
        <f ca="1">('S1'!$C$24*$AV$271/100)+('S1'!$C$23*AZ271/100)</f>
        <v>1.8</v>
      </c>
      <c r="BA276" s="99">
        <f ca="1">('S1'!$C$24*$AV$271/100)+('S1'!$C$23*BA271/100)</f>
        <v>0</v>
      </c>
      <c r="BB276" s="99">
        <f ca="1">('S1'!$C$24*$AV$271/100)+('S1'!$C$23*BB271/100)</f>
        <v>0</v>
      </c>
    </row>
    <row r="277" spans="1:54" ht="15.75" customHeight="1" x14ac:dyDescent="0.3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  <c r="AB277" s="160"/>
      <c r="AC277" s="160"/>
      <c r="AD277" s="160"/>
      <c r="AE277" s="160"/>
      <c r="AF277" s="160"/>
      <c r="AG277" s="160"/>
      <c r="AH277" s="160"/>
      <c r="AI277" s="160"/>
      <c r="AJ277" s="160"/>
      <c r="AK277" s="160"/>
      <c r="AL277" s="160"/>
      <c r="AM277" s="160"/>
      <c r="AN277" s="160"/>
      <c r="AO277" s="160"/>
      <c r="AP277" s="160"/>
      <c r="AQ277" s="160"/>
      <c r="AR277" s="160"/>
      <c r="AS277" s="160" t="s">
        <v>49</v>
      </c>
      <c r="AT277" s="160"/>
      <c r="AU277" s="160"/>
      <c r="AV277" s="99"/>
      <c r="AW277" s="99">
        <f ca="1">('S1'!$C$24*$AV$272/100)+('S1'!$C$23*AW272/100)</f>
        <v>0</v>
      </c>
      <c r="AX277" s="99">
        <f ca="1">('S1'!$C$24*$AV$272/100)+('S1'!$C$23*AX272/100)</f>
        <v>0</v>
      </c>
      <c r="AY277" s="99">
        <f ca="1">('S1'!$C$24*$AV$272/100)+('S1'!$C$23*AY272/100)</f>
        <v>0</v>
      </c>
      <c r="AZ277" s="99">
        <f ca="1">('S1'!$C$24*$AV$272/100)+('S1'!$C$23*AZ272/100)</f>
        <v>1.8</v>
      </c>
      <c r="BA277" s="99">
        <f ca="1">('S1'!$C$24*$AV$272/100)+('S1'!$C$23*BA272/100)</f>
        <v>0</v>
      </c>
      <c r="BB277" s="99">
        <f ca="1">('S1'!$C$24*$AV$272/100)+('S1'!$C$23*BB272/100)</f>
        <v>0</v>
      </c>
    </row>
    <row r="278" spans="1:54" ht="15.75" customHeight="1" x14ac:dyDescent="0.3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  <c r="AA278" s="160"/>
      <c r="AB278" s="160"/>
      <c r="AC278" s="160"/>
      <c r="AD278" s="160"/>
      <c r="AE278" s="160"/>
      <c r="AF278" s="160"/>
      <c r="AG278" s="160"/>
      <c r="AH278" s="160"/>
      <c r="AI278" s="160"/>
      <c r="AJ278" s="160"/>
      <c r="AK278" s="160"/>
      <c r="AL278" s="160"/>
      <c r="AM278" s="160"/>
      <c r="AN278" s="160"/>
      <c r="AO278" s="160"/>
      <c r="AP278" s="160"/>
      <c r="AQ278" s="160"/>
      <c r="AR278" s="160"/>
      <c r="AS278" s="160" t="s">
        <v>36</v>
      </c>
      <c r="AT278" s="160"/>
      <c r="AU278" s="160"/>
      <c r="AV278" s="99"/>
      <c r="AW278" s="99" t="e">
        <f ca="1">('S1'!$C$24*$AV$273/100)+('S1'!$C$23*AW273/100)</f>
        <v>#DIV/0!</v>
      </c>
      <c r="AX278" s="99" t="e">
        <f ca="1">('S1'!$C$24*$AV$273/100)+('S1'!$C$23*AX273/100)</f>
        <v>#DIV/0!</v>
      </c>
      <c r="AY278" s="99" t="e">
        <f ca="1">('S1'!$C$24*$AV$273/100)+('S1'!$C$23*AY273/100)</f>
        <v>#DIV/0!</v>
      </c>
      <c r="AZ278" s="99" t="e">
        <f ca="1">('S1'!$C$24*$AV$273/100)+('S1'!$C$23*AZ273/100)</f>
        <v>#DIV/0!</v>
      </c>
      <c r="BA278" s="99" t="e">
        <f ca="1">('S1'!$C$24*$AV$273/100)+('S1'!$C$23*BA273/100)</f>
        <v>#DIV/0!</v>
      </c>
      <c r="BB278" s="99" t="e">
        <f ca="1">('S1'!$C$24*$AV$273/100)+('S1'!$C$23*BB273/100)</f>
        <v>#DIV/0!</v>
      </c>
    </row>
    <row r="279" spans="1:54" ht="15.75" customHeight="1" x14ac:dyDescent="0.3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  <c r="AB279" s="160"/>
      <c r="AC279" s="160"/>
      <c r="AD279" s="160"/>
      <c r="AE279" s="160"/>
      <c r="AF279" s="160"/>
      <c r="AG279" s="160"/>
      <c r="AH279" s="160"/>
      <c r="AI279" s="160"/>
      <c r="AJ279" s="160"/>
      <c r="AK279" s="160"/>
      <c r="AL279" s="160"/>
      <c r="AM279" s="160"/>
      <c r="AN279" s="160"/>
      <c r="AO279" s="160"/>
      <c r="AP279" s="160"/>
      <c r="AQ279" s="160"/>
      <c r="AR279" s="160"/>
      <c r="AS279" s="160"/>
      <c r="AT279" s="160"/>
      <c r="AU279" s="160"/>
      <c r="AV279" s="160"/>
      <c r="AW279" s="160"/>
      <c r="AX279" s="160"/>
      <c r="AY279" s="160"/>
      <c r="AZ279" s="160"/>
      <c r="BA279" s="160"/>
      <c r="BB279" s="160"/>
    </row>
    <row r="280" spans="1:54" ht="15.75" customHeight="1" x14ac:dyDescent="0.3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  <c r="AA280" s="160"/>
      <c r="AB280" s="160"/>
      <c r="AC280" s="160"/>
      <c r="AD280" s="160"/>
      <c r="AE280" s="160"/>
      <c r="AF280" s="160"/>
      <c r="AG280" s="160"/>
      <c r="AH280" s="160"/>
      <c r="AI280" s="160"/>
      <c r="AJ280" s="160"/>
      <c r="AK280" s="160"/>
      <c r="AL280" s="160"/>
      <c r="AM280" s="160"/>
      <c r="AN280" s="160"/>
      <c r="AO280" s="160"/>
      <c r="AP280" s="160"/>
      <c r="AQ280" s="160"/>
      <c r="AR280" s="160"/>
      <c r="AS280" s="160"/>
      <c r="AT280" s="160"/>
      <c r="AU280" s="160"/>
      <c r="AV280" s="160"/>
      <c r="AW280" s="160"/>
      <c r="AX280" s="160"/>
      <c r="AY280" s="160"/>
      <c r="AZ280" s="160"/>
      <c r="BA280" s="160"/>
      <c r="BB280" s="160"/>
    </row>
    <row r="281" spans="1:54" ht="15.75" customHeight="1" x14ac:dyDescent="0.3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  <c r="AB281" s="160"/>
      <c r="AC281" s="160"/>
      <c r="AD281" s="160"/>
      <c r="AE281" s="160"/>
      <c r="AF281" s="160"/>
      <c r="AG281" s="160"/>
      <c r="AH281" s="160"/>
      <c r="AI281" s="160"/>
      <c r="AJ281" s="160"/>
      <c r="AK281" s="160"/>
      <c r="AL281" s="160"/>
      <c r="AM281" s="160"/>
      <c r="AN281" s="160"/>
      <c r="AO281" s="160"/>
      <c r="AP281" s="160"/>
      <c r="AQ281" s="160"/>
      <c r="AR281" s="160"/>
      <c r="AS281" s="160"/>
      <c r="AT281" s="160"/>
      <c r="AU281" s="160"/>
      <c r="AV281" s="160"/>
      <c r="AW281" s="160"/>
      <c r="AX281" s="160"/>
      <c r="AY281" s="160"/>
      <c r="AZ281" s="160"/>
      <c r="BA281" s="160"/>
      <c r="BB281" s="160"/>
    </row>
    <row r="282" spans="1:54" ht="15.75" customHeight="1" x14ac:dyDescent="0.3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  <c r="AA282" s="160"/>
      <c r="AB282" s="160"/>
      <c r="AC282" s="160"/>
      <c r="AD282" s="160"/>
      <c r="AE282" s="160"/>
      <c r="AF282" s="160"/>
      <c r="AG282" s="160"/>
      <c r="AH282" s="160"/>
      <c r="AI282" s="160"/>
      <c r="AJ282" s="160"/>
      <c r="AK282" s="160"/>
      <c r="AL282" s="160"/>
      <c r="AM282" s="160"/>
      <c r="AN282" s="160"/>
      <c r="AO282" s="160"/>
      <c r="AP282" s="160"/>
      <c r="AQ282" s="160"/>
      <c r="AR282" s="160"/>
      <c r="AS282" s="160"/>
      <c r="AT282" s="160"/>
      <c r="AU282" s="160"/>
      <c r="AV282" s="160"/>
      <c r="AW282" s="160"/>
      <c r="AX282" s="160"/>
      <c r="AY282" s="160"/>
      <c r="AZ282" s="160"/>
      <c r="BA282" s="160"/>
      <c r="BB282" s="160"/>
    </row>
    <row r="283" spans="1:54" ht="15.75" customHeight="1" x14ac:dyDescent="0.3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  <c r="AA283" s="160"/>
      <c r="AB283" s="160"/>
      <c r="AC283" s="160"/>
      <c r="AD283" s="160"/>
      <c r="AE283" s="160"/>
      <c r="AF283" s="160"/>
      <c r="AG283" s="160"/>
      <c r="AH283" s="160"/>
      <c r="AI283" s="160"/>
      <c r="AJ283" s="160"/>
      <c r="AK283" s="160"/>
      <c r="AL283" s="160"/>
      <c r="AM283" s="160"/>
      <c r="AN283" s="160"/>
      <c r="AO283" s="160"/>
      <c r="AP283" s="160"/>
      <c r="AQ283" s="160"/>
      <c r="AR283" s="160"/>
      <c r="AS283" s="160"/>
      <c r="AT283" s="160"/>
      <c r="AU283" s="160"/>
      <c r="AV283" s="160"/>
      <c r="AW283" s="160"/>
      <c r="AX283" s="160"/>
      <c r="AY283" s="160"/>
      <c r="AZ283" s="160"/>
      <c r="BA283" s="160"/>
      <c r="BB283" s="160"/>
    </row>
    <row r="284" spans="1:54" ht="15.75" customHeight="1" x14ac:dyDescent="0.3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  <c r="AB284" s="160"/>
      <c r="AC284" s="160"/>
      <c r="AD284" s="160"/>
      <c r="AE284" s="160"/>
      <c r="AF284" s="160"/>
      <c r="AG284" s="160"/>
      <c r="AH284" s="160"/>
      <c r="AI284" s="160"/>
      <c r="AJ284" s="160"/>
      <c r="AK284" s="160"/>
      <c r="AL284" s="160"/>
      <c r="AM284" s="160"/>
      <c r="AN284" s="160"/>
      <c r="AO284" s="160"/>
      <c r="AP284" s="160"/>
      <c r="AQ284" s="160"/>
      <c r="AR284" s="160"/>
      <c r="AS284" s="160"/>
      <c r="AT284" s="160"/>
      <c r="AU284" s="160"/>
      <c r="AV284" s="160"/>
      <c r="AW284" s="160"/>
      <c r="AX284" s="160"/>
      <c r="AY284" s="160"/>
      <c r="AZ284" s="160"/>
      <c r="BA284" s="160"/>
      <c r="BB284" s="160"/>
    </row>
    <row r="285" spans="1:54" ht="15.75" customHeight="1" x14ac:dyDescent="0.3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  <c r="AB285" s="160"/>
      <c r="AC285" s="160"/>
      <c r="AD285" s="160"/>
      <c r="AE285" s="160"/>
      <c r="AF285" s="160"/>
      <c r="AG285" s="160"/>
      <c r="AH285" s="160"/>
      <c r="AI285" s="160"/>
      <c r="AJ285" s="160"/>
      <c r="AK285" s="160"/>
      <c r="AL285" s="160"/>
      <c r="AM285" s="160"/>
      <c r="AN285" s="160"/>
      <c r="AO285" s="160"/>
      <c r="AP285" s="160"/>
      <c r="AQ285" s="160"/>
      <c r="AR285" s="160"/>
      <c r="AS285" s="160"/>
      <c r="AT285" s="160"/>
      <c r="AU285" s="160"/>
      <c r="AV285" s="160"/>
      <c r="AW285" s="160"/>
      <c r="AX285" s="160"/>
      <c r="AY285" s="160"/>
      <c r="AZ285" s="160"/>
      <c r="BA285" s="160"/>
      <c r="BB285" s="160"/>
    </row>
    <row r="286" spans="1:54" ht="15.75" customHeight="1" x14ac:dyDescent="0.3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  <c r="AB286" s="160"/>
      <c r="AC286" s="160"/>
      <c r="AD286" s="160"/>
      <c r="AE286" s="160"/>
      <c r="AF286" s="160"/>
      <c r="AG286" s="160"/>
      <c r="AH286" s="160"/>
      <c r="AI286" s="160"/>
      <c r="AJ286" s="160"/>
      <c r="AK286" s="160"/>
      <c r="AL286" s="160"/>
      <c r="AM286" s="160"/>
      <c r="AN286" s="160"/>
      <c r="AO286" s="160"/>
      <c r="AP286" s="160"/>
      <c r="AQ286" s="160"/>
      <c r="AR286" s="160"/>
      <c r="AS286" s="160"/>
      <c r="AT286" s="160"/>
      <c r="AU286" s="160"/>
      <c r="AV286" s="160"/>
      <c r="AW286" s="160"/>
      <c r="AX286" s="160"/>
      <c r="AY286" s="160"/>
      <c r="AZ286" s="160"/>
      <c r="BA286" s="160"/>
      <c r="BB286" s="160"/>
    </row>
    <row r="287" spans="1:54" ht="15.75" customHeight="1" x14ac:dyDescent="0.3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  <c r="AB287" s="160"/>
      <c r="AC287" s="160"/>
      <c r="AD287" s="160"/>
      <c r="AE287" s="160"/>
      <c r="AF287" s="160"/>
      <c r="AG287" s="160"/>
      <c r="AH287" s="160"/>
      <c r="AI287" s="160"/>
      <c r="AJ287" s="160"/>
      <c r="AK287" s="160"/>
      <c r="AL287" s="160"/>
      <c r="AM287" s="160"/>
      <c r="AN287" s="160"/>
      <c r="AO287" s="160"/>
      <c r="AP287" s="160"/>
      <c r="AQ287" s="160"/>
      <c r="AR287" s="160"/>
      <c r="AS287" s="160"/>
      <c r="AT287" s="160"/>
      <c r="AU287" s="160"/>
      <c r="AV287" s="160"/>
      <c r="AW287" s="160"/>
      <c r="AX287" s="160"/>
      <c r="AY287" s="160"/>
      <c r="AZ287" s="160"/>
      <c r="BA287" s="160"/>
      <c r="BB287" s="160"/>
    </row>
    <row r="288" spans="1:54" ht="15.75" customHeight="1" x14ac:dyDescent="0.3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  <c r="AB288" s="160"/>
      <c r="AC288" s="160"/>
      <c r="AD288" s="160"/>
      <c r="AE288" s="160"/>
      <c r="AF288" s="160"/>
      <c r="AG288" s="160"/>
      <c r="AH288" s="160"/>
      <c r="AI288" s="160"/>
      <c r="AJ288" s="160"/>
      <c r="AK288" s="160"/>
      <c r="AL288" s="160"/>
      <c r="AM288" s="160"/>
      <c r="AN288" s="160"/>
      <c r="AO288" s="160"/>
      <c r="AP288" s="160"/>
      <c r="AQ288" s="160"/>
      <c r="AR288" s="160"/>
      <c r="AS288" s="160"/>
      <c r="AT288" s="160"/>
      <c r="AU288" s="160"/>
      <c r="AV288" s="160"/>
      <c r="AW288" s="160"/>
      <c r="AX288" s="160"/>
      <c r="AY288" s="160"/>
      <c r="AZ288" s="160"/>
      <c r="BA288" s="160"/>
      <c r="BB288" s="160"/>
    </row>
    <row r="289" spans="1:54" ht="15.75" customHeight="1" x14ac:dyDescent="0.3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  <c r="AB289" s="160"/>
      <c r="AC289" s="160"/>
      <c r="AD289" s="160"/>
      <c r="AE289" s="160"/>
      <c r="AF289" s="160"/>
      <c r="AG289" s="160"/>
      <c r="AH289" s="160"/>
      <c r="AI289" s="160"/>
      <c r="AJ289" s="160"/>
      <c r="AK289" s="160"/>
      <c r="AL289" s="160"/>
      <c r="AM289" s="160"/>
      <c r="AN289" s="160"/>
      <c r="AO289" s="160"/>
      <c r="AP289" s="160"/>
      <c r="AQ289" s="160"/>
      <c r="AR289" s="160"/>
      <c r="AS289" s="160"/>
      <c r="AT289" s="160"/>
      <c r="AU289" s="160"/>
      <c r="AV289" s="160"/>
      <c r="AW289" s="160"/>
      <c r="AX289" s="160"/>
      <c r="AY289" s="160"/>
      <c r="AZ289" s="160"/>
      <c r="BA289" s="160"/>
      <c r="BB289" s="160"/>
    </row>
    <row r="290" spans="1:54" ht="15.75" customHeight="1" x14ac:dyDescent="0.3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  <c r="AB290" s="160"/>
      <c r="AC290" s="160"/>
      <c r="AD290" s="160"/>
      <c r="AE290" s="160"/>
      <c r="AF290" s="160"/>
      <c r="AG290" s="160"/>
      <c r="AH290" s="160"/>
      <c r="AI290" s="160"/>
      <c r="AJ290" s="160"/>
      <c r="AK290" s="160"/>
      <c r="AL290" s="160"/>
      <c r="AM290" s="160"/>
      <c r="AN290" s="160"/>
      <c r="AO290" s="160"/>
      <c r="AP290" s="160"/>
      <c r="AQ290" s="160"/>
      <c r="AR290" s="160"/>
      <c r="AS290" s="160"/>
      <c r="AT290" s="160"/>
      <c r="AU290" s="160"/>
      <c r="AV290" s="160"/>
      <c r="AW290" s="160"/>
      <c r="AX290" s="160"/>
      <c r="AY290" s="160"/>
      <c r="AZ290" s="160"/>
      <c r="BA290" s="160"/>
      <c r="BB290" s="160"/>
    </row>
    <row r="291" spans="1:54" ht="15.75" customHeight="1" x14ac:dyDescent="0.3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  <c r="AB291" s="160"/>
      <c r="AC291" s="160"/>
      <c r="AD291" s="160"/>
      <c r="AE291" s="160"/>
      <c r="AF291" s="160"/>
      <c r="AG291" s="160"/>
      <c r="AH291" s="160"/>
      <c r="AI291" s="160"/>
      <c r="AJ291" s="160"/>
      <c r="AK291" s="160"/>
      <c r="AL291" s="160"/>
      <c r="AM291" s="160"/>
      <c r="AN291" s="160"/>
      <c r="AO291" s="160"/>
      <c r="AP291" s="160"/>
      <c r="AQ291" s="160"/>
      <c r="AR291" s="160"/>
      <c r="AS291" s="160"/>
      <c r="AT291" s="160"/>
      <c r="AU291" s="160"/>
      <c r="AV291" s="160"/>
      <c r="AW291" s="160"/>
      <c r="AX291" s="160"/>
      <c r="AY291" s="160"/>
      <c r="AZ291" s="160"/>
      <c r="BA291" s="160"/>
      <c r="BB291" s="160"/>
    </row>
    <row r="292" spans="1:54" ht="15.75" customHeight="1" x14ac:dyDescent="0.3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  <c r="AB292" s="160"/>
      <c r="AC292" s="160"/>
      <c r="AD292" s="160"/>
      <c r="AE292" s="160"/>
      <c r="AF292" s="160"/>
      <c r="AG292" s="160"/>
      <c r="AH292" s="160"/>
      <c r="AI292" s="160"/>
      <c r="AJ292" s="160"/>
      <c r="AK292" s="160"/>
      <c r="AL292" s="160"/>
      <c r="AM292" s="160"/>
      <c r="AN292" s="160"/>
      <c r="AO292" s="160"/>
      <c r="AP292" s="160"/>
      <c r="AQ292" s="160"/>
      <c r="AR292" s="160"/>
      <c r="AS292" s="160"/>
      <c r="AT292" s="160"/>
      <c r="AU292" s="160"/>
      <c r="AV292" s="160"/>
      <c r="AW292" s="160"/>
      <c r="AX292" s="160"/>
      <c r="AY292" s="160"/>
      <c r="AZ292" s="160"/>
      <c r="BA292" s="160"/>
      <c r="BB292" s="160"/>
    </row>
    <row r="293" spans="1:54" ht="15.75" customHeight="1" x14ac:dyDescent="0.3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  <c r="AB293" s="160"/>
      <c r="AC293" s="160"/>
      <c r="AD293" s="160"/>
      <c r="AE293" s="160"/>
      <c r="AF293" s="160"/>
      <c r="AG293" s="160"/>
      <c r="AH293" s="160"/>
      <c r="AI293" s="160"/>
      <c r="AJ293" s="160"/>
      <c r="AK293" s="160"/>
      <c r="AL293" s="160"/>
      <c r="AM293" s="160"/>
      <c r="AN293" s="160"/>
      <c r="AO293" s="160"/>
      <c r="AP293" s="160"/>
      <c r="AQ293" s="160"/>
      <c r="AR293" s="160"/>
      <c r="AS293" s="160"/>
      <c r="AT293" s="160"/>
      <c r="AU293" s="160"/>
      <c r="AV293" s="160"/>
      <c r="AW293" s="160"/>
      <c r="AX293" s="160"/>
      <c r="AY293" s="160"/>
      <c r="AZ293" s="160"/>
      <c r="BA293" s="160"/>
      <c r="BB293" s="160"/>
    </row>
    <row r="294" spans="1:54" ht="15.75" customHeight="1" x14ac:dyDescent="0.3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  <c r="AB294" s="160"/>
      <c r="AC294" s="160"/>
      <c r="AD294" s="160"/>
      <c r="AE294" s="160"/>
      <c r="AF294" s="160"/>
      <c r="AG294" s="160"/>
      <c r="AH294" s="160"/>
      <c r="AI294" s="160"/>
      <c r="AJ294" s="160"/>
      <c r="AK294" s="160"/>
      <c r="AL294" s="160"/>
      <c r="AM294" s="160"/>
      <c r="AN294" s="160"/>
      <c r="AO294" s="160"/>
      <c r="AP294" s="160"/>
      <c r="AQ294" s="160"/>
      <c r="AR294" s="160"/>
      <c r="AS294" s="160"/>
      <c r="AT294" s="160"/>
      <c r="AU294" s="160"/>
      <c r="AV294" s="160"/>
      <c r="AW294" s="160"/>
      <c r="AX294" s="160"/>
      <c r="AY294" s="160"/>
      <c r="AZ294" s="160"/>
      <c r="BA294" s="160"/>
      <c r="BB294" s="160"/>
    </row>
    <row r="295" spans="1:54" ht="15.75" customHeight="1" x14ac:dyDescent="0.3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  <c r="AB295" s="160"/>
      <c r="AC295" s="160"/>
      <c r="AD295" s="160"/>
      <c r="AE295" s="160"/>
      <c r="AF295" s="160"/>
      <c r="AG295" s="160"/>
      <c r="AH295" s="160"/>
      <c r="AI295" s="160"/>
      <c r="AJ295" s="160"/>
      <c r="AK295" s="160"/>
      <c r="AL295" s="160"/>
      <c r="AM295" s="160"/>
      <c r="AN295" s="160"/>
      <c r="AO295" s="160"/>
      <c r="AP295" s="160"/>
      <c r="AQ295" s="160"/>
      <c r="AR295" s="160"/>
      <c r="AS295" s="160"/>
      <c r="AT295" s="160"/>
      <c r="AU295" s="160"/>
      <c r="AV295" s="160"/>
      <c r="AW295" s="160"/>
      <c r="AX295" s="160"/>
      <c r="AY295" s="160"/>
      <c r="AZ295" s="160"/>
      <c r="BA295" s="160"/>
      <c r="BB295" s="160"/>
    </row>
    <row r="296" spans="1:54" ht="15.75" customHeight="1" x14ac:dyDescent="0.3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  <c r="AB296" s="160"/>
      <c r="AC296" s="160"/>
      <c r="AD296" s="160"/>
      <c r="AE296" s="160"/>
      <c r="AF296" s="160"/>
      <c r="AG296" s="160"/>
      <c r="AH296" s="160"/>
      <c r="AI296" s="160"/>
      <c r="AJ296" s="160"/>
      <c r="AK296" s="160"/>
      <c r="AL296" s="160"/>
      <c r="AM296" s="160"/>
      <c r="AN296" s="160"/>
      <c r="AO296" s="160"/>
      <c r="AP296" s="160"/>
      <c r="AQ296" s="160"/>
      <c r="AR296" s="160"/>
      <c r="AS296" s="160"/>
      <c r="AT296" s="160"/>
      <c r="AU296" s="160"/>
      <c r="AV296" s="160"/>
      <c r="AW296" s="160"/>
      <c r="AX296" s="160"/>
      <c r="AY296" s="160"/>
      <c r="AZ296" s="160"/>
      <c r="BA296" s="160"/>
      <c r="BB296" s="160"/>
    </row>
    <row r="297" spans="1:54" ht="15.75" customHeight="1" x14ac:dyDescent="0.3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0"/>
      <c r="AM297" s="160"/>
      <c r="AN297" s="160"/>
      <c r="AO297" s="160"/>
      <c r="AP297" s="160"/>
      <c r="AQ297" s="160"/>
      <c r="AR297" s="160"/>
      <c r="AS297" s="160"/>
      <c r="AT297" s="160"/>
      <c r="AU297" s="160"/>
      <c r="AV297" s="160"/>
      <c r="AW297" s="160"/>
      <c r="AX297" s="160"/>
      <c r="AY297" s="160"/>
      <c r="AZ297" s="160"/>
      <c r="BA297" s="160"/>
      <c r="BB297" s="160"/>
    </row>
    <row r="298" spans="1:54" ht="15.75" customHeight="1" x14ac:dyDescent="0.3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  <c r="AA298" s="160"/>
      <c r="AB298" s="160"/>
      <c r="AC298" s="160"/>
      <c r="AD298" s="160"/>
      <c r="AE298" s="160"/>
      <c r="AF298" s="160"/>
      <c r="AG298" s="160"/>
      <c r="AH298" s="160"/>
      <c r="AI298" s="160"/>
      <c r="AJ298" s="160"/>
      <c r="AK298" s="160"/>
      <c r="AL298" s="160"/>
      <c r="AM298" s="160"/>
      <c r="AN298" s="160"/>
      <c r="AO298" s="160"/>
      <c r="AP298" s="160"/>
      <c r="AQ298" s="160"/>
      <c r="AR298" s="160"/>
      <c r="AS298" s="160"/>
      <c r="AT298" s="160"/>
      <c r="AU298" s="160"/>
      <c r="AV298" s="160"/>
      <c r="AW298" s="160"/>
      <c r="AX298" s="160"/>
      <c r="AY298" s="160"/>
      <c r="AZ298" s="160"/>
      <c r="BA298" s="160"/>
      <c r="BB298" s="160"/>
    </row>
    <row r="299" spans="1:54" ht="15.75" customHeight="1" x14ac:dyDescent="0.3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  <c r="AB299" s="160"/>
      <c r="AC299" s="160"/>
      <c r="AD299" s="160"/>
      <c r="AE299" s="160"/>
      <c r="AF299" s="160"/>
      <c r="AG299" s="160"/>
      <c r="AH299" s="160"/>
      <c r="AI299" s="160"/>
      <c r="AJ299" s="160"/>
      <c r="AK299" s="160"/>
      <c r="AL299" s="160"/>
      <c r="AM299" s="160"/>
      <c r="AN299" s="160"/>
      <c r="AO299" s="160"/>
      <c r="AP299" s="160"/>
      <c r="AQ299" s="160"/>
      <c r="AR299" s="160"/>
      <c r="AS299" s="160"/>
      <c r="AT299" s="160"/>
      <c r="AU299" s="160"/>
      <c r="AV299" s="160"/>
      <c r="AW299" s="160"/>
      <c r="AX299" s="160"/>
      <c r="AY299" s="160"/>
      <c r="AZ299" s="160"/>
      <c r="BA299" s="160"/>
      <c r="BB299" s="160"/>
    </row>
    <row r="300" spans="1:54" ht="15.75" customHeight="1" x14ac:dyDescent="0.3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  <c r="AB300" s="160"/>
      <c r="AC300" s="160"/>
      <c r="AD300" s="160"/>
      <c r="AE300" s="160"/>
      <c r="AF300" s="160"/>
      <c r="AG300" s="160"/>
      <c r="AH300" s="160"/>
      <c r="AI300" s="160"/>
      <c r="AJ300" s="160"/>
      <c r="AK300" s="160"/>
      <c r="AL300" s="160"/>
      <c r="AM300" s="160"/>
      <c r="AN300" s="160"/>
      <c r="AO300" s="160"/>
      <c r="AP300" s="160"/>
      <c r="AQ300" s="160"/>
      <c r="AR300" s="160"/>
      <c r="AS300" s="160"/>
      <c r="AT300" s="160"/>
      <c r="AU300" s="160"/>
      <c r="AV300" s="160"/>
      <c r="AW300" s="160"/>
      <c r="AX300" s="160"/>
      <c r="AY300" s="160"/>
      <c r="AZ300" s="160"/>
      <c r="BA300" s="160"/>
      <c r="BB300" s="160"/>
    </row>
    <row r="301" spans="1:54" ht="15.75" customHeight="1" x14ac:dyDescent="0.3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  <c r="AA301" s="160"/>
      <c r="AB301" s="160"/>
      <c r="AC301" s="160"/>
      <c r="AD301" s="160"/>
      <c r="AE301" s="160"/>
      <c r="AF301" s="160"/>
      <c r="AG301" s="160"/>
      <c r="AH301" s="160"/>
      <c r="AI301" s="160"/>
      <c r="AJ301" s="160"/>
      <c r="AK301" s="160"/>
      <c r="AL301" s="160"/>
      <c r="AM301" s="160"/>
      <c r="AN301" s="160"/>
      <c r="AO301" s="160"/>
      <c r="AP301" s="160"/>
      <c r="AQ301" s="160"/>
      <c r="AR301" s="160"/>
      <c r="AS301" s="160"/>
      <c r="AT301" s="160"/>
      <c r="AU301" s="160"/>
      <c r="AV301" s="160"/>
      <c r="AW301" s="160"/>
      <c r="AX301" s="160"/>
      <c r="AY301" s="160"/>
      <c r="AZ301" s="160"/>
      <c r="BA301" s="160"/>
      <c r="BB301" s="160"/>
    </row>
    <row r="302" spans="1:54" ht="15.75" customHeight="1" x14ac:dyDescent="0.3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  <c r="AB302" s="160"/>
      <c r="AC302" s="160"/>
      <c r="AD302" s="160"/>
      <c r="AE302" s="160"/>
      <c r="AF302" s="160"/>
      <c r="AG302" s="160"/>
      <c r="AH302" s="160"/>
      <c r="AI302" s="160"/>
      <c r="AJ302" s="160"/>
      <c r="AK302" s="160"/>
      <c r="AL302" s="160"/>
      <c r="AM302" s="160"/>
      <c r="AN302" s="160"/>
      <c r="AO302" s="160"/>
      <c r="AP302" s="160"/>
      <c r="AQ302" s="160"/>
      <c r="AR302" s="160"/>
      <c r="AS302" s="160"/>
      <c r="AT302" s="160"/>
      <c r="AU302" s="160"/>
      <c r="AV302" s="160"/>
      <c r="AW302" s="160"/>
      <c r="AX302" s="160"/>
      <c r="AY302" s="160"/>
      <c r="AZ302" s="160"/>
      <c r="BA302" s="160"/>
      <c r="BB302" s="160"/>
    </row>
    <row r="303" spans="1:54" ht="15.75" customHeight="1" x14ac:dyDescent="0.3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  <c r="AB303" s="160"/>
      <c r="AC303" s="160"/>
      <c r="AD303" s="160"/>
      <c r="AE303" s="160"/>
      <c r="AF303" s="160"/>
      <c r="AG303" s="160"/>
      <c r="AH303" s="160"/>
      <c r="AI303" s="160"/>
      <c r="AJ303" s="160"/>
      <c r="AK303" s="160"/>
      <c r="AL303" s="160"/>
      <c r="AM303" s="160"/>
      <c r="AN303" s="160"/>
      <c r="AO303" s="160"/>
      <c r="AP303" s="160"/>
      <c r="AQ303" s="160"/>
      <c r="AR303" s="160"/>
      <c r="AS303" s="160"/>
      <c r="AT303" s="160"/>
      <c r="AU303" s="160"/>
      <c r="AV303" s="160"/>
      <c r="AW303" s="160"/>
      <c r="AX303" s="160"/>
      <c r="AY303" s="160"/>
      <c r="AZ303" s="160"/>
      <c r="BA303" s="160"/>
      <c r="BB303" s="160"/>
    </row>
    <row r="304" spans="1:54" ht="15.75" customHeight="1" x14ac:dyDescent="0.3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  <c r="AA304" s="160"/>
      <c r="AB304" s="160"/>
      <c r="AC304" s="160"/>
      <c r="AD304" s="160"/>
      <c r="AE304" s="160"/>
      <c r="AF304" s="160"/>
      <c r="AG304" s="160"/>
      <c r="AH304" s="160"/>
      <c r="AI304" s="160"/>
      <c r="AJ304" s="160"/>
      <c r="AK304" s="160"/>
      <c r="AL304" s="160"/>
      <c r="AM304" s="160"/>
      <c r="AN304" s="160"/>
      <c r="AO304" s="160"/>
      <c r="AP304" s="160"/>
      <c r="AQ304" s="160"/>
      <c r="AR304" s="160"/>
      <c r="AS304" s="160"/>
      <c r="AT304" s="160"/>
      <c r="AU304" s="160"/>
      <c r="AV304" s="160"/>
      <c r="AW304" s="160"/>
      <c r="AX304" s="160"/>
      <c r="AY304" s="160"/>
      <c r="AZ304" s="160"/>
      <c r="BA304" s="160"/>
      <c r="BB304" s="160"/>
    </row>
    <row r="305" spans="1:54" ht="15.75" customHeight="1" x14ac:dyDescent="0.3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  <c r="AA305" s="160"/>
      <c r="AB305" s="160"/>
      <c r="AC305" s="160"/>
      <c r="AD305" s="160"/>
      <c r="AE305" s="160"/>
      <c r="AF305" s="160"/>
      <c r="AG305" s="160"/>
      <c r="AH305" s="160"/>
      <c r="AI305" s="160"/>
      <c r="AJ305" s="160"/>
      <c r="AK305" s="160"/>
      <c r="AL305" s="160"/>
      <c r="AM305" s="160"/>
      <c r="AN305" s="160"/>
      <c r="AO305" s="160"/>
      <c r="AP305" s="160"/>
      <c r="AQ305" s="160"/>
      <c r="AR305" s="160"/>
      <c r="AS305" s="160"/>
      <c r="AT305" s="160"/>
      <c r="AU305" s="160"/>
      <c r="AV305" s="160"/>
      <c r="AW305" s="160"/>
      <c r="AX305" s="160"/>
      <c r="AY305" s="160"/>
      <c r="AZ305" s="160"/>
      <c r="BA305" s="160"/>
      <c r="BB305" s="160"/>
    </row>
    <row r="306" spans="1:54" ht="15.75" customHeight="1" x14ac:dyDescent="0.3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  <c r="AA306" s="160"/>
      <c r="AB306" s="160"/>
      <c r="AC306" s="160"/>
      <c r="AD306" s="160"/>
      <c r="AE306" s="160"/>
      <c r="AF306" s="160"/>
      <c r="AG306" s="160"/>
      <c r="AH306" s="160"/>
      <c r="AI306" s="160"/>
      <c r="AJ306" s="160"/>
      <c r="AK306" s="160"/>
      <c r="AL306" s="160"/>
      <c r="AM306" s="160"/>
      <c r="AN306" s="160"/>
      <c r="AO306" s="160"/>
      <c r="AP306" s="160"/>
      <c r="AQ306" s="160"/>
      <c r="AR306" s="160"/>
      <c r="AS306" s="160"/>
      <c r="AT306" s="160"/>
      <c r="AU306" s="160"/>
      <c r="AV306" s="160"/>
      <c r="AW306" s="160"/>
      <c r="AX306" s="160"/>
      <c r="AY306" s="160"/>
      <c r="AZ306" s="160"/>
      <c r="BA306" s="160"/>
      <c r="BB306" s="160"/>
    </row>
    <row r="307" spans="1:54" ht="15.75" customHeight="1" x14ac:dyDescent="0.3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  <c r="AB307" s="160"/>
      <c r="AC307" s="160"/>
      <c r="AD307" s="160"/>
      <c r="AE307" s="160"/>
      <c r="AF307" s="160"/>
      <c r="AG307" s="160"/>
      <c r="AH307" s="160"/>
      <c r="AI307" s="160"/>
      <c r="AJ307" s="160"/>
      <c r="AK307" s="160"/>
      <c r="AL307" s="160"/>
      <c r="AM307" s="160"/>
      <c r="AN307" s="160"/>
      <c r="AO307" s="160"/>
      <c r="AP307" s="160"/>
      <c r="AQ307" s="160"/>
      <c r="AR307" s="160"/>
      <c r="AS307" s="160"/>
      <c r="AT307" s="160"/>
      <c r="AU307" s="160"/>
      <c r="AV307" s="160"/>
      <c r="AW307" s="160"/>
      <c r="AX307" s="160"/>
      <c r="AY307" s="160"/>
      <c r="AZ307" s="160"/>
      <c r="BA307" s="160"/>
      <c r="BB307" s="160"/>
    </row>
    <row r="308" spans="1:54" ht="15.75" customHeight="1" x14ac:dyDescent="0.3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60"/>
      <c r="AD308" s="160"/>
      <c r="AE308" s="160"/>
      <c r="AF308" s="160"/>
      <c r="AG308" s="160"/>
      <c r="AH308" s="160"/>
      <c r="AI308" s="160"/>
      <c r="AJ308" s="160"/>
      <c r="AK308" s="160"/>
      <c r="AL308" s="160"/>
      <c r="AM308" s="160"/>
      <c r="AN308" s="160"/>
      <c r="AO308" s="160"/>
      <c r="AP308" s="160"/>
      <c r="AQ308" s="160"/>
      <c r="AR308" s="160"/>
      <c r="AS308" s="160"/>
      <c r="AT308" s="160"/>
      <c r="AU308" s="160"/>
      <c r="AV308" s="160"/>
      <c r="AW308" s="160"/>
      <c r="AX308" s="160"/>
      <c r="AY308" s="160"/>
      <c r="AZ308" s="160"/>
      <c r="BA308" s="160"/>
      <c r="BB308" s="160"/>
    </row>
    <row r="309" spans="1:54" ht="15.75" customHeight="1" x14ac:dyDescent="0.3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  <c r="AB309" s="160"/>
      <c r="AC309" s="160"/>
      <c r="AD309" s="160"/>
      <c r="AE309" s="160"/>
      <c r="AF309" s="160"/>
      <c r="AG309" s="160"/>
      <c r="AH309" s="160"/>
      <c r="AI309" s="160"/>
      <c r="AJ309" s="160"/>
      <c r="AK309" s="160"/>
      <c r="AL309" s="160"/>
      <c r="AM309" s="160"/>
      <c r="AN309" s="160"/>
      <c r="AO309" s="160"/>
      <c r="AP309" s="160"/>
      <c r="AQ309" s="160"/>
      <c r="AR309" s="160"/>
      <c r="AS309" s="160"/>
      <c r="AT309" s="160"/>
      <c r="AU309" s="160"/>
      <c r="AV309" s="160"/>
      <c r="AW309" s="160"/>
      <c r="AX309" s="160"/>
      <c r="AY309" s="160"/>
      <c r="AZ309" s="160"/>
      <c r="BA309" s="160"/>
      <c r="BB309" s="160"/>
    </row>
    <row r="310" spans="1:54" ht="15.75" customHeight="1" x14ac:dyDescent="0.3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  <c r="AB310" s="160"/>
      <c r="AC310" s="160"/>
      <c r="AD310" s="160"/>
      <c r="AE310" s="160"/>
      <c r="AF310" s="160"/>
      <c r="AG310" s="160"/>
      <c r="AH310" s="160"/>
      <c r="AI310" s="160"/>
      <c r="AJ310" s="160"/>
      <c r="AK310" s="160"/>
      <c r="AL310" s="160"/>
      <c r="AM310" s="160"/>
      <c r="AN310" s="160"/>
      <c r="AO310" s="160"/>
      <c r="AP310" s="160"/>
      <c r="AQ310" s="160"/>
      <c r="AR310" s="160"/>
      <c r="AS310" s="160"/>
      <c r="AT310" s="160"/>
      <c r="AU310" s="160"/>
      <c r="AV310" s="160"/>
      <c r="AW310" s="160"/>
      <c r="AX310" s="160"/>
      <c r="AY310" s="160"/>
      <c r="AZ310" s="160"/>
      <c r="BA310" s="160"/>
      <c r="BB310" s="160"/>
    </row>
    <row r="311" spans="1:54" ht="15.75" customHeight="1" x14ac:dyDescent="0.3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  <c r="AB311" s="160"/>
      <c r="AC311" s="160"/>
      <c r="AD311" s="160"/>
      <c r="AE311" s="160"/>
      <c r="AF311" s="160"/>
      <c r="AG311" s="160"/>
      <c r="AH311" s="160"/>
      <c r="AI311" s="160"/>
      <c r="AJ311" s="160"/>
      <c r="AK311" s="160"/>
      <c r="AL311" s="160"/>
      <c r="AM311" s="160"/>
      <c r="AN311" s="160"/>
      <c r="AO311" s="160"/>
      <c r="AP311" s="160"/>
      <c r="AQ311" s="160"/>
      <c r="AR311" s="160"/>
      <c r="AS311" s="160"/>
      <c r="AT311" s="160"/>
      <c r="AU311" s="160"/>
      <c r="AV311" s="160"/>
      <c r="AW311" s="160"/>
      <c r="AX311" s="160"/>
      <c r="AY311" s="160"/>
      <c r="AZ311" s="160"/>
      <c r="BA311" s="160"/>
      <c r="BB311" s="160"/>
    </row>
    <row r="312" spans="1:54" ht="15.75" customHeight="1" x14ac:dyDescent="0.3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  <c r="AA312" s="160"/>
      <c r="AB312" s="160"/>
      <c r="AC312" s="160"/>
      <c r="AD312" s="160"/>
      <c r="AE312" s="160"/>
      <c r="AF312" s="160"/>
      <c r="AG312" s="160"/>
      <c r="AH312" s="160"/>
      <c r="AI312" s="160"/>
      <c r="AJ312" s="160"/>
      <c r="AK312" s="160"/>
      <c r="AL312" s="160"/>
      <c r="AM312" s="160"/>
      <c r="AN312" s="160"/>
      <c r="AO312" s="160"/>
      <c r="AP312" s="160"/>
      <c r="AQ312" s="160"/>
      <c r="AR312" s="160"/>
      <c r="AS312" s="160"/>
      <c r="AT312" s="160"/>
      <c r="AU312" s="160"/>
      <c r="AV312" s="160"/>
      <c r="AW312" s="160"/>
      <c r="AX312" s="160"/>
      <c r="AY312" s="160"/>
      <c r="AZ312" s="160"/>
      <c r="BA312" s="160"/>
      <c r="BB312" s="160"/>
    </row>
    <row r="313" spans="1:54" ht="15.75" customHeight="1" x14ac:dyDescent="0.3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  <c r="AA313" s="160"/>
      <c r="AB313" s="160"/>
      <c r="AC313" s="160"/>
      <c r="AD313" s="160"/>
      <c r="AE313" s="160"/>
      <c r="AF313" s="160"/>
      <c r="AG313" s="160"/>
      <c r="AH313" s="160"/>
      <c r="AI313" s="160"/>
      <c r="AJ313" s="160"/>
      <c r="AK313" s="160"/>
      <c r="AL313" s="160"/>
      <c r="AM313" s="160"/>
      <c r="AN313" s="160"/>
      <c r="AO313" s="160"/>
      <c r="AP313" s="160"/>
      <c r="AQ313" s="160"/>
      <c r="AR313" s="160"/>
      <c r="AS313" s="160"/>
      <c r="AT313" s="160"/>
      <c r="AU313" s="160"/>
      <c r="AV313" s="160"/>
      <c r="AW313" s="160"/>
      <c r="AX313" s="160"/>
      <c r="AY313" s="160"/>
      <c r="AZ313" s="160"/>
      <c r="BA313" s="160"/>
      <c r="BB313" s="160"/>
    </row>
    <row r="314" spans="1:54" ht="15.75" customHeight="1" x14ac:dyDescent="0.3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  <c r="AB314" s="160"/>
      <c r="AC314" s="160"/>
      <c r="AD314" s="160"/>
      <c r="AE314" s="160"/>
      <c r="AF314" s="160"/>
      <c r="AG314" s="160"/>
      <c r="AH314" s="160"/>
      <c r="AI314" s="160"/>
      <c r="AJ314" s="160"/>
      <c r="AK314" s="160"/>
      <c r="AL314" s="160"/>
      <c r="AM314" s="160"/>
      <c r="AN314" s="160"/>
      <c r="AO314" s="160"/>
      <c r="AP314" s="160"/>
      <c r="AQ314" s="160"/>
      <c r="AR314" s="160"/>
      <c r="AS314" s="160"/>
      <c r="AT314" s="160"/>
      <c r="AU314" s="160"/>
      <c r="AV314" s="160"/>
      <c r="AW314" s="160"/>
      <c r="AX314" s="160"/>
      <c r="AY314" s="160"/>
      <c r="AZ314" s="160"/>
      <c r="BA314" s="160"/>
      <c r="BB314" s="160"/>
    </row>
    <row r="315" spans="1:54" ht="15.75" customHeight="1" x14ac:dyDescent="0.3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  <c r="AA315" s="160"/>
      <c r="AB315" s="160"/>
      <c r="AC315" s="160"/>
      <c r="AD315" s="160"/>
      <c r="AE315" s="160"/>
      <c r="AF315" s="160"/>
      <c r="AG315" s="160"/>
      <c r="AH315" s="160"/>
      <c r="AI315" s="160"/>
      <c r="AJ315" s="160"/>
      <c r="AK315" s="160"/>
      <c r="AL315" s="160"/>
      <c r="AM315" s="160"/>
      <c r="AN315" s="160"/>
      <c r="AO315" s="160"/>
      <c r="AP315" s="160"/>
      <c r="AQ315" s="160"/>
      <c r="AR315" s="160"/>
      <c r="AS315" s="160"/>
      <c r="AT315" s="160"/>
      <c r="AU315" s="160"/>
      <c r="AV315" s="160"/>
      <c r="AW315" s="160"/>
      <c r="AX315" s="160"/>
      <c r="AY315" s="160"/>
      <c r="AZ315" s="160"/>
      <c r="BA315" s="160"/>
      <c r="BB315" s="160"/>
    </row>
    <row r="316" spans="1:54" ht="15.75" customHeight="1" x14ac:dyDescent="0.3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  <c r="AA316" s="160"/>
      <c r="AB316" s="160"/>
      <c r="AC316" s="160"/>
      <c r="AD316" s="160"/>
      <c r="AE316" s="160"/>
      <c r="AF316" s="160"/>
      <c r="AG316" s="160"/>
      <c r="AH316" s="160"/>
      <c r="AI316" s="160"/>
      <c r="AJ316" s="160"/>
      <c r="AK316" s="160"/>
      <c r="AL316" s="160"/>
      <c r="AM316" s="160"/>
      <c r="AN316" s="160"/>
      <c r="AO316" s="160"/>
      <c r="AP316" s="160"/>
      <c r="AQ316" s="160"/>
      <c r="AR316" s="160"/>
      <c r="AS316" s="160"/>
      <c r="AT316" s="160"/>
      <c r="AU316" s="160"/>
      <c r="AV316" s="160"/>
      <c r="AW316" s="160"/>
      <c r="AX316" s="160"/>
      <c r="AY316" s="160"/>
      <c r="AZ316" s="160"/>
      <c r="BA316" s="160"/>
      <c r="BB316" s="160"/>
    </row>
    <row r="317" spans="1:54" ht="15.75" customHeight="1" x14ac:dyDescent="0.3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  <c r="AA317" s="160"/>
      <c r="AB317" s="160"/>
      <c r="AC317" s="160"/>
      <c r="AD317" s="160"/>
      <c r="AE317" s="160"/>
      <c r="AF317" s="160"/>
      <c r="AG317" s="160"/>
      <c r="AH317" s="160"/>
      <c r="AI317" s="160"/>
      <c r="AJ317" s="160"/>
      <c r="AK317" s="160"/>
      <c r="AL317" s="160"/>
      <c r="AM317" s="160"/>
      <c r="AN317" s="160"/>
      <c r="AO317" s="160"/>
      <c r="AP317" s="160"/>
      <c r="AQ317" s="160"/>
      <c r="AR317" s="160"/>
      <c r="AS317" s="160"/>
      <c r="AT317" s="160"/>
      <c r="AU317" s="160"/>
      <c r="AV317" s="160"/>
      <c r="AW317" s="160"/>
      <c r="AX317" s="160"/>
      <c r="AY317" s="160"/>
      <c r="AZ317" s="160"/>
      <c r="BA317" s="160"/>
      <c r="BB317" s="160"/>
    </row>
    <row r="318" spans="1:54" ht="15.75" customHeight="1" x14ac:dyDescent="0.3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  <c r="AB318" s="160"/>
      <c r="AC318" s="160"/>
      <c r="AD318" s="160"/>
      <c r="AE318" s="160"/>
      <c r="AF318" s="160"/>
      <c r="AG318" s="160"/>
      <c r="AH318" s="160"/>
      <c r="AI318" s="160"/>
      <c r="AJ318" s="160"/>
      <c r="AK318" s="160"/>
      <c r="AL318" s="160"/>
      <c r="AM318" s="160"/>
      <c r="AN318" s="160"/>
      <c r="AO318" s="160"/>
      <c r="AP318" s="160"/>
      <c r="AQ318" s="160"/>
      <c r="AR318" s="160"/>
      <c r="AS318" s="160"/>
      <c r="AT318" s="160"/>
      <c r="AU318" s="160"/>
      <c r="AV318" s="160"/>
      <c r="AW318" s="160"/>
      <c r="AX318" s="160"/>
      <c r="AY318" s="160"/>
      <c r="AZ318" s="160"/>
      <c r="BA318" s="160"/>
      <c r="BB318" s="160"/>
    </row>
    <row r="319" spans="1:54" ht="15.75" customHeight="1" x14ac:dyDescent="0.3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  <c r="AB319" s="160"/>
      <c r="AC319" s="160"/>
      <c r="AD319" s="160"/>
      <c r="AE319" s="160"/>
      <c r="AF319" s="160"/>
      <c r="AG319" s="160"/>
      <c r="AH319" s="160"/>
      <c r="AI319" s="160"/>
      <c r="AJ319" s="160"/>
      <c r="AK319" s="160"/>
      <c r="AL319" s="160"/>
      <c r="AM319" s="160"/>
      <c r="AN319" s="160"/>
      <c r="AO319" s="160"/>
      <c r="AP319" s="160"/>
      <c r="AQ319" s="160"/>
      <c r="AR319" s="160"/>
      <c r="AS319" s="160"/>
      <c r="AT319" s="160"/>
      <c r="AU319" s="160"/>
      <c r="AV319" s="160"/>
      <c r="AW319" s="160"/>
      <c r="AX319" s="160"/>
      <c r="AY319" s="160"/>
      <c r="AZ319" s="160"/>
      <c r="BA319" s="160"/>
      <c r="BB319" s="160"/>
    </row>
    <row r="320" spans="1:54" ht="15.75" customHeight="1" x14ac:dyDescent="0.3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  <c r="AB320" s="160"/>
      <c r="AC320" s="160"/>
      <c r="AD320" s="160"/>
      <c r="AE320" s="160"/>
      <c r="AF320" s="160"/>
      <c r="AG320" s="160"/>
      <c r="AH320" s="160"/>
      <c r="AI320" s="160"/>
      <c r="AJ320" s="160"/>
      <c r="AK320" s="160"/>
      <c r="AL320" s="160"/>
      <c r="AM320" s="160"/>
      <c r="AN320" s="160"/>
      <c r="AO320" s="160"/>
      <c r="AP320" s="160"/>
      <c r="AQ320" s="160"/>
      <c r="AR320" s="160"/>
      <c r="AS320" s="160"/>
      <c r="AT320" s="160"/>
      <c r="AU320" s="160"/>
      <c r="AV320" s="160"/>
      <c r="AW320" s="160"/>
      <c r="AX320" s="160"/>
      <c r="AY320" s="160"/>
      <c r="AZ320" s="160"/>
      <c r="BA320" s="160"/>
      <c r="BB320" s="160"/>
    </row>
    <row r="321" spans="1:54" ht="15.75" customHeight="1" x14ac:dyDescent="0.3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  <c r="AA321" s="160"/>
      <c r="AB321" s="160"/>
      <c r="AC321" s="160"/>
      <c r="AD321" s="160"/>
      <c r="AE321" s="160"/>
      <c r="AF321" s="160"/>
      <c r="AG321" s="160"/>
      <c r="AH321" s="160"/>
      <c r="AI321" s="160"/>
      <c r="AJ321" s="160"/>
      <c r="AK321" s="160"/>
      <c r="AL321" s="160"/>
      <c r="AM321" s="160"/>
      <c r="AN321" s="160"/>
      <c r="AO321" s="160"/>
      <c r="AP321" s="160"/>
      <c r="AQ321" s="160"/>
      <c r="AR321" s="160"/>
      <c r="AS321" s="160"/>
      <c r="AT321" s="160"/>
      <c r="AU321" s="160"/>
      <c r="AV321" s="160"/>
      <c r="AW321" s="160"/>
      <c r="AX321" s="160"/>
      <c r="AY321" s="160"/>
      <c r="AZ321" s="160"/>
      <c r="BA321" s="160"/>
      <c r="BB321" s="160"/>
    </row>
    <row r="322" spans="1:54" ht="15.75" customHeight="1" x14ac:dyDescent="0.3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  <c r="AB322" s="160"/>
      <c r="AC322" s="160"/>
      <c r="AD322" s="160"/>
      <c r="AE322" s="160"/>
      <c r="AF322" s="160"/>
      <c r="AG322" s="160"/>
      <c r="AH322" s="160"/>
      <c r="AI322" s="160"/>
      <c r="AJ322" s="160"/>
      <c r="AK322" s="160"/>
      <c r="AL322" s="160"/>
      <c r="AM322" s="160"/>
      <c r="AN322" s="160"/>
      <c r="AO322" s="160"/>
      <c r="AP322" s="160"/>
      <c r="AQ322" s="160"/>
      <c r="AR322" s="160"/>
      <c r="AS322" s="160"/>
      <c r="AT322" s="160"/>
      <c r="AU322" s="160"/>
      <c r="AV322" s="160"/>
      <c r="AW322" s="160"/>
      <c r="AX322" s="160"/>
      <c r="AY322" s="160"/>
      <c r="AZ322" s="160"/>
      <c r="BA322" s="160"/>
      <c r="BB322" s="160"/>
    </row>
    <row r="323" spans="1:54" ht="15.75" customHeight="1" x14ac:dyDescent="0.3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  <c r="AA323" s="160"/>
      <c r="AB323" s="160"/>
      <c r="AC323" s="160"/>
      <c r="AD323" s="160"/>
      <c r="AE323" s="160"/>
      <c r="AF323" s="160"/>
      <c r="AG323" s="160"/>
      <c r="AH323" s="160"/>
      <c r="AI323" s="160"/>
      <c r="AJ323" s="160"/>
      <c r="AK323" s="160"/>
      <c r="AL323" s="160"/>
      <c r="AM323" s="160"/>
      <c r="AN323" s="160"/>
      <c r="AO323" s="160"/>
      <c r="AP323" s="160"/>
      <c r="AQ323" s="160"/>
      <c r="AR323" s="160"/>
      <c r="AS323" s="160"/>
      <c r="AT323" s="160"/>
      <c r="AU323" s="160"/>
      <c r="AV323" s="160"/>
      <c r="AW323" s="160"/>
      <c r="AX323" s="160"/>
      <c r="AY323" s="160"/>
      <c r="AZ323" s="160"/>
      <c r="BA323" s="160"/>
      <c r="BB323" s="160"/>
    </row>
    <row r="324" spans="1:54" ht="15.75" customHeight="1" x14ac:dyDescent="0.3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  <c r="AA324" s="160"/>
      <c r="AB324" s="160"/>
      <c r="AC324" s="160"/>
      <c r="AD324" s="160"/>
      <c r="AE324" s="160"/>
      <c r="AF324" s="160"/>
      <c r="AG324" s="160"/>
      <c r="AH324" s="160"/>
      <c r="AI324" s="160"/>
      <c r="AJ324" s="160"/>
      <c r="AK324" s="160"/>
      <c r="AL324" s="160"/>
      <c r="AM324" s="160"/>
      <c r="AN324" s="160"/>
      <c r="AO324" s="160"/>
      <c r="AP324" s="160"/>
      <c r="AQ324" s="160"/>
      <c r="AR324" s="160"/>
      <c r="AS324" s="160"/>
      <c r="AT324" s="160"/>
      <c r="AU324" s="160"/>
      <c r="AV324" s="160"/>
      <c r="AW324" s="160"/>
      <c r="AX324" s="160"/>
      <c r="AY324" s="160"/>
      <c r="AZ324" s="160"/>
      <c r="BA324" s="160"/>
      <c r="BB324" s="160"/>
    </row>
    <row r="325" spans="1:54" ht="15.75" customHeight="1" x14ac:dyDescent="0.3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  <c r="AA325" s="160"/>
      <c r="AB325" s="160"/>
      <c r="AC325" s="160"/>
      <c r="AD325" s="160"/>
      <c r="AE325" s="160"/>
      <c r="AF325" s="160"/>
      <c r="AG325" s="160"/>
      <c r="AH325" s="160"/>
      <c r="AI325" s="160"/>
      <c r="AJ325" s="160"/>
      <c r="AK325" s="160"/>
      <c r="AL325" s="160"/>
      <c r="AM325" s="160"/>
      <c r="AN325" s="160"/>
      <c r="AO325" s="160"/>
      <c r="AP325" s="160"/>
      <c r="AQ325" s="160"/>
      <c r="AR325" s="160"/>
      <c r="AS325" s="160"/>
      <c r="AT325" s="160"/>
      <c r="AU325" s="160"/>
      <c r="AV325" s="160"/>
      <c r="AW325" s="160"/>
      <c r="AX325" s="160"/>
      <c r="AY325" s="160"/>
      <c r="AZ325" s="160"/>
      <c r="BA325" s="160"/>
      <c r="BB325" s="160"/>
    </row>
    <row r="326" spans="1:54" ht="15.75" customHeight="1" x14ac:dyDescent="0.3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  <c r="AA326" s="160"/>
      <c r="AB326" s="160"/>
      <c r="AC326" s="160"/>
      <c r="AD326" s="160"/>
      <c r="AE326" s="160"/>
      <c r="AF326" s="160"/>
      <c r="AG326" s="160"/>
      <c r="AH326" s="160"/>
      <c r="AI326" s="160"/>
      <c r="AJ326" s="160"/>
      <c r="AK326" s="160"/>
      <c r="AL326" s="160"/>
      <c r="AM326" s="160"/>
      <c r="AN326" s="160"/>
      <c r="AO326" s="160"/>
      <c r="AP326" s="160"/>
      <c r="AQ326" s="160"/>
      <c r="AR326" s="160"/>
      <c r="AS326" s="160"/>
      <c r="AT326" s="160"/>
      <c r="AU326" s="160"/>
      <c r="AV326" s="160"/>
      <c r="AW326" s="160"/>
      <c r="AX326" s="160"/>
      <c r="AY326" s="160"/>
      <c r="AZ326" s="160"/>
      <c r="BA326" s="160"/>
      <c r="BB326" s="160"/>
    </row>
    <row r="327" spans="1:54" ht="15.75" customHeight="1" x14ac:dyDescent="0.3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  <c r="AA327" s="160"/>
      <c r="AB327" s="160"/>
      <c r="AC327" s="160"/>
      <c r="AD327" s="160"/>
      <c r="AE327" s="160"/>
      <c r="AF327" s="160"/>
      <c r="AG327" s="160"/>
      <c r="AH327" s="160"/>
      <c r="AI327" s="160"/>
      <c r="AJ327" s="160"/>
      <c r="AK327" s="160"/>
      <c r="AL327" s="160"/>
      <c r="AM327" s="160"/>
      <c r="AN327" s="160"/>
      <c r="AO327" s="160"/>
      <c r="AP327" s="160"/>
      <c r="AQ327" s="160"/>
      <c r="AR327" s="160"/>
      <c r="AS327" s="160"/>
      <c r="AT327" s="160"/>
      <c r="AU327" s="160"/>
      <c r="AV327" s="160"/>
      <c r="AW327" s="160"/>
      <c r="AX327" s="160"/>
      <c r="AY327" s="160"/>
      <c r="AZ327" s="160"/>
      <c r="BA327" s="160"/>
      <c r="BB327" s="160"/>
    </row>
    <row r="328" spans="1:54" ht="15.75" customHeight="1" x14ac:dyDescent="0.3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  <c r="AB328" s="160"/>
      <c r="AC328" s="160"/>
      <c r="AD328" s="160"/>
      <c r="AE328" s="160"/>
      <c r="AF328" s="160"/>
      <c r="AG328" s="160"/>
      <c r="AH328" s="160"/>
      <c r="AI328" s="160"/>
      <c r="AJ328" s="160"/>
      <c r="AK328" s="160"/>
      <c r="AL328" s="160"/>
      <c r="AM328" s="160"/>
      <c r="AN328" s="160"/>
      <c r="AO328" s="160"/>
      <c r="AP328" s="160"/>
      <c r="AQ328" s="160"/>
      <c r="AR328" s="160"/>
      <c r="AS328" s="160"/>
      <c r="AT328" s="160"/>
      <c r="AU328" s="160"/>
      <c r="AV328" s="160"/>
      <c r="AW328" s="160"/>
      <c r="AX328" s="160"/>
      <c r="AY328" s="160"/>
      <c r="AZ328" s="160"/>
      <c r="BA328" s="160"/>
      <c r="BB328" s="160"/>
    </row>
    <row r="329" spans="1:54" ht="15.75" customHeight="1" x14ac:dyDescent="0.3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  <c r="AB329" s="160"/>
      <c r="AC329" s="160"/>
      <c r="AD329" s="160"/>
      <c r="AE329" s="160"/>
      <c r="AF329" s="160"/>
      <c r="AG329" s="160"/>
      <c r="AH329" s="160"/>
      <c r="AI329" s="160"/>
      <c r="AJ329" s="160"/>
      <c r="AK329" s="160"/>
      <c r="AL329" s="160"/>
      <c r="AM329" s="160"/>
      <c r="AN329" s="160"/>
      <c r="AO329" s="160"/>
      <c r="AP329" s="160"/>
      <c r="AQ329" s="160"/>
      <c r="AR329" s="160"/>
      <c r="AS329" s="160"/>
      <c r="AT329" s="160"/>
      <c r="AU329" s="160"/>
      <c r="AV329" s="160"/>
      <c r="AW329" s="160"/>
      <c r="AX329" s="160"/>
      <c r="AY329" s="160"/>
      <c r="AZ329" s="160"/>
      <c r="BA329" s="160"/>
      <c r="BB329" s="160"/>
    </row>
    <row r="330" spans="1:54" ht="15.75" customHeight="1" x14ac:dyDescent="0.3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  <c r="AB330" s="160"/>
      <c r="AC330" s="160"/>
      <c r="AD330" s="160"/>
      <c r="AE330" s="160"/>
      <c r="AF330" s="160"/>
      <c r="AG330" s="160"/>
      <c r="AH330" s="160"/>
      <c r="AI330" s="160"/>
      <c r="AJ330" s="160"/>
      <c r="AK330" s="160"/>
      <c r="AL330" s="160"/>
      <c r="AM330" s="160"/>
      <c r="AN330" s="160"/>
      <c r="AO330" s="160"/>
      <c r="AP330" s="160"/>
      <c r="AQ330" s="160"/>
      <c r="AR330" s="160"/>
      <c r="AS330" s="160"/>
      <c r="AT330" s="160"/>
      <c r="AU330" s="160"/>
      <c r="AV330" s="160"/>
      <c r="AW330" s="160"/>
      <c r="AX330" s="160"/>
      <c r="AY330" s="160"/>
      <c r="AZ330" s="160"/>
      <c r="BA330" s="160"/>
      <c r="BB330" s="160"/>
    </row>
    <row r="331" spans="1:54" ht="15.75" customHeight="1" x14ac:dyDescent="0.3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  <c r="AA331" s="160"/>
      <c r="AB331" s="160"/>
      <c r="AC331" s="160"/>
      <c r="AD331" s="160"/>
      <c r="AE331" s="160"/>
      <c r="AF331" s="160"/>
      <c r="AG331" s="160"/>
      <c r="AH331" s="160"/>
      <c r="AI331" s="160"/>
      <c r="AJ331" s="160"/>
      <c r="AK331" s="160"/>
      <c r="AL331" s="160"/>
      <c r="AM331" s="160"/>
      <c r="AN331" s="160"/>
      <c r="AO331" s="160"/>
      <c r="AP331" s="160"/>
      <c r="AQ331" s="160"/>
      <c r="AR331" s="160"/>
      <c r="AS331" s="160"/>
      <c r="AT331" s="160"/>
      <c r="AU331" s="160"/>
      <c r="AV331" s="160"/>
      <c r="AW331" s="160"/>
      <c r="AX331" s="160"/>
      <c r="AY331" s="160"/>
      <c r="AZ331" s="160"/>
      <c r="BA331" s="160"/>
      <c r="BB331" s="160"/>
    </row>
    <row r="332" spans="1:54" ht="15.75" customHeight="1" x14ac:dyDescent="0.3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  <c r="AB332" s="160"/>
      <c r="AC332" s="160"/>
      <c r="AD332" s="160"/>
      <c r="AE332" s="160"/>
      <c r="AF332" s="160"/>
      <c r="AG332" s="160"/>
      <c r="AH332" s="160"/>
      <c r="AI332" s="160"/>
      <c r="AJ332" s="160"/>
      <c r="AK332" s="160"/>
      <c r="AL332" s="160"/>
      <c r="AM332" s="160"/>
      <c r="AN332" s="160"/>
      <c r="AO332" s="160"/>
      <c r="AP332" s="160"/>
      <c r="AQ332" s="160"/>
      <c r="AR332" s="160"/>
      <c r="AS332" s="160"/>
      <c r="AT332" s="160"/>
      <c r="AU332" s="160"/>
      <c r="AV332" s="160"/>
      <c r="AW332" s="160"/>
      <c r="AX332" s="160"/>
      <c r="AY332" s="160"/>
      <c r="AZ332" s="160"/>
      <c r="BA332" s="160"/>
      <c r="BB332" s="160"/>
    </row>
    <row r="333" spans="1:54" ht="15.75" customHeight="1" x14ac:dyDescent="0.3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  <c r="AA333" s="160"/>
      <c r="AB333" s="160"/>
      <c r="AC333" s="160"/>
      <c r="AD333" s="160"/>
      <c r="AE333" s="160"/>
      <c r="AF333" s="160"/>
      <c r="AG333" s="160"/>
      <c r="AH333" s="160"/>
      <c r="AI333" s="160"/>
      <c r="AJ333" s="160"/>
      <c r="AK333" s="160"/>
      <c r="AL333" s="160"/>
      <c r="AM333" s="160"/>
      <c r="AN333" s="160"/>
      <c r="AO333" s="160"/>
      <c r="AP333" s="160"/>
      <c r="AQ333" s="160"/>
      <c r="AR333" s="160"/>
      <c r="AS333" s="160"/>
      <c r="AT333" s="160"/>
      <c r="AU333" s="160"/>
      <c r="AV333" s="160"/>
      <c r="AW333" s="160"/>
      <c r="AX333" s="160"/>
      <c r="AY333" s="160"/>
      <c r="AZ333" s="160"/>
      <c r="BA333" s="160"/>
      <c r="BB333" s="160"/>
    </row>
    <row r="334" spans="1:54" ht="15.75" customHeight="1" x14ac:dyDescent="0.3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  <c r="AA334" s="160"/>
      <c r="AB334" s="160"/>
      <c r="AC334" s="160"/>
      <c r="AD334" s="160"/>
      <c r="AE334" s="160"/>
      <c r="AF334" s="160"/>
      <c r="AG334" s="160"/>
      <c r="AH334" s="160"/>
      <c r="AI334" s="160"/>
      <c r="AJ334" s="160"/>
      <c r="AK334" s="160"/>
      <c r="AL334" s="160"/>
      <c r="AM334" s="160"/>
      <c r="AN334" s="160"/>
      <c r="AO334" s="160"/>
      <c r="AP334" s="160"/>
      <c r="AQ334" s="160"/>
      <c r="AR334" s="160"/>
      <c r="AS334" s="160"/>
      <c r="AT334" s="160"/>
      <c r="AU334" s="160"/>
      <c r="AV334" s="160"/>
      <c r="AW334" s="160"/>
      <c r="AX334" s="160"/>
      <c r="AY334" s="160"/>
      <c r="AZ334" s="160"/>
      <c r="BA334" s="160"/>
      <c r="BB334" s="160"/>
    </row>
    <row r="335" spans="1:54" ht="15.75" customHeight="1" x14ac:dyDescent="0.3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  <c r="AB335" s="160"/>
      <c r="AC335" s="160"/>
      <c r="AD335" s="160"/>
      <c r="AE335" s="160"/>
      <c r="AF335" s="160"/>
      <c r="AG335" s="160"/>
      <c r="AH335" s="160"/>
      <c r="AI335" s="160"/>
      <c r="AJ335" s="160"/>
      <c r="AK335" s="160"/>
      <c r="AL335" s="160"/>
      <c r="AM335" s="160"/>
      <c r="AN335" s="160"/>
      <c r="AO335" s="160"/>
      <c r="AP335" s="160"/>
      <c r="AQ335" s="160"/>
      <c r="AR335" s="160"/>
      <c r="AS335" s="160"/>
      <c r="AT335" s="160"/>
      <c r="AU335" s="160"/>
      <c r="AV335" s="160"/>
      <c r="AW335" s="160"/>
      <c r="AX335" s="160"/>
      <c r="AY335" s="160"/>
      <c r="AZ335" s="160"/>
      <c r="BA335" s="160"/>
      <c r="BB335" s="160"/>
    </row>
    <row r="336" spans="1:54" ht="15.75" customHeight="1" x14ac:dyDescent="0.3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  <c r="AB336" s="160"/>
      <c r="AC336" s="160"/>
      <c r="AD336" s="160"/>
      <c r="AE336" s="160"/>
      <c r="AF336" s="160"/>
      <c r="AG336" s="160"/>
      <c r="AH336" s="160"/>
      <c r="AI336" s="160"/>
      <c r="AJ336" s="160"/>
      <c r="AK336" s="160"/>
      <c r="AL336" s="160"/>
      <c r="AM336" s="160"/>
      <c r="AN336" s="160"/>
      <c r="AO336" s="160"/>
      <c r="AP336" s="160"/>
      <c r="AQ336" s="160"/>
      <c r="AR336" s="160"/>
      <c r="AS336" s="160"/>
      <c r="AT336" s="160"/>
      <c r="AU336" s="160"/>
      <c r="AV336" s="160"/>
      <c r="AW336" s="160"/>
      <c r="AX336" s="160"/>
      <c r="AY336" s="160"/>
      <c r="AZ336" s="160"/>
      <c r="BA336" s="160"/>
      <c r="BB336" s="160"/>
    </row>
    <row r="337" spans="1:54" ht="15.75" customHeight="1" x14ac:dyDescent="0.3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  <c r="AA337" s="160"/>
      <c r="AB337" s="160"/>
      <c r="AC337" s="160"/>
      <c r="AD337" s="160"/>
      <c r="AE337" s="160"/>
      <c r="AF337" s="160"/>
      <c r="AG337" s="160"/>
      <c r="AH337" s="160"/>
      <c r="AI337" s="160"/>
      <c r="AJ337" s="160"/>
      <c r="AK337" s="160"/>
      <c r="AL337" s="160"/>
      <c r="AM337" s="160"/>
      <c r="AN337" s="160"/>
      <c r="AO337" s="160"/>
      <c r="AP337" s="160"/>
      <c r="AQ337" s="160"/>
      <c r="AR337" s="160"/>
      <c r="AS337" s="160"/>
      <c r="AT337" s="160"/>
      <c r="AU337" s="160"/>
      <c r="AV337" s="160"/>
      <c r="AW337" s="160"/>
      <c r="AX337" s="160"/>
      <c r="AY337" s="160"/>
      <c r="AZ337" s="160"/>
      <c r="BA337" s="160"/>
      <c r="BB337" s="160"/>
    </row>
    <row r="338" spans="1:54" ht="15.75" customHeight="1" x14ac:dyDescent="0.3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  <c r="AB338" s="160"/>
      <c r="AC338" s="160"/>
      <c r="AD338" s="160"/>
      <c r="AE338" s="160"/>
      <c r="AF338" s="160"/>
      <c r="AG338" s="160"/>
      <c r="AH338" s="160"/>
      <c r="AI338" s="160"/>
      <c r="AJ338" s="160"/>
      <c r="AK338" s="160"/>
      <c r="AL338" s="160"/>
      <c r="AM338" s="160"/>
      <c r="AN338" s="160"/>
      <c r="AO338" s="160"/>
      <c r="AP338" s="160"/>
      <c r="AQ338" s="160"/>
      <c r="AR338" s="160"/>
      <c r="AS338" s="160"/>
      <c r="AT338" s="160"/>
      <c r="AU338" s="160"/>
      <c r="AV338" s="160"/>
      <c r="AW338" s="160"/>
      <c r="AX338" s="160"/>
      <c r="AY338" s="160"/>
      <c r="AZ338" s="160"/>
      <c r="BA338" s="160"/>
      <c r="BB338" s="160"/>
    </row>
    <row r="339" spans="1:54" ht="15.75" customHeight="1" x14ac:dyDescent="0.3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  <c r="AA339" s="160"/>
      <c r="AB339" s="160"/>
      <c r="AC339" s="160"/>
      <c r="AD339" s="160"/>
      <c r="AE339" s="160"/>
      <c r="AF339" s="160"/>
      <c r="AG339" s="160"/>
      <c r="AH339" s="160"/>
      <c r="AI339" s="160"/>
      <c r="AJ339" s="160"/>
      <c r="AK339" s="160"/>
      <c r="AL339" s="160"/>
      <c r="AM339" s="160"/>
      <c r="AN339" s="160"/>
      <c r="AO339" s="160"/>
      <c r="AP339" s="160"/>
      <c r="AQ339" s="160"/>
      <c r="AR339" s="160"/>
      <c r="AS339" s="160"/>
      <c r="AT339" s="160"/>
      <c r="AU339" s="160"/>
      <c r="AV339" s="160"/>
      <c r="AW339" s="160"/>
      <c r="AX339" s="160"/>
      <c r="AY339" s="160"/>
      <c r="AZ339" s="160"/>
      <c r="BA339" s="160"/>
      <c r="BB339" s="160"/>
    </row>
    <row r="340" spans="1:54" ht="15.75" customHeight="1" x14ac:dyDescent="0.3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  <c r="AB340" s="160"/>
      <c r="AC340" s="160"/>
      <c r="AD340" s="160"/>
      <c r="AE340" s="160"/>
      <c r="AF340" s="160"/>
      <c r="AG340" s="160"/>
      <c r="AH340" s="160"/>
      <c r="AI340" s="160"/>
      <c r="AJ340" s="160"/>
      <c r="AK340" s="160"/>
      <c r="AL340" s="160"/>
      <c r="AM340" s="160"/>
      <c r="AN340" s="160"/>
      <c r="AO340" s="160"/>
      <c r="AP340" s="160"/>
      <c r="AQ340" s="160"/>
      <c r="AR340" s="160"/>
      <c r="AS340" s="160"/>
      <c r="AT340" s="160"/>
      <c r="AU340" s="160"/>
      <c r="AV340" s="160"/>
      <c r="AW340" s="160"/>
      <c r="AX340" s="160"/>
      <c r="AY340" s="160"/>
      <c r="AZ340" s="160"/>
      <c r="BA340" s="160"/>
      <c r="BB340" s="160"/>
    </row>
    <row r="341" spans="1:54" ht="15.75" customHeight="1" x14ac:dyDescent="0.3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  <c r="AA341" s="160"/>
      <c r="AB341" s="160"/>
      <c r="AC341" s="160"/>
      <c r="AD341" s="160"/>
      <c r="AE341" s="160"/>
      <c r="AF341" s="160"/>
      <c r="AG341" s="160"/>
      <c r="AH341" s="160"/>
      <c r="AI341" s="160"/>
      <c r="AJ341" s="160"/>
      <c r="AK341" s="160"/>
      <c r="AL341" s="160"/>
      <c r="AM341" s="160"/>
      <c r="AN341" s="160"/>
      <c r="AO341" s="160"/>
      <c r="AP341" s="160"/>
      <c r="AQ341" s="160"/>
      <c r="AR341" s="160"/>
      <c r="AS341" s="160"/>
      <c r="AT341" s="160"/>
      <c r="AU341" s="160"/>
      <c r="AV341" s="160"/>
      <c r="AW341" s="160"/>
      <c r="AX341" s="160"/>
      <c r="AY341" s="160"/>
      <c r="AZ341" s="160"/>
      <c r="BA341" s="160"/>
      <c r="BB341" s="160"/>
    </row>
    <row r="342" spans="1:54" ht="15.75" customHeight="1" x14ac:dyDescent="0.3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  <c r="AB342" s="160"/>
      <c r="AC342" s="160"/>
      <c r="AD342" s="160"/>
      <c r="AE342" s="160"/>
      <c r="AF342" s="160"/>
      <c r="AG342" s="160"/>
      <c r="AH342" s="160"/>
      <c r="AI342" s="160"/>
      <c r="AJ342" s="160"/>
      <c r="AK342" s="160"/>
      <c r="AL342" s="160"/>
      <c r="AM342" s="160"/>
      <c r="AN342" s="160"/>
      <c r="AO342" s="160"/>
      <c r="AP342" s="160"/>
      <c r="AQ342" s="160"/>
      <c r="AR342" s="160"/>
      <c r="AS342" s="160"/>
      <c r="AT342" s="160"/>
      <c r="AU342" s="160"/>
      <c r="AV342" s="160"/>
      <c r="AW342" s="160"/>
      <c r="AX342" s="160"/>
      <c r="AY342" s="160"/>
      <c r="AZ342" s="160"/>
      <c r="BA342" s="160"/>
      <c r="BB342" s="160"/>
    </row>
    <row r="343" spans="1:54" ht="15.75" customHeight="1" x14ac:dyDescent="0.3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  <c r="AA343" s="160"/>
      <c r="AB343" s="160"/>
      <c r="AC343" s="160"/>
      <c r="AD343" s="160"/>
      <c r="AE343" s="160"/>
      <c r="AF343" s="160"/>
      <c r="AG343" s="160"/>
      <c r="AH343" s="160"/>
      <c r="AI343" s="160"/>
      <c r="AJ343" s="160"/>
      <c r="AK343" s="160"/>
      <c r="AL343" s="160"/>
      <c r="AM343" s="160"/>
      <c r="AN343" s="160"/>
      <c r="AO343" s="160"/>
      <c r="AP343" s="160"/>
      <c r="AQ343" s="160"/>
      <c r="AR343" s="160"/>
      <c r="AS343" s="160"/>
      <c r="AT343" s="160"/>
      <c r="AU343" s="160"/>
      <c r="AV343" s="160"/>
      <c r="AW343" s="160"/>
      <c r="AX343" s="160"/>
      <c r="AY343" s="160"/>
      <c r="AZ343" s="160"/>
      <c r="BA343" s="160"/>
      <c r="BB343" s="160"/>
    </row>
    <row r="344" spans="1:54" ht="15.75" customHeight="1" x14ac:dyDescent="0.3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  <c r="AB344" s="160"/>
      <c r="AC344" s="160"/>
      <c r="AD344" s="160"/>
      <c r="AE344" s="160"/>
      <c r="AF344" s="160"/>
      <c r="AG344" s="160"/>
      <c r="AH344" s="160"/>
      <c r="AI344" s="160"/>
      <c r="AJ344" s="160"/>
      <c r="AK344" s="160"/>
      <c r="AL344" s="160"/>
      <c r="AM344" s="160"/>
      <c r="AN344" s="160"/>
      <c r="AO344" s="160"/>
      <c r="AP344" s="160"/>
      <c r="AQ344" s="160"/>
      <c r="AR344" s="160"/>
      <c r="AS344" s="160"/>
      <c r="AT344" s="160"/>
      <c r="AU344" s="160"/>
      <c r="AV344" s="160"/>
      <c r="AW344" s="160"/>
      <c r="AX344" s="160"/>
      <c r="AY344" s="160"/>
      <c r="AZ344" s="160"/>
      <c r="BA344" s="160"/>
      <c r="BB344" s="160"/>
    </row>
    <row r="345" spans="1:54" ht="15.75" customHeight="1" x14ac:dyDescent="0.3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  <c r="AA345" s="160"/>
      <c r="AB345" s="160"/>
      <c r="AC345" s="160"/>
      <c r="AD345" s="160"/>
      <c r="AE345" s="160"/>
      <c r="AF345" s="160"/>
      <c r="AG345" s="160"/>
      <c r="AH345" s="160"/>
      <c r="AI345" s="160"/>
      <c r="AJ345" s="160"/>
      <c r="AK345" s="160"/>
      <c r="AL345" s="160"/>
      <c r="AM345" s="160"/>
      <c r="AN345" s="160"/>
      <c r="AO345" s="160"/>
      <c r="AP345" s="160"/>
      <c r="AQ345" s="160"/>
      <c r="AR345" s="160"/>
      <c r="AS345" s="160"/>
      <c r="AT345" s="160"/>
      <c r="AU345" s="160"/>
      <c r="AV345" s="160"/>
      <c r="AW345" s="160"/>
      <c r="AX345" s="160"/>
      <c r="AY345" s="160"/>
      <c r="AZ345" s="160"/>
      <c r="BA345" s="160"/>
      <c r="BB345" s="160"/>
    </row>
    <row r="346" spans="1:54" ht="15.75" customHeight="1" x14ac:dyDescent="0.3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  <c r="AA346" s="160"/>
      <c r="AB346" s="160"/>
      <c r="AC346" s="160"/>
      <c r="AD346" s="160"/>
      <c r="AE346" s="160"/>
      <c r="AF346" s="160"/>
      <c r="AG346" s="160"/>
      <c r="AH346" s="160"/>
      <c r="AI346" s="160"/>
      <c r="AJ346" s="160"/>
      <c r="AK346" s="160"/>
      <c r="AL346" s="160"/>
      <c r="AM346" s="160"/>
      <c r="AN346" s="160"/>
      <c r="AO346" s="160"/>
      <c r="AP346" s="160"/>
      <c r="AQ346" s="160"/>
      <c r="AR346" s="160"/>
      <c r="AS346" s="160"/>
      <c r="AT346" s="160"/>
      <c r="AU346" s="160"/>
      <c r="AV346" s="160"/>
      <c r="AW346" s="160"/>
      <c r="AX346" s="160"/>
      <c r="AY346" s="160"/>
      <c r="AZ346" s="160"/>
      <c r="BA346" s="160"/>
      <c r="BB346" s="160"/>
    </row>
    <row r="347" spans="1:54" ht="15.75" customHeight="1" x14ac:dyDescent="0.3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  <c r="AA347" s="160"/>
      <c r="AB347" s="160"/>
      <c r="AC347" s="160"/>
      <c r="AD347" s="160"/>
      <c r="AE347" s="160"/>
      <c r="AF347" s="160"/>
      <c r="AG347" s="160"/>
      <c r="AH347" s="160"/>
      <c r="AI347" s="160"/>
      <c r="AJ347" s="160"/>
      <c r="AK347" s="160"/>
      <c r="AL347" s="160"/>
      <c r="AM347" s="160"/>
      <c r="AN347" s="160"/>
      <c r="AO347" s="160"/>
      <c r="AP347" s="160"/>
      <c r="AQ347" s="160"/>
      <c r="AR347" s="160"/>
      <c r="AS347" s="160"/>
      <c r="AT347" s="160"/>
      <c r="AU347" s="160"/>
      <c r="AV347" s="160"/>
      <c r="AW347" s="160"/>
      <c r="AX347" s="160"/>
      <c r="AY347" s="160"/>
      <c r="AZ347" s="160"/>
      <c r="BA347" s="160"/>
      <c r="BB347" s="160"/>
    </row>
    <row r="348" spans="1:54" ht="15.75" customHeight="1" x14ac:dyDescent="0.3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  <c r="AB348" s="160"/>
      <c r="AC348" s="160"/>
      <c r="AD348" s="160"/>
      <c r="AE348" s="160"/>
      <c r="AF348" s="160"/>
      <c r="AG348" s="160"/>
      <c r="AH348" s="160"/>
      <c r="AI348" s="160"/>
      <c r="AJ348" s="160"/>
      <c r="AK348" s="160"/>
      <c r="AL348" s="160"/>
      <c r="AM348" s="160"/>
      <c r="AN348" s="160"/>
      <c r="AO348" s="160"/>
      <c r="AP348" s="160"/>
      <c r="AQ348" s="160"/>
      <c r="AR348" s="160"/>
      <c r="AS348" s="160"/>
      <c r="AT348" s="160"/>
      <c r="AU348" s="160"/>
      <c r="AV348" s="160"/>
      <c r="AW348" s="160"/>
      <c r="AX348" s="160"/>
      <c r="AY348" s="160"/>
      <c r="AZ348" s="160"/>
      <c r="BA348" s="160"/>
      <c r="BB348" s="160"/>
    </row>
    <row r="349" spans="1:54" ht="15.75" customHeight="1" x14ac:dyDescent="0.3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  <c r="AB349" s="160"/>
      <c r="AC349" s="160"/>
      <c r="AD349" s="160"/>
      <c r="AE349" s="160"/>
      <c r="AF349" s="160"/>
      <c r="AG349" s="160"/>
      <c r="AH349" s="160"/>
      <c r="AI349" s="160"/>
      <c r="AJ349" s="160"/>
      <c r="AK349" s="160"/>
      <c r="AL349" s="160"/>
      <c r="AM349" s="160"/>
      <c r="AN349" s="160"/>
      <c r="AO349" s="160"/>
      <c r="AP349" s="160"/>
      <c r="AQ349" s="160"/>
      <c r="AR349" s="160"/>
      <c r="AS349" s="160"/>
      <c r="AT349" s="160"/>
      <c r="AU349" s="160"/>
      <c r="AV349" s="160"/>
      <c r="AW349" s="160"/>
      <c r="AX349" s="160"/>
      <c r="AY349" s="160"/>
      <c r="AZ349" s="160"/>
      <c r="BA349" s="160"/>
      <c r="BB349" s="160"/>
    </row>
    <row r="350" spans="1:54" ht="15.75" customHeight="1" x14ac:dyDescent="0.3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  <c r="AB350" s="160"/>
      <c r="AC350" s="160"/>
      <c r="AD350" s="160"/>
      <c r="AE350" s="160"/>
      <c r="AF350" s="160"/>
      <c r="AG350" s="160"/>
      <c r="AH350" s="160"/>
      <c r="AI350" s="160"/>
      <c r="AJ350" s="160"/>
      <c r="AK350" s="160"/>
      <c r="AL350" s="160"/>
      <c r="AM350" s="160"/>
      <c r="AN350" s="160"/>
      <c r="AO350" s="160"/>
      <c r="AP350" s="160"/>
      <c r="AQ350" s="160"/>
      <c r="AR350" s="160"/>
      <c r="AS350" s="160"/>
      <c r="AT350" s="160"/>
      <c r="AU350" s="160"/>
      <c r="AV350" s="160"/>
      <c r="AW350" s="160"/>
      <c r="AX350" s="160"/>
      <c r="AY350" s="160"/>
      <c r="AZ350" s="160"/>
      <c r="BA350" s="160"/>
      <c r="BB350" s="160"/>
    </row>
    <row r="351" spans="1:54" ht="15.75" customHeight="1" x14ac:dyDescent="0.3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  <c r="AB351" s="160"/>
      <c r="AC351" s="160"/>
      <c r="AD351" s="160"/>
      <c r="AE351" s="160"/>
      <c r="AF351" s="160"/>
      <c r="AG351" s="160"/>
      <c r="AH351" s="160"/>
      <c r="AI351" s="160"/>
      <c r="AJ351" s="160"/>
      <c r="AK351" s="160"/>
      <c r="AL351" s="160"/>
      <c r="AM351" s="160"/>
      <c r="AN351" s="160"/>
      <c r="AO351" s="160"/>
      <c r="AP351" s="160"/>
      <c r="AQ351" s="160"/>
      <c r="AR351" s="160"/>
      <c r="AS351" s="160"/>
      <c r="AT351" s="160"/>
      <c r="AU351" s="160"/>
      <c r="AV351" s="160"/>
      <c r="AW351" s="160"/>
      <c r="AX351" s="160"/>
      <c r="AY351" s="160"/>
      <c r="AZ351" s="160"/>
      <c r="BA351" s="160"/>
      <c r="BB351" s="160"/>
    </row>
    <row r="352" spans="1:54" ht="15.75" customHeight="1" x14ac:dyDescent="0.3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  <c r="AB352" s="160"/>
      <c r="AC352" s="160"/>
      <c r="AD352" s="160"/>
      <c r="AE352" s="160"/>
      <c r="AF352" s="160"/>
      <c r="AG352" s="160"/>
      <c r="AH352" s="160"/>
      <c r="AI352" s="160"/>
      <c r="AJ352" s="160"/>
      <c r="AK352" s="160"/>
      <c r="AL352" s="160"/>
      <c r="AM352" s="160"/>
      <c r="AN352" s="160"/>
      <c r="AO352" s="160"/>
      <c r="AP352" s="160"/>
      <c r="AQ352" s="160"/>
      <c r="AR352" s="160"/>
      <c r="AS352" s="160"/>
      <c r="AT352" s="160"/>
      <c r="AU352" s="160"/>
      <c r="AV352" s="160"/>
      <c r="AW352" s="160"/>
      <c r="AX352" s="160"/>
      <c r="AY352" s="160"/>
      <c r="AZ352" s="160"/>
      <c r="BA352" s="160"/>
      <c r="BB352" s="160"/>
    </row>
    <row r="353" spans="1:54" ht="15.75" customHeight="1" x14ac:dyDescent="0.3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  <c r="AA353" s="160"/>
      <c r="AB353" s="160"/>
      <c r="AC353" s="160"/>
      <c r="AD353" s="160"/>
      <c r="AE353" s="160"/>
      <c r="AF353" s="160"/>
      <c r="AG353" s="160"/>
      <c r="AH353" s="160"/>
      <c r="AI353" s="160"/>
      <c r="AJ353" s="160"/>
      <c r="AK353" s="160"/>
      <c r="AL353" s="160"/>
      <c r="AM353" s="160"/>
      <c r="AN353" s="160"/>
      <c r="AO353" s="160"/>
      <c r="AP353" s="160"/>
      <c r="AQ353" s="160"/>
      <c r="AR353" s="160"/>
      <c r="AS353" s="160"/>
      <c r="AT353" s="160"/>
      <c r="AU353" s="160"/>
      <c r="AV353" s="160"/>
      <c r="AW353" s="160"/>
      <c r="AX353" s="160"/>
      <c r="AY353" s="160"/>
      <c r="AZ353" s="160"/>
      <c r="BA353" s="160"/>
      <c r="BB353" s="160"/>
    </row>
    <row r="354" spans="1:54" ht="15.75" customHeight="1" x14ac:dyDescent="0.3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  <c r="AA354" s="160"/>
      <c r="AB354" s="160"/>
      <c r="AC354" s="160"/>
      <c r="AD354" s="160"/>
      <c r="AE354" s="160"/>
      <c r="AF354" s="160"/>
      <c r="AG354" s="160"/>
      <c r="AH354" s="160"/>
      <c r="AI354" s="160"/>
      <c r="AJ354" s="160"/>
      <c r="AK354" s="160"/>
      <c r="AL354" s="160"/>
      <c r="AM354" s="160"/>
      <c r="AN354" s="160"/>
      <c r="AO354" s="160"/>
      <c r="AP354" s="160"/>
      <c r="AQ354" s="160"/>
      <c r="AR354" s="160"/>
      <c r="AS354" s="160"/>
      <c r="AT354" s="160"/>
      <c r="AU354" s="160"/>
      <c r="AV354" s="160"/>
      <c r="AW354" s="160"/>
      <c r="AX354" s="160"/>
      <c r="AY354" s="160"/>
      <c r="AZ354" s="160"/>
      <c r="BA354" s="160"/>
      <c r="BB354" s="160"/>
    </row>
    <row r="355" spans="1:54" ht="15.75" customHeight="1" x14ac:dyDescent="0.3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  <c r="AA355" s="160"/>
      <c r="AB355" s="160"/>
      <c r="AC355" s="160"/>
      <c r="AD355" s="160"/>
      <c r="AE355" s="160"/>
      <c r="AF355" s="160"/>
      <c r="AG355" s="160"/>
      <c r="AH355" s="160"/>
      <c r="AI355" s="160"/>
      <c r="AJ355" s="160"/>
      <c r="AK355" s="160"/>
      <c r="AL355" s="160"/>
      <c r="AM355" s="160"/>
      <c r="AN355" s="160"/>
      <c r="AO355" s="160"/>
      <c r="AP355" s="160"/>
      <c r="AQ355" s="160"/>
      <c r="AR355" s="160"/>
      <c r="AS355" s="160"/>
      <c r="AT355" s="160"/>
      <c r="AU355" s="160"/>
      <c r="AV355" s="160"/>
      <c r="AW355" s="160"/>
      <c r="AX355" s="160"/>
      <c r="AY355" s="160"/>
      <c r="AZ355" s="160"/>
      <c r="BA355" s="160"/>
      <c r="BB355" s="160"/>
    </row>
    <row r="356" spans="1:54" ht="15.75" customHeight="1" x14ac:dyDescent="0.3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  <c r="AA356" s="160"/>
      <c r="AB356" s="160"/>
      <c r="AC356" s="160"/>
      <c r="AD356" s="160"/>
      <c r="AE356" s="160"/>
      <c r="AF356" s="160"/>
      <c r="AG356" s="160"/>
      <c r="AH356" s="160"/>
      <c r="AI356" s="160"/>
      <c r="AJ356" s="160"/>
      <c r="AK356" s="160"/>
      <c r="AL356" s="160"/>
      <c r="AM356" s="160"/>
      <c r="AN356" s="160"/>
      <c r="AO356" s="160"/>
      <c r="AP356" s="160"/>
      <c r="AQ356" s="160"/>
      <c r="AR356" s="160"/>
      <c r="AS356" s="160"/>
      <c r="AT356" s="160"/>
      <c r="AU356" s="160"/>
      <c r="AV356" s="160"/>
      <c r="AW356" s="160"/>
      <c r="AX356" s="160"/>
      <c r="AY356" s="160"/>
      <c r="AZ356" s="160"/>
      <c r="BA356" s="160"/>
      <c r="BB356" s="160"/>
    </row>
    <row r="357" spans="1:54" ht="15.75" customHeight="1" x14ac:dyDescent="0.3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  <c r="AA357" s="160"/>
      <c r="AB357" s="160"/>
      <c r="AC357" s="160"/>
      <c r="AD357" s="160"/>
      <c r="AE357" s="160"/>
      <c r="AF357" s="160"/>
      <c r="AG357" s="160"/>
      <c r="AH357" s="160"/>
      <c r="AI357" s="160"/>
      <c r="AJ357" s="160"/>
      <c r="AK357" s="160"/>
      <c r="AL357" s="160"/>
      <c r="AM357" s="160"/>
      <c r="AN357" s="160"/>
      <c r="AO357" s="160"/>
      <c r="AP357" s="160"/>
      <c r="AQ357" s="160"/>
      <c r="AR357" s="160"/>
      <c r="AS357" s="160"/>
      <c r="AT357" s="160"/>
      <c r="AU357" s="160"/>
      <c r="AV357" s="160"/>
      <c r="AW357" s="160"/>
      <c r="AX357" s="160"/>
      <c r="AY357" s="160"/>
      <c r="AZ357" s="160"/>
      <c r="BA357" s="160"/>
      <c r="BB357" s="160"/>
    </row>
    <row r="358" spans="1:54" ht="15.75" customHeight="1" x14ac:dyDescent="0.3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  <c r="AA358" s="160"/>
      <c r="AB358" s="160"/>
      <c r="AC358" s="160"/>
      <c r="AD358" s="160"/>
      <c r="AE358" s="160"/>
      <c r="AF358" s="160"/>
      <c r="AG358" s="160"/>
      <c r="AH358" s="160"/>
      <c r="AI358" s="160"/>
      <c r="AJ358" s="160"/>
      <c r="AK358" s="160"/>
      <c r="AL358" s="160"/>
      <c r="AM358" s="160"/>
      <c r="AN358" s="160"/>
      <c r="AO358" s="160"/>
      <c r="AP358" s="160"/>
      <c r="AQ358" s="160"/>
      <c r="AR358" s="160"/>
      <c r="AS358" s="160"/>
      <c r="AT358" s="160"/>
      <c r="AU358" s="160"/>
      <c r="AV358" s="160"/>
      <c r="AW358" s="160"/>
      <c r="AX358" s="160"/>
      <c r="AY358" s="160"/>
      <c r="AZ358" s="160"/>
      <c r="BA358" s="160"/>
      <c r="BB358" s="160"/>
    </row>
    <row r="359" spans="1:54" ht="15.75" customHeight="1" x14ac:dyDescent="0.3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  <c r="AA359" s="160"/>
      <c r="AB359" s="160"/>
      <c r="AC359" s="160"/>
      <c r="AD359" s="160"/>
      <c r="AE359" s="160"/>
      <c r="AF359" s="160"/>
      <c r="AG359" s="160"/>
      <c r="AH359" s="160"/>
      <c r="AI359" s="160"/>
      <c r="AJ359" s="160"/>
      <c r="AK359" s="160"/>
      <c r="AL359" s="160"/>
      <c r="AM359" s="160"/>
      <c r="AN359" s="160"/>
      <c r="AO359" s="160"/>
      <c r="AP359" s="160"/>
      <c r="AQ359" s="160"/>
      <c r="AR359" s="160"/>
      <c r="AS359" s="160"/>
      <c r="AT359" s="160"/>
      <c r="AU359" s="160"/>
      <c r="AV359" s="160"/>
      <c r="AW359" s="160"/>
      <c r="AX359" s="160"/>
      <c r="AY359" s="160"/>
      <c r="AZ359" s="160"/>
      <c r="BA359" s="160"/>
      <c r="BB359" s="160"/>
    </row>
    <row r="360" spans="1:54" ht="15.75" customHeight="1" x14ac:dyDescent="0.3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  <c r="AB360" s="160"/>
      <c r="AC360" s="160"/>
      <c r="AD360" s="160"/>
      <c r="AE360" s="160"/>
      <c r="AF360" s="160"/>
      <c r="AG360" s="160"/>
      <c r="AH360" s="160"/>
      <c r="AI360" s="160"/>
      <c r="AJ360" s="160"/>
      <c r="AK360" s="160"/>
      <c r="AL360" s="160"/>
      <c r="AM360" s="160"/>
      <c r="AN360" s="160"/>
      <c r="AO360" s="160"/>
      <c r="AP360" s="160"/>
      <c r="AQ360" s="160"/>
      <c r="AR360" s="160"/>
      <c r="AS360" s="160"/>
      <c r="AT360" s="160"/>
      <c r="AU360" s="160"/>
      <c r="AV360" s="160"/>
      <c r="AW360" s="160"/>
      <c r="AX360" s="160"/>
      <c r="AY360" s="160"/>
      <c r="AZ360" s="160"/>
      <c r="BA360" s="160"/>
      <c r="BB360" s="160"/>
    </row>
    <row r="361" spans="1:54" ht="15.75" customHeight="1" x14ac:dyDescent="0.3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  <c r="AA361" s="160"/>
      <c r="AB361" s="160"/>
      <c r="AC361" s="160"/>
      <c r="AD361" s="160"/>
      <c r="AE361" s="160"/>
      <c r="AF361" s="160"/>
      <c r="AG361" s="160"/>
      <c r="AH361" s="160"/>
      <c r="AI361" s="160"/>
      <c r="AJ361" s="160"/>
      <c r="AK361" s="160"/>
      <c r="AL361" s="160"/>
      <c r="AM361" s="160"/>
      <c r="AN361" s="160"/>
      <c r="AO361" s="160"/>
      <c r="AP361" s="160"/>
      <c r="AQ361" s="160"/>
      <c r="AR361" s="160"/>
      <c r="AS361" s="160"/>
      <c r="AT361" s="160"/>
      <c r="AU361" s="160"/>
      <c r="AV361" s="160"/>
      <c r="AW361" s="160"/>
      <c r="AX361" s="160"/>
      <c r="AY361" s="160"/>
      <c r="AZ361" s="160"/>
      <c r="BA361" s="160"/>
      <c r="BB361" s="160"/>
    </row>
    <row r="362" spans="1:54" ht="15.75" customHeight="1" x14ac:dyDescent="0.3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  <c r="AB362" s="160"/>
      <c r="AC362" s="160"/>
      <c r="AD362" s="160"/>
      <c r="AE362" s="160"/>
      <c r="AF362" s="160"/>
      <c r="AG362" s="160"/>
      <c r="AH362" s="160"/>
      <c r="AI362" s="160"/>
      <c r="AJ362" s="160"/>
      <c r="AK362" s="160"/>
      <c r="AL362" s="160"/>
      <c r="AM362" s="160"/>
      <c r="AN362" s="160"/>
      <c r="AO362" s="160"/>
      <c r="AP362" s="160"/>
      <c r="AQ362" s="160"/>
      <c r="AR362" s="160"/>
      <c r="AS362" s="160"/>
      <c r="AT362" s="160"/>
      <c r="AU362" s="160"/>
      <c r="AV362" s="160"/>
      <c r="AW362" s="160"/>
      <c r="AX362" s="160"/>
      <c r="AY362" s="160"/>
      <c r="AZ362" s="160"/>
      <c r="BA362" s="160"/>
      <c r="BB362" s="160"/>
    </row>
    <row r="363" spans="1:54" ht="15.75" customHeight="1" x14ac:dyDescent="0.3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  <c r="AA363" s="160"/>
      <c r="AB363" s="160"/>
      <c r="AC363" s="160"/>
      <c r="AD363" s="160"/>
      <c r="AE363" s="160"/>
      <c r="AF363" s="160"/>
      <c r="AG363" s="160"/>
      <c r="AH363" s="160"/>
      <c r="AI363" s="160"/>
      <c r="AJ363" s="160"/>
      <c r="AK363" s="160"/>
      <c r="AL363" s="160"/>
      <c r="AM363" s="160"/>
      <c r="AN363" s="160"/>
      <c r="AO363" s="160"/>
      <c r="AP363" s="160"/>
      <c r="AQ363" s="160"/>
      <c r="AR363" s="160"/>
      <c r="AS363" s="160"/>
      <c r="AT363" s="160"/>
      <c r="AU363" s="160"/>
      <c r="AV363" s="160"/>
      <c r="AW363" s="160"/>
      <c r="AX363" s="160"/>
      <c r="AY363" s="160"/>
      <c r="AZ363" s="160"/>
      <c r="BA363" s="160"/>
      <c r="BB363" s="160"/>
    </row>
    <row r="364" spans="1:54" ht="15.75" customHeight="1" x14ac:dyDescent="0.3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  <c r="AA364" s="160"/>
      <c r="AB364" s="160"/>
      <c r="AC364" s="160"/>
      <c r="AD364" s="160"/>
      <c r="AE364" s="160"/>
      <c r="AF364" s="160"/>
      <c r="AG364" s="160"/>
      <c r="AH364" s="160"/>
      <c r="AI364" s="160"/>
      <c r="AJ364" s="160"/>
      <c r="AK364" s="160"/>
      <c r="AL364" s="160"/>
      <c r="AM364" s="160"/>
      <c r="AN364" s="160"/>
      <c r="AO364" s="160"/>
      <c r="AP364" s="160"/>
      <c r="AQ364" s="160"/>
      <c r="AR364" s="160"/>
      <c r="AS364" s="160"/>
      <c r="AT364" s="160"/>
      <c r="AU364" s="160"/>
      <c r="AV364" s="160"/>
      <c r="AW364" s="160"/>
      <c r="AX364" s="160"/>
      <c r="AY364" s="160"/>
      <c r="AZ364" s="160"/>
      <c r="BA364" s="160"/>
      <c r="BB364" s="160"/>
    </row>
    <row r="365" spans="1:54" ht="15.75" customHeight="1" x14ac:dyDescent="0.3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  <c r="AA365" s="160"/>
      <c r="AB365" s="160"/>
      <c r="AC365" s="160"/>
      <c r="AD365" s="160"/>
      <c r="AE365" s="160"/>
      <c r="AF365" s="160"/>
      <c r="AG365" s="160"/>
      <c r="AH365" s="160"/>
      <c r="AI365" s="160"/>
      <c r="AJ365" s="160"/>
      <c r="AK365" s="160"/>
      <c r="AL365" s="160"/>
      <c r="AM365" s="160"/>
      <c r="AN365" s="160"/>
      <c r="AO365" s="160"/>
      <c r="AP365" s="160"/>
      <c r="AQ365" s="160"/>
      <c r="AR365" s="160"/>
      <c r="AS365" s="160"/>
      <c r="AT365" s="160"/>
      <c r="AU365" s="160"/>
      <c r="AV365" s="160"/>
      <c r="AW365" s="160"/>
      <c r="AX365" s="160"/>
      <c r="AY365" s="160"/>
      <c r="AZ365" s="160"/>
      <c r="BA365" s="160"/>
      <c r="BB365" s="160"/>
    </row>
    <row r="366" spans="1:54" ht="15.75" customHeight="1" x14ac:dyDescent="0.3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  <c r="AA366" s="160"/>
      <c r="AB366" s="160"/>
      <c r="AC366" s="160"/>
      <c r="AD366" s="160"/>
      <c r="AE366" s="160"/>
      <c r="AF366" s="160"/>
      <c r="AG366" s="160"/>
      <c r="AH366" s="160"/>
      <c r="AI366" s="160"/>
      <c r="AJ366" s="160"/>
      <c r="AK366" s="160"/>
      <c r="AL366" s="160"/>
      <c r="AM366" s="160"/>
      <c r="AN366" s="160"/>
      <c r="AO366" s="160"/>
      <c r="AP366" s="160"/>
      <c r="AQ366" s="160"/>
      <c r="AR366" s="160"/>
      <c r="AS366" s="160"/>
      <c r="AT366" s="160"/>
      <c r="AU366" s="160"/>
      <c r="AV366" s="160"/>
      <c r="AW366" s="160"/>
      <c r="AX366" s="160"/>
      <c r="AY366" s="160"/>
      <c r="AZ366" s="160"/>
      <c r="BA366" s="160"/>
      <c r="BB366" s="160"/>
    </row>
    <row r="367" spans="1:54" ht="15.75" customHeight="1" x14ac:dyDescent="0.3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  <c r="AB367" s="160"/>
      <c r="AC367" s="160"/>
      <c r="AD367" s="160"/>
      <c r="AE367" s="160"/>
      <c r="AF367" s="160"/>
      <c r="AG367" s="160"/>
      <c r="AH367" s="160"/>
      <c r="AI367" s="160"/>
      <c r="AJ367" s="160"/>
      <c r="AK367" s="160"/>
      <c r="AL367" s="160"/>
      <c r="AM367" s="160"/>
      <c r="AN367" s="160"/>
      <c r="AO367" s="160"/>
      <c r="AP367" s="160"/>
      <c r="AQ367" s="160"/>
      <c r="AR367" s="160"/>
      <c r="AS367" s="160"/>
      <c r="AT367" s="160"/>
      <c r="AU367" s="160"/>
      <c r="AV367" s="160"/>
      <c r="AW367" s="160"/>
      <c r="AX367" s="160"/>
      <c r="AY367" s="160"/>
      <c r="AZ367" s="160"/>
      <c r="BA367" s="160"/>
      <c r="BB367" s="160"/>
    </row>
    <row r="368" spans="1:54" ht="15.75" customHeight="1" x14ac:dyDescent="0.3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  <c r="AB368" s="160"/>
      <c r="AC368" s="160"/>
      <c r="AD368" s="160"/>
      <c r="AE368" s="160"/>
      <c r="AF368" s="160"/>
      <c r="AG368" s="160"/>
      <c r="AH368" s="160"/>
      <c r="AI368" s="160"/>
      <c r="AJ368" s="160"/>
      <c r="AK368" s="160"/>
      <c r="AL368" s="160"/>
      <c r="AM368" s="160"/>
      <c r="AN368" s="160"/>
      <c r="AO368" s="160"/>
      <c r="AP368" s="160"/>
      <c r="AQ368" s="160"/>
      <c r="AR368" s="160"/>
      <c r="AS368" s="160"/>
      <c r="AT368" s="160"/>
      <c r="AU368" s="160"/>
      <c r="AV368" s="160"/>
      <c r="AW368" s="160"/>
      <c r="AX368" s="160"/>
      <c r="AY368" s="160"/>
      <c r="AZ368" s="160"/>
      <c r="BA368" s="160"/>
      <c r="BB368" s="160"/>
    </row>
    <row r="369" spans="1:54" ht="15.75" customHeight="1" x14ac:dyDescent="0.3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  <c r="AB369" s="160"/>
      <c r="AC369" s="160"/>
      <c r="AD369" s="160"/>
      <c r="AE369" s="160"/>
      <c r="AF369" s="160"/>
      <c r="AG369" s="160"/>
      <c r="AH369" s="160"/>
      <c r="AI369" s="160"/>
      <c r="AJ369" s="160"/>
      <c r="AK369" s="160"/>
      <c r="AL369" s="160"/>
      <c r="AM369" s="160"/>
      <c r="AN369" s="160"/>
      <c r="AO369" s="160"/>
      <c r="AP369" s="160"/>
      <c r="AQ369" s="160"/>
      <c r="AR369" s="160"/>
      <c r="AS369" s="160"/>
      <c r="AT369" s="160"/>
      <c r="AU369" s="160"/>
      <c r="AV369" s="160"/>
      <c r="AW369" s="160"/>
      <c r="AX369" s="160"/>
      <c r="AY369" s="160"/>
      <c r="AZ369" s="160"/>
      <c r="BA369" s="160"/>
      <c r="BB369" s="160"/>
    </row>
    <row r="370" spans="1:54" ht="15.75" customHeight="1" x14ac:dyDescent="0.3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  <c r="AA370" s="160"/>
      <c r="AB370" s="160"/>
      <c r="AC370" s="160"/>
      <c r="AD370" s="160"/>
      <c r="AE370" s="160"/>
      <c r="AF370" s="160"/>
      <c r="AG370" s="160"/>
      <c r="AH370" s="160"/>
      <c r="AI370" s="160"/>
      <c r="AJ370" s="160"/>
      <c r="AK370" s="160"/>
      <c r="AL370" s="160"/>
      <c r="AM370" s="160"/>
      <c r="AN370" s="160"/>
      <c r="AO370" s="160"/>
      <c r="AP370" s="160"/>
      <c r="AQ370" s="160"/>
      <c r="AR370" s="160"/>
      <c r="AS370" s="160"/>
      <c r="AT370" s="160"/>
      <c r="AU370" s="160"/>
      <c r="AV370" s="160"/>
      <c r="AW370" s="160"/>
      <c r="AX370" s="160"/>
      <c r="AY370" s="160"/>
      <c r="AZ370" s="160"/>
      <c r="BA370" s="160"/>
      <c r="BB370" s="160"/>
    </row>
    <row r="371" spans="1:54" ht="15.75" customHeight="1" x14ac:dyDescent="0.3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  <c r="AA371" s="160"/>
      <c r="AB371" s="160"/>
      <c r="AC371" s="160"/>
      <c r="AD371" s="160"/>
      <c r="AE371" s="160"/>
      <c r="AF371" s="160"/>
      <c r="AG371" s="160"/>
      <c r="AH371" s="160"/>
      <c r="AI371" s="160"/>
      <c r="AJ371" s="160"/>
      <c r="AK371" s="160"/>
      <c r="AL371" s="160"/>
      <c r="AM371" s="160"/>
      <c r="AN371" s="160"/>
      <c r="AO371" s="160"/>
      <c r="AP371" s="160"/>
      <c r="AQ371" s="160"/>
      <c r="AR371" s="160"/>
      <c r="AS371" s="160"/>
      <c r="AT371" s="160"/>
      <c r="AU371" s="160"/>
      <c r="AV371" s="160"/>
      <c r="AW371" s="160"/>
      <c r="AX371" s="160"/>
      <c r="AY371" s="160"/>
      <c r="AZ371" s="160"/>
      <c r="BA371" s="160"/>
      <c r="BB371" s="160"/>
    </row>
    <row r="372" spans="1:54" ht="15.75" customHeight="1" x14ac:dyDescent="0.3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  <c r="AB372" s="160"/>
      <c r="AC372" s="160"/>
      <c r="AD372" s="160"/>
      <c r="AE372" s="160"/>
      <c r="AF372" s="160"/>
      <c r="AG372" s="160"/>
      <c r="AH372" s="160"/>
      <c r="AI372" s="160"/>
      <c r="AJ372" s="160"/>
      <c r="AK372" s="160"/>
      <c r="AL372" s="160"/>
      <c r="AM372" s="160"/>
      <c r="AN372" s="160"/>
      <c r="AO372" s="160"/>
      <c r="AP372" s="160"/>
      <c r="AQ372" s="160"/>
      <c r="AR372" s="160"/>
      <c r="AS372" s="160"/>
      <c r="AT372" s="160"/>
      <c r="AU372" s="160"/>
      <c r="AV372" s="160"/>
      <c r="AW372" s="160"/>
      <c r="AX372" s="160"/>
      <c r="AY372" s="160"/>
      <c r="AZ372" s="160"/>
      <c r="BA372" s="160"/>
      <c r="BB372" s="160"/>
    </row>
    <row r="373" spans="1:54" ht="15.75" customHeight="1" x14ac:dyDescent="0.3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  <c r="AB373" s="160"/>
      <c r="AC373" s="160"/>
      <c r="AD373" s="160"/>
      <c r="AE373" s="160"/>
      <c r="AF373" s="160"/>
      <c r="AG373" s="160"/>
      <c r="AH373" s="160"/>
      <c r="AI373" s="160"/>
      <c r="AJ373" s="160"/>
      <c r="AK373" s="160"/>
      <c r="AL373" s="160"/>
      <c r="AM373" s="160"/>
      <c r="AN373" s="160"/>
      <c r="AO373" s="160"/>
      <c r="AP373" s="160"/>
      <c r="AQ373" s="160"/>
      <c r="AR373" s="160"/>
      <c r="AS373" s="160"/>
      <c r="AT373" s="160"/>
      <c r="AU373" s="160"/>
      <c r="AV373" s="160"/>
      <c r="AW373" s="160"/>
      <c r="AX373" s="160"/>
      <c r="AY373" s="160"/>
      <c r="AZ373" s="160"/>
      <c r="BA373" s="160"/>
      <c r="BB373" s="160"/>
    </row>
    <row r="374" spans="1:54" ht="15.75" customHeight="1" x14ac:dyDescent="0.3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  <c r="AB374" s="160"/>
      <c r="AC374" s="160"/>
      <c r="AD374" s="160"/>
      <c r="AE374" s="160"/>
      <c r="AF374" s="160"/>
      <c r="AG374" s="160"/>
      <c r="AH374" s="160"/>
      <c r="AI374" s="160"/>
      <c r="AJ374" s="160"/>
      <c r="AK374" s="160"/>
      <c r="AL374" s="160"/>
      <c r="AM374" s="160"/>
      <c r="AN374" s="160"/>
      <c r="AO374" s="160"/>
      <c r="AP374" s="160"/>
      <c r="AQ374" s="160"/>
      <c r="AR374" s="160"/>
      <c r="AS374" s="160"/>
      <c r="AT374" s="160"/>
      <c r="AU374" s="160"/>
      <c r="AV374" s="160"/>
      <c r="AW374" s="160"/>
      <c r="AX374" s="160"/>
      <c r="AY374" s="160"/>
      <c r="AZ374" s="160"/>
      <c r="BA374" s="160"/>
      <c r="BB374" s="160"/>
    </row>
    <row r="375" spans="1:54" ht="15.75" customHeight="1" x14ac:dyDescent="0.3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  <c r="AB375" s="160"/>
      <c r="AC375" s="160"/>
      <c r="AD375" s="160"/>
      <c r="AE375" s="160"/>
      <c r="AF375" s="160"/>
      <c r="AG375" s="160"/>
      <c r="AH375" s="160"/>
      <c r="AI375" s="160"/>
      <c r="AJ375" s="160"/>
      <c r="AK375" s="160"/>
      <c r="AL375" s="160"/>
      <c r="AM375" s="160"/>
      <c r="AN375" s="160"/>
      <c r="AO375" s="160"/>
      <c r="AP375" s="160"/>
      <c r="AQ375" s="160"/>
      <c r="AR375" s="160"/>
      <c r="AS375" s="160"/>
      <c r="AT375" s="160"/>
      <c r="AU375" s="160"/>
      <c r="AV375" s="160"/>
      <c r="AW375" s="160"/>
      <c r="AX375" s="160"/>
      <c r="AY375" s="160"/>
      <c r="AZ375" s="160"/>
      <c r="BA375" s="160"/>
      <c r="BB375" s="160"/>
    </row>
    <row r="376" spans="1:54" ht="15.75" customHeight="1" x14ac:dyDescent="0.3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  <c r="AA376" s="160"/>
      <c r="AB376" s="160"/>
      <c r="AC376" s="160"/>
      <c r="AD376" s="160"/>
      <c r="AE376" s="160"/>
      <c r="AF376" s="160"/>
      <c r="AG376" s="160"/>
      <c r="AH376" s="160"/>
      <c r="AI376" s="160"/>
      <c r="AJ376" s="160"/>
      <c r="AK376" s="160"/>
      <c r="AL376" s="160"/>
      <c r="AM376" s="160"/>
      <c r="AN376" s="160"/>
      <c r="AO376" s="160"/>
      <c r="AP376" s="160"/>
      <c r="AQ376" s="160"/>
      <c r="AR376" s="160"/>
      <c r="AS376" s="160"/>
      <c r="AT376" s="160"/>
      <c r="AU376" s="160"/>
      <c r="AV376" s="160"/>
      <c r="AW376" s="160"/>
      <c r="AX376" s="160"/>
      <c r="AY376" s="160"/>
      <c r="AZ376" s="160"/>
      <c r="BA376" s="160"/>
      <c r="BB376" s="160"/>
    </row>
    <row r="377" spans="1:54" ht="15.75" customHeight="1" x14ac:dyDescent="0.3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  <c r="AA377" s="160"/>
      <c r="AB377" s="160"/>
      <c r="AC377" s="160"/>
      <c r="AD377" s="160"/>
      <c r="AE377" s="160"/>
      <c r="AF377" s="160"/>
      <c r="AG377" s="160"/>
      <c r="AH377" s="160"/>
      <c r="AI377" s="160"/>
      <c r="AJ377" s="160"/>
      <c r="AK377" s="160"/>
      <c r="AL377" s="160"/>
      <c r="AM377" s="160"/>
      <c r="AN377" s="160"/>
      <c r="AO377" s="160"/>
      <c r="AP377" s="160"/>
      <c r="AQ377" s="160"/>
      <c r="AR377" s="160"/>
      <c r="AS377" s="160"/>
      <c r="AT377" s="160"/>
      <c r="AU377" s="160"/>
      <c r="AV377" s="160"/>
      <c r="AW377" s="160"/>
      <c r="AX377" s="160"/>
      <c r="AY377" s="160"/>
      <c r="AZ377" s="160"/>
      <c r="BA377" s="160"/>
      <c r="BB377" s="160"/>
    </row>
    <row r="378" spans="1:54" ht="15.75" customHeight="1" x14ac:dyDescent="0.3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  <c r="AB378" s="160"/>
      <c r="AC378" s="160"/>
      <c r="AD378" s="160"/>
      <c r="AE378" s="160"/>
      <c r="AF378" s="160"/>
      <c r="AG378" s="160"/>
      <c r="AH378" s="160"/>
      <c r="AI378" s="160"/>
      <c r="AJ378" s="160"/>
      <c r="AK378" s="160"/>
      <c r="AL378" s="160"/>
      <c r="AM378" s="160"/>
      <c r="AN378" s="160"/>
      <c r="AO378" s="160"/>
      <c r="AP378" s="160"/>
      <c r="AQ378" s="160"/>
      <c r="AR378" s="160"/>
      <c r="AS378" s="160"/>
      <c r="AT378" s="160"/>
      <c r="AU378" s="160"/>
      <c r="AV378" s="160"/>
      <c r="AW378" s="160"/>
      <c r="AX378" s="160"/>
      <c r="AY378" s="160"/>
      <c r="AZ378" s="160"/>
      <c r="BA378" s="160"/>
      <c r="BB378" s="160"/>
    </row>
    <row r="379" spans="1:54" ht="15.75" customHeight="1" x14ac:dyDescent="0.3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  <c r="AB379" s="160"/>
      <c r="AC379" s="160"/>
      <c r="AD379" s="160"/>
      <c r="AE379" s="160"/>
      <c r="AF379" s="160"/>
      <c r="AG379" s="160"/>
      <c r="AH379" s="160"/>
      <c r="AI379" s="160"/>
      <c r="AJ379" s="160"/>
      <c r="AK379" s="160"/>
      <c r="AL379" s="160"/>
      <c r="AM379" s="160"/>
      <c r="AN379" s="160"/>
      <c r="AO379" s="160"/>
      <c r="AP379" s="160"/>
      <c r="AQ379" s="160"/>
      <c r="AR379" s="160"/>
      <c r="AS379" s="160"/>
      <c r="AT379" s="160"/>
      <c r="AU379" s="160"/>
      <c r="AV379" s="160"/>
      <c r="AW379" s="160"/>
      <c r="AX379" s="160"/>
      <c r="AY379" s="160"/>
      <c r="AZ379" s="160"/>
      <c r="BA379" s="160"/>
      <c r="BB379" s="160"/>
    </row>
    <row r="380" spans="1:54" ht="15.75" customHeight="1" x14ac:dyDescent="0.3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  <c r="AA380" s="160"/>
      <c r="AB380" s="160"/>
      <c r="AC380" s="160"/>
      <c r="AD380" s="160"/>
      <c r="AE380" s="160"/>
      <c r="AF380" s="160"/>
      <c r="AG380" s="160"/>
      <c r="AH380" s="160"/>
      <c r="AI380" s="160"/>
      <c r="AJ380" s="160"/>
      <c r="AK380" s="160"/>
      <c r="AL380" s="160"/>
      <c r="AM380" s="160"/>
      <c r="AN380" s="160"/>
      <c r="AO380" s="160"/>
      <c r="AP380" s="160"/>
      <c r="AQ380" s="160"/>
      <c r="AR380" s="160"/>
      <c r="AS380" s="160"/>
      <c r="AT380" s="160"/>
      <c r="AU380" s="160"/>
      <c r="AV380" s="160"/>
      <c r="AW380" s="160"/>
      <c r="AX380" s="160"/>
      <c r="AY380" s="160"/>
      <c r="AZ380" s="160"/>
      <c r="BA380" s="160"/>
      <c r="BB380" s="160"/>
    </row>
    <row r="381" spans="1:54" ht="15.75" customHeight="1" x14ac:dyDescent="0.3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0"/>
      <c r="AB381" s="160"/>
      <c r="AC381" s="160"/>
      <c r="AD381" s="160"/>
      <c r="AE381" s="160"/>
      <c r="AF381" s="160"/>
      <c r="AG381" s="160"/>
      <c r="AH381" s="160"/>
      <c r="AI381" s="160"/>
      <c r="AJ381" s="160"/>
      <c r="AK381" s="160"/>
      <c r="AL381" s="160"/>
      <c r="AM381" s="160"/>
      <c r="AN381" s="160"/>
      <c r="AO381" s="160"/>
      <c r="AP381" s="160"/>
      <c r="AQ381" s="160"/>
      <c r="AR381" s="160"/>
      <c r="AS381" s="160"/>
      <c r="AT381" s="160"/>
      <c r="AU381" s="160"/>
      <c r="AV381" s="160"/>
      <c r="AW381" s="160"/>
      <c r="AX381" s="160"/>
      <c r="AY381" s="160"/>
      <c r="AZ381" s="160"/>
      <c r="BA381" s="160"/>
      <c r="BB381" s="160"/>
    </row>
    <row r="382" spans="1:54" ht="15.75" customHeight="1" x14ac:dyDescent="0.3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  <c r="AA382" s="160"/>
      <c r="AB382" s="160"/>
      <c r="AC382" s="160"/>
      <c r="AD382" s="160"/>
      <c r="AE382" s="160"/>
      <c r="AF382" s="160"/>
      <c r="AG382" s="160"/>
      <c r="AH382" s="160"/>
      <c r="AI382" s="160"/>
      <c r="AJ382" s="160"/>
      <c r="AK382" s="160"/>
      <c r="AL382" s="160"/>
      <c r="AM382" s="160"/>
      <c r="AN382" s="160"/>
      <c r="AO382" s="160"/>
      <c r="AP382" s="160"/>
      <c r="AQ382" s="160"/>
      <c r="AR382" s="160"/>
      <c r="AS382" s="160"/>
      <c r="AT382" s="160"/>
      <c r="AU382" s="160"/>
      <c r="AV382" s="160"/>
      <c r="AW382" s="160"/>
      <c r="AX382" s="160"/>
      <c r="AY382" s="160"/>
      <c r="AZ382" s="160"/>
      <c r="BA382" s="160"/>
      <c r="BB382" s="160"/>
    </row>
    <row r="383" spans="1:54" ht="15.75" customHeight="1" x14ac:dyDescent="0.3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  <c r="AA383" s="160"/>
      <c r="AB383" s="160"/>
      <c r="AC383" s="160"/>
      <c r="AD383" s="160"/>
      <c r="AE383" s="160"/>
      <c r="AF383" s="160"/>
      <c r="AG383" s="160"/>
      <c r="AH383" s="160"/>
      <c r="AI383" s="160"/>
      <c r="AJ383" s="160"/>
      <c r="AK383" s="160"/>
      <c r="AL383" s="160"/>
      <c r="AM383" s="160"/>
      <c r="AN383" s="160"/>
      <c r="AO383" s="160"/>
      <c r="AP383" s="160"/>
      <c r="AQ383" s="160"/>
      <c r="AR383" s="160"/>
      <c r="AS383" s="160"/>
      <c r="AT383" s="160"/>
      <c r="AU383" s="160"/>
      <c r="AV383" s="160"/>
      <c r="AW383" s="160"/>
      <c r="AX383" s="160"/>
      <c r="AY383" s="160"/>
      <c r="AZ383" s="160"/>
      <c r="BA383" s="160"/>
      <c r="BB383" s="160"/>
    </row>
    <row r="384" spans="1:54" ht="15.75" customHeight="1" x14ac:dyDescent="0.3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  <c r="AA384" s="160"/>
      <c r="AB384" s="160"/>
      <c r="AC384" s="160"/>
      <c r="AD384" s="160"/>
      <c r="AE384" s="160"/>
      <c r="AF384" s="160"/>
      <c r="AG384" s="160"/>
      <c r="AH384" s="160"/>
      <c r="AI384" s="160"/>
      <c r="AJ384" s="160"/>
      <c r="AK384" s="160"/>
      <c r="AL384" s="160"/>
      <c r="AM384" s="160"/>
      <c r="AN384" s="160"/>
      <c r="AO384" s="160"/>
      <c r="AP384" s="160"/>
      <c r="AQ384" s="160"/>
      <c r="AR384" s="160"/>
      <c r="AS384" s="160"/>
      <c r="AT384" s="160"/>
      <c r="AU384" s="160"/>
      <c r="AV384" s="160"/>
      <c r="AW384" s="160"/>
      <c r="AX384" s="160"/>
      <c r="AY384" s="160"/>
      <c r="AZ384" s="160"/>
      <c r="BA384" s="160"/>
      <c r="BB384" s="160"/>
    </row>
    <row r="385" spans="1:54" ht="15.75" customHeight="1" x14ac:dyDescent="0.3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  <c r="AB385" s="160"/>
      <c r="AC385" s="160"/>
      <c r="AD385" s="160"/>
      <c r="AE385" s="160"/>
      <c r="AF385" s="160"/>
      <c r="AG385" s="160"/>
      <c r="AH385" s="160"/>
      <c r="AI385" s="160"/>
      <c r="AJ385" s="160"/>
      <c r="AK385" s="160"/>
      <c r="AL385" s="160"/>
      <c r="AM385" s="160"/>
      <c r="AN385" s="160"/>
      <c r="AO385" s="160"/>
      <c r="AP385" s="160"/>
      <c r="AQ385" s="160"/>
      <c r="AR385" s="160"/>
      <c r="AS385" s="160"/>
      <c r="AT385" s="160"/>
      <c r="AU385" s="160"/>
      <c r="AV385" s="160"/>
      <c r="AW385" s="160"/>
      <c r="AX385" s="160"/>
      <c r="AY385" s="160"/>
      <c r="AZ385" s="160"/>
      <c r="BA385" s="160"/>
      <c r="BB385" s="160"/>
    </row>
    <row r="386" spans="1:54" ht="15.75" customHeight="1" x14ac:dyDescent="0.3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  <c r="AB386" s="160"/>
      <c r="AC386" s="160"/>
      <c r="AD386" s="160"/>
      <c r="AE386" s="160"/>
      <c r="AF386" s="160"/>
      <c r="AG386" s="160"/>
      <c r="AH386" s="160"/>
      <c r="AI386" s="160"/>
      <c r="AJ386" s="160"/>
      <c r="AK386" s="160"/>
      <c r="AL386" s="160"/>
      <c r="AM386" s="160"/>
      <c r="AN386" s="160"/>
      <c r="AO386" s="160"/>
      <c r="AP386" s="160"/>
      <c r="AQ386" s="160"/>
      <c r="AR386" s="160"/>
      <c r="AS386" s="160"/>
      <c r="AT386" s="160"/>
      <c r="AU386" s="160"/>
      <c r="AV386" s="160"/>
      <c r="AW386" s="160"/>
      <c r="AX386" s="160"/>
      <c r="AY386" s="160"/>
      <c r="AZ386" s="160"/>
      <c r="BA386" s="160"/>
      <c r="BB386" s="160"/>
    </row>
    <row r="387" spans="1:54" ht="15.75" customHeight="1" x14ac:dyDescent="0.3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  <c r="AB387" s="160"/>
      <c r="AC387" s="160"/>
      <c r="AD387" s="160"/>
      <c r="AE387" s="160"/>
      <c r="AF387" s="160"/>
      <c r="AG387" s="160"/>
      <c r="AH387" s="160"/>
      <c r="AI387" s="160"/>
      <c r="AJ387" s="160"/>
      <c r="AK387" s="160"/>
      <c r="AL387" s="160"/>
      <c r="AM387" s="160"/>
      <c r="AN387" s="160"/>
      <c r="AO387" s="160"/>
      <c r="AP387" s="160"/>
      <c r="AQ387" s="160"/>
      <c r="AR387" s="160"/>
      <c r="AS387" s="160"/>
      <c r="AT387" s="160"/>
      <c r="AU387" s="160"/>
      <c r="AV387" s="160"/>
      <c r="AW387" s="160"/>
      <c r="AX387" s="160"/>
      <c r="AY387" s="160"/>
      <c r="AZ387" s="160"/>
      <c r="BA387" s="160"/>
      <c r="BB387" s="160"/>
    </row>
    <row r="388" spans="1:54" ht="15.75" customHeight="1" x14ac:dyDescent="0.3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  <c r="AA388" s="160"/>
      <c r="AB388" s="160"/>
      <c r="AC388" s="160"/>
      <c r="AD388" s="160"/>
      <c r="AE388" s="160"/>
      <c r="AF388" s="160"/>
      <c r="AG388" s="160"/>
      <c r="AH388" s="160"/>
      <c r="AI388" s="160"/>
      <c r="AJ388" s="160"/>
      <c r="AK388" s="160"/>
      <c r="AL388" s="160"/>
      <c r="AM388" s="160"/>
      <c r="AN388" s="160"/>
      <c r="AO388" s="160"/>
      <c r="AP388" s="160"/>
      <c r="AQ388" s="160"/>
      <c r="AR388" s="160"/>
      <c r="AS388" s="160"/>
      <c r="AT388" s="160"/>
      <c r="AU388" s="160"/>
      <c r="AV388" s="160"/>
      <c r="AW388" s="160"/>
      <c r="AX388" s="160"/>
      <c r="AY388" s="160"/>
      <c r="AZ388" s="160"/>
      <c r="BA388" s="160"/>
      <c r="BB388" s="160"/>
    </row>
    <row r="389" spans="1:54" ht="15.75" customHeight="1" x14ac:dyDescent="0.3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  <c r="AA389" s="160"/>
      <c r="AB389" s="160"/>
      <c r="AC389" s="160"/>
      <c r="AD389" s="160"/>
      <c r="AE389" s="160"/>
      <c r="AF389" s="160"/>
      <c r="AG389" s="160"/>
      <c r="AH389" s="160"/>
      <c r="AI389" s="160"/>
      <c r="AJ389" s="160"/>
      <c r="AK389" s="160"/>
      <c r="AL389" s="160"/>
      <c r="AM389" s="160"/>
      <c r="AN389" s="160"/>
      <c r="AO389" s="160"/>
      <c r="AP389" s="160"/>
      <c r="AQ389" s="160"/>
      <c r="AR389" s="160"/>
      <c r="AS389" s="160"/>
      <c r="AT389" s="160"/>
      <c r="AU389" s="160"/>
      <c r="AV389" s="160"/>
      <c r="AW389" s="160"/>
      <c r="AX389" s="160"/>
      <c r="AY389" s="160"/>
      <c r="AZ389" s="160"/>
      <c r="BA389" s="160"/>
      <c r="BB389" s="160"/>
    </row>
    <row r="390" spans="1:54" ht="15.75" customHeight="1" x14ac:dyDescent="0.3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  <c r="AB390" s="160"/>
      <c r="AC390" s="160"/>
      <c r="AD390" s="160"/>
      <c r="AE390" s="160"/>
      <c r="AF390" s="160"/>
      <c r="AG390" s="160"/>
      <c r="AH390" s="160"/>
      <c r="AI390" s="160"/>
      <c r="AJ390" s="160"/>
      <c r="AK390" s="160"/>
      <c r="AL390" s="160"/>
      <c r="AM390" s="160"/>
      <c r="AN390" s="160"/>
      <c r="AO390" s="160"/>
      <c r="AP390" s="160"/>
      <c r="AQ390" s="160"/>
      <c r="AR390" s="160"/>
      <c r="AS390" s="160"/>
      <c r="AT390" s="160"/>
      <c r="AU390" s="160"/>
      <c r="AV390" s="160"/>
      <c r="AW390" s="160"/>
      <c r="AX390" s="160"/>
      <c r="AY390" s="160"/>
      <c r="AZ390" s="160"/>
      <c r="BA390" s="160"/>
      <c r="BB390" s="160"/>
    </row>
    <row r="391" spans="1:54" ht="15.75" customHeight="1" x14ac:dyDescent="0.3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  <c r="AB391" s="160"/>
      <c r="AC391" s="160"/>
      <c r="AD391" s="160"/>
      <c r="AE391" s="160"/>
      <c r="AF391" s="160"/>
      <c r="AG391" s="160"/>
      <c r="AH391" s="160"/>
      <c r="AI391" s="160"/>
      <c r="AJ391" s="160"/>
      <c r="AK391" s="160"/>
      <c r="AL391" s="160"/>
      <c r="AM391" s="160"/>
      <c r="AN391" s="160"/>
      <c r="AO391" s="160"/>
      <c r="AP391" s="160"/>
      <c r="AQ391" s="160"/>
      <c r="AR391" s="160"/>
      <c r="AS391" s="160"/>
      <c r="AT391" s="160"/>
      <c r="AU391" s="160"/>
      <c r="AV391" s="160"/>
      <c r="AW391" s="160"/>
      <c r="AX391" s="160"/>
      <c r="AY391" s="160"/>
      <c r="AZ391" s="160"/>
      <c r="BA391" s="160"/>
      <c r="BB391" s="160"/>
    </row>
    <row r="392" spans="1:54" ht="15.75" customHeight="1" x14ac:dyDescent="0.3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  <c r="AB392" s="160"/>
      <c r="AC392" s="160"/>
      <c r="AD392" s="160"/>
      <c r="AE392" s="160"/>
      <c r="AF392" s="160"/>
      <c r="AG392" s="160"/>
      <c r="AH392" s="160"/>
      <c r="AI392" s="160"/>
      <c r="AJ392" s="160"/>
      <c r="AK392" s="160"/>
      <c r="AL392" s="160"/>
      <c r="AM392" s="160"/>
      <c r="AN392" s="160"/>
      <c r="AO392" s="160"/>
      <c r="AP392" s="160"/>
      <c r="AQ392" s="160"/>
      <c r="AR392" s="160"/>
      <c r="AS392" s="160"/>
      <c r="AT392" s="160"/>
      <c r="AU392" s="160"/>
      <c r="AV392" s="160"/>
      <c r="AW392" s="160"/>
      <c r="AX392" s="160"/>
      <c r="AY392" s="160"/>
      <c r="AZ392" s="160"/>
      <c r="BA392" s="160"/>
      <c r="BB392" s="160"/>
    </row>
    <row r="393" spans="1:54" ht="15.75" customHeight="1" x14ac:dyDescent="0.3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  <c r="AB393" s="160"/>
      <c r="AC393" s="160"/>
      <c r="AD393" s="160"/>
      <c r="AE393" s="160"/>
      <c r="AF393" s="160"/>
      <c r="AG393" s="160"/>
      <c r="AH393" s="160"/>
      <c r="AI393" s="160"/>
      <c r="AJ393" s="160"/>
      <c r="AK393" s="160"/>
      <c r="AL393" s="160"/>
      <c r="AM393" s="160"/>
      <c r="AN393" s="160"/>
      <c r="AO393" s="160"/>
      <c r="AP393" s="160"/>
      <c r="AQ393" s="160"/>
      <c r="AR393" s="160"/>
      <c r="AS393" s="160"/>
      <c r="AT393" s="160"/>
      <c r="AU393" s="160"/>
      <c r="AV393" s="160"/>
      <c r="AW393" s="160"/>
      <c r="AX393" s="160"/>
      <c r="AY393" s="160"/>
      <c r="AZ393" s="160"/>
      <c r="BA393" s="160"/>
      <c r="BB393" s="160"/>
    </row>
    <row r="394" spans="1:54" ht="15.75" customHeight="1" x14ac:dyDescent="0.3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  <c r="AB394" s="160"/>
      <c r="AC394" s="160"/>
      <c r="AD394" s="160"/>
      <c r="AE394" s="160"/>
      <c r="AF394" s="160"/>
      <c r="AG394" s="160"/>
      <c r="AH394" s="160"/>
      <c r="AI394" s="160"/>
      <c r="AJ394" s="160"/>
      <c r="AK394" s="160"/>
      <c r="AL394" s="160"/>
      <c r="AM394" s="160"/>
      <c r="AN394" s="160"/>
      <c r="AO394" s="160"/>
      <c r="AP394" s="160"/>
      <c r="AQ394" s="160"/>
      <c r="AR394" s="160"/>
      <c r="AS394" s="160"/>
      <c r="AT394" s="160"/>
      <c r="AU394" s="160"/>
      <c r="AV394" s="160"/>
      <c r="AW394" s="160"/>
      <c r="AX394" s="160"/>
      <c r="AY394" s="160"/>
      <c r="AZ394" s="160"/>
      <c r="BA394" s="160"/>
      <c r="BB394" s="160"/>
    </row>
    <row r="395" spans="1:54" ht="15.75" customHeight="1" x14ac:dyDescent="0.3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  <c r="AA395" s="160"/>
      <c r="AB395" s="160"/>
      <c r="AC395" s="160"/>
      <c r="AD395" s="160"/>
      <c r="AE395" s="160"/>
      <c r="AF395" s="160"/>
      <c r="AG395" s="160"/>
      <c r="AH395" s="160"/>
      <c r="AI395" s="160"/>
      <c r="AJ395" s="160"/>
      <c r="AK395" s="160"/>
      <c r="AL395" s="160"/>
      <c r="AM395" s="160"/>
      <c r="AN395" s="160"/>
      <c r="AO395" s="160"/>
      <c r="AP395" s="160"/>
      <c r="AQ395" s="160"/>
      <c r="AR395" s="160"/>
      <c r="AS395" s="160"/>
      <c r="AT395" s="160"/>
      <c r="AU395" s="160"/>
      <c r="AV395" s="160"/>
      <c r="AW395" s="160"/>
      <c r="AX395" s="160"/>
      <c r="AY395" s="160"/>
      <c r="AZ395" s="160"/>
      <c r="BA395" s="160"/>
      <c r="BB395" s="160"/>
    </row>
    <row r="396" spans="1:54" ht="15.75" customHeight="1" x14ac:dyDescent="0.3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  <c r="AA396" s="160"/>
      <c r="AB396" s="160"/>
      <c r="AC396" s="160"/>
      <c r="AD396" s="160"/>
      <c r="AE396" s="160"/>
      <c r="AF396" s="160"/>
      <c r="AG396" s="160"/>
      <c r="AH396" s="160"/>
      <c r="AI396" s="160"/>
      <c r="AJ396" s="160"/>
      <c r="AK396" s="160"/>
      <c r="AL396" s="160"/>
      <c r="AM396" s="160"/>
      <c r="AN396" s="160"/>
      <c r="AO396" s="160"/>
      <c r="AP396" s="160"/>
      <c r="AQ396" s="160"/>
      <c r="AR396" s="160"/>
      <c r="AS396" s="160"/>
      <c r="AT396" s="160"/>
      <c r="AU396" s="160"/>
      <c r="AV396" s="160"/>
      <c r="AW396" s="160"/>
      <c r="AX396" s="160"/>
      <c r="AY396" s="160"/>
      <c r="AZ396" s="160"/>
      <c r="BA396" s="160"/>
      <c r="BB396" s="160"/>
    </row>
    <row r="397" spans="1:54" ht="15.75" customHeight="1" x14ac:dyDescent="0.3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  <c r="AA397" s="160"/>
      <c r="AB397" s="160"/>
      <c r="AC397" s="160"/>
      <c r="AD397" s="160"/>
      <c r="AE397" s="160"/>
      <c r="AF397" s="160"/>
      <c r="AG397" s="160"/>
      <c r="AH397" s="160"/>
      <c r="AI397" s="160"/>
      <c r="AJ397" s="160"/>
      <c r="AK397" s="160"/>
      <c r="AL397" s="160"/>
      <c r="AM397" s="160"/>
      <c r="AN397" s="160"/>
      <c r="AO397" s="160"/>
      <c r="AP397" s="160"/>
      <c r="AQ397" s="160"/>
      <c r="AR397" s="160"/>
      <c r="AS397" s="160"/>
      <c r="AT397" s="160"/>
      <c r="AU397" s="160"/>
      <c r="AV397" s="160"/>
      <c r="AW397" s="160"/>
      <c r="AX397" s="160"/>
      <c r="AY397" s="160"/>
      <c r="AZ397" s="160"/>
      <c r="BA397" s="160"/>
      <c r="BB397" s="160"/>
    </row>
    <row r="398" spans="1:54" ht="15.75" customHeight="1" x14ac:dyDescent="0.3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  <c r="AA398" s="160"/>
      <c r="AB398" s="160"/>
      <c r="AC398" s="160"/>
      <c r="AD398" s="160"/>
      <c r="AE398" s="160"/>
      <c r="AF398" s="160"/>
      <c r="AG398" s="160"/>
      <c r="AH398" s="160"/>
      <c r="AI398" s="160"/>
      <c r="AJ398" s="160"/>
      <c r="AK398" s="160"/>
      <c r="AL398" s="160"/>
      <c r="AM398" s="160"/>
      <c r="AN398" s="160"/>
      <c r="AO398" s="160"/>
      <c r="AP398" s="160"/>
      <c r="AQ398" s="160"/>
      <c r="AR398" s="160"/>
      <c r="AS398" s="160"/>
      <c r="AT398" s="160"/>
      <c r="AU398" s="160"/>
      <c r="AV398" s="160"/>
      <c r="AW398" s="160"/>
      <c r="AX398" s="160"/>
      <c r="AY398" s="160"/>
      <c r="AZ398" s="160"/>
      <c r="BA398" s="160"/>
      <c r="BB398" s="160"/>
    </row>
    <row r="399" spans="1:54" ht="15.75" customHeight="1" x14ac:dyDescent="0.3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  <c r="AA399" s="160"/>
      <c r="AB399" s="160"/>
      <c r="AC399" s="160"/>
      <c r="AD399" s="160"/>
      <c r="AE399" s="160"/>
      <c r="AF399" s="160"/>
      <c r="AG399" s="160"/>
      <c r="AH399" s="160"/>
      <c r="AI399" s="160"/>
      <c r="AJ399" s="160"/>
      <c r="AK399" s="160"/>
      <c r="AL399" s="160"/>
      <c r="AM399" s="160"/>
      <c r="AN399" s="160"/>
      <c r="AO399" s="160"/>
      <c r="AP399" s="160"/>
      <c r="AQ399" s="160"/>
      <c r="AR399" s="160"/>
      <c r="AS399" s="160"/>
      <c r="AT399" s="160"/>
      <c r="AU399" s="160"/>
      <c r="AV399" s="160"/>
      <c r="AW399" s="160"/>
      <c r="AX399" s="160"/>
      <c r="AY399" s="160"/>
      <c r="AZ399" s="160"/>
      <c r="BA399" s="160"/>
      <c r="BB399" s="160"/>
    </row>
    <row r="400" spans="1:54" ht="15.75" customHeight="1" x14ac:dyDescent="0.3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  <c r="AA400" s="160"/>
      <c r="AB400" s="160"/>
      <c r="AC400" s="160"/>
      <c r="AD400" s="160"/>
      <c r="AE400" s="160"/>
      <c r="AF400" s="160"/>
      <c r="AG400" s="160"/>
      <c r="AH400" s="160"/>
      <c r="AI400" s="160"/>
      <c r="AJ400" s="160"/>
      <c r="AK400" s="160"/>
      <c r="AL400" s="160"/>
      <c r="AM400" s="160"/>
      <c r="AN400" s="160"/>
      <c r="AO400" s="160"/>
      <c r="AP400" s="160"/>
      <c r="AQ400" s="160"/>
      <c r="AR400" s="160"/>
      <c r="AS400" s="160"/>
      <c r="AT400" s="160"/>
      <c r="AU400" s="160"/>
      <c r="AV400" s="160"/>
      <c r="AW400" s="160"/>
      <c r="AX400" s="160"/>
      <c r="AY400" s="160"/>
      <c r="AZ400" s="160"/>
      <c r="BA400" s="160"/>
      <c r="BB400" s="160"/>
    </row>
    <row r="401" spans="1:54" ht="15.75" customHeight="1" x14ac:dyDescent="0.3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  <c r="AA401" s="160"/>
      <c r="AB401" s="160"/>
      <c r="AC401" s="160"/>
      <c r="AD401" s="160"/>
      <c r="AE401" s="160"/>
      <c r="AF401" s="160"/>
      <c r="AG401" s="160"/>
      <c r="AH401" s="160"/>
      <c r="AI401" s="160"/>
      <c r="AJ401" s="160"/>
      <c r="AK401" s="160"/>
      <c r="AL401" s="160"/>
      <c r="AM401" s="160"/>
      <c r="AN401" s="160"/>
      <c r="AO401" s="160"/>
      <c r="AP401" s="160"/>
      <c r="AQ401" s="160"/>
      <c r="AR401" s="160"/>
      <c r="AS401" s="160"/>
      <c r="AT401" s="160"/>
      <c r="AU401" s="160"/>
      <c r="AV401" s="160"/>
      <c r="AW401" s="160"/>
      <c r="AX401" s="160"/>
      <c r="AY401" s="160"/>
      <c r="AZ401" s="160"/>
      <c r="BA401" s="160"/>
      <c r="BB401" s="160"/>
    </row>
    <row r="402" spans="1:54" ht="15.75" customHeight="1" x14ac:dyDescent="0.3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  <c r="AA402" s="160"/>
      <c r="AB402" s="160"/>
      <c r="AC402" s="160"/>
      <c r="AD402" s="160"/>
      <c r="AE402" s="160"/>
      <c r="AF402" s="160"/>
      <c r="AG402" s="160"/>
      <c r="AH402" s="160"/>
      <c r="AI402" s="160"/>
      <c r="AJ402" s="160"/>
      <c r="AK402" s="160"/>
      <c r="AL402" s="160"/>
      <c r="AM402" s="160"/>
      <c r="AN402" s="160"/>
      <c r="AO402" s="160"/>
      <c r="AP402" s="160"/>
      <c r="AQ402" s="160"/>
      <c r="AR402" s="160"/>
      <c r="AS402" s="160"/>
      <c r="AT402" s="160"/>
      <c r="AU402" s="160"/>
      <c r="AV402" s="160"/>
      <c r="AW402" s="160"/>
      <c r="AX402" s="160"/>
      <c r="AY402" s="160"/>
      <c r="AZ402" s="160"/>
      <c r="BA402" s="160"/>
      <c r="BB402" s="160"/>
    </row>
    <row r="403" spans="1:54" ht="15.75" customHeight="1" x14ac:dyDescent="0.3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  <c r="AB403" s="160"/>
      <c r="AC403" s="160"/>
      <c r="AD403" s="160"/>
      <c r="AE403" s="160"/>
      <c r="AF403" s="160"/>
      <c r="AG403" s="160"/>
      <c r="AH403" s="160"/>
      <c r="AI403" s="160"/>
      <c r="AJ403" s="160"/>
      <c r="AK403" s="160"/>
      <c r="AL403" s="160"/>
      <c r="AM403" s="160"/>
      <c r="AN403" s="160"/>
      <c r="AO403" s="160"/>
      <c r="AP403" s="160"/>
      <c r="AQ403" s="160"/>
      <c r="AR403" s="160"/>
      <c r="AS403" s="160"/>
      <c r="AT403" s="160"/>
      <c r="AU403" s="160"/>
      <c r="AV403" s="160"/>
      <c r="AW403" s="160"/>
      <c r="AX403" s="160"/>
      <c r="AY403" s="160"/>
      <c r="AZ403" s="160"/>
      <c r="BA403" s="160"/>
      <c r="BB403" s="160"/>
    </row>
    <row r="404" spans="1:54" ht="15.75" customHeight="1" x14ac:dyDescent="0.3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  <c r="AA404" s="160"/>
      <c r="AB404" s="160"/>
      <c r="AC404" s="160"/>
      <c r="AD404" s="160"/>
      <c r="AE404" s="160"/>
      <c r="AF404" s="160"/>
      <c r="AG404" s="160"/>
      <c r="AH404" s="160"/>
      <c r="AI404" s="160"/>
      <c r="AJ404" s="160"/>
      <c r="AK404" s="160"/>
      <c r="AL404" s="160"/>
      <c r="AM404" s="160"/>
      <c r="AN404" s="160"/>
      <c r="AO404" s="160"/>
      <c r="AP404" s="160"/>
      <c r="AQ404" s="160"/>
      <c r="AR404" s="160"/>
      <c r="AS404" s="160"/>
      <c r="AT404" s="160"/>
      <c r="AU404" s="160"/>
      <c r="AV404" s="160"/>
      <c r="AW404" s="160"/>
      <c r="AX404" s="160"/>
      <c r="AY404" s="160"/>
      <c r="AZ404" s="160"/>
      <c r="BA404" s="160"/>
      <c r="BB404" s="160"/>
    </row>
    <row r="405" spans="1:54" ht="15.75" customHeight="1" x14ac:dyDescent="0.3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  <c r="AB405" s="160"/>
      <c r="AC405" s="160"/>
      <c r="AD405" s="160"/>
      <c r="AE405" s="160"/>
      <c r="AF405" s="160"/>
      <c r="AG405" s="160"/>
      <c r="AH405" s="160"/>
      <c r="AI405" s="160"/>
      <c r="AJ405" s="160"/>
      <c r="AK405" s="160"/>
      <c r="AL405" s="160"/>
      <c r="AM405" s="160"/>
      <c r="AN405" s="160"/>
      <c r="AO405" s="160"/>
      <c r="AP405" s="160"/>
      <c r="AQ405" s="160"/>
      <c r="AR405" s="160"/>
      <c r="AS405" s="160"/>
      <c r="AT405" s="160"/>
      <c r="AU405" s="160"/>
      <c r="AV405" s="160"/>
      <c r="AW405" s="160"/>
      <c r="AX405" s="160"/>
      <c r="AY405" s="160"/>
      <c r="AZ405" s="160"/>
      <c r="BA405" s="160"/>
      <c r="BB405" s="160"/>
    </row>
    <row r="406" spans="1:54" ht="15.75" customHeight="1" x14ac:dyDescent="0.3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  <c r="AA406" s="160"/>
      <c r="AB406" s="160"/>
      <c r="AC406" s="160"/>
      <c r="AD406" s="160"/>
      <c r="AE406" s="160"/>
      <c r="AF406" s="160"/>
      <c r="AG406" s="160"/>
      <c r="AH406" s="160"/>
      <c r="AI406" s="160"/>
      <c r="AJ406" s="160"/>
      <c r="AK406" s="160"/>
      <c r="AL406" s="160"/>
      <c r="AM406" s="160"/>
      <c r="AN406" s="160"/>
      <c r="AO406" s="160"/>
      <c r="AP406" s="160"/>
      <c r="AQ406" s="160"/>
      <c r="AR406" s="160"/>
      <c r="AS406" s="160"/>
      <c r="AT406" s="160"/>
      <c r="AU406" s="160"/>
      <c r="AV406" s="160"/>
      <c r="AW406" s="160"/>
      <c r="AX406" s="160"/>
      <c r="AY406" s="160"/>
      <c r="AZ406" s="160"/>
      <c r="BA406" s="160"/>
      <c r="BB406" s="160"/>
    </row>
    <row r="407" spans="1:54" ht="15.75" customHeight="1" x14ac:dyDescent="0.3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  <c r="AA407" s="160"/>
      <c r="AB407" s="160"/>
      <c r="AC407" s="160"/>
      <c r="AD407" s="160"/>
      <c r="AE407" s="160"/>
      <c r="AF407" s="160"/>
      <c r="AG407" s="160"/>
      <c r="AH407" s="160"/>
      <c r="AI407" s="160"/>
      <c r="AJ407" s="160"/>
      <c r="AK407" s="160"/>
      <c r="AL407" s="160"/>
      <c r="AM407" s="160"/>
      <c r="AN407" s="160"/>
      <c r="AO407" s="160"/>
      <c r="AP407" s="160"/>
      <c r="AQ407" s="160"/>
      <c r="AR407" s="160"/>
      <c r="AS407" s="160"/>
      <c r="AT407" s="160"/>
      <c r="AU407" s="160"/>
      <c r="AV407" s="160"/>
      <c r="AW407" s="160"/>
      <c r="AX407" s="160"/>
      <c r="AY407" s="160"/>
      <c r="AZ407" s="160"/>
      <c r="BA407" s="160"/>
      <c r="BB407" s="160"/>
    </row>
    <row r="408" spans="1:54" ht="15.75" customHeight="1" x14ac:dyDescent="0.3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  <c r="AB408" s="160"/>
      <c r="AC408" s="160"/>
      <c r="AD408" s="160"/>
      <c r="AE408" s="160"/>
      <c r="AF408" s="160"/>
      <c r="AG408" s="160"/>
      <c r="AH408" s="160"/>
      <c r="AI408" s="160"/>
      <c r="AJ408" s="160"/>
      <c r="AK408" s="160"/>
      <c r="AL408" s="160"/>
      <c r="AM408" s="160"/>
      <c r="AN408" s="160"/>
      <c r="AO408" s="160"/>
      <c r="AP408" s="160"/>
      <c r="AQ408" s="160"/>
      <c r="AR408" s="160"/>
      <c r="AS408" s="160"/>
      <c r="AT408" s="160"/>
      <c r="AU408" s="160"/>
      <c r="AV408" s="160"/>
      <c r="AW408" s="160"/>
      <c r="AX408" s="160"/>
      <c r="AY408" s="160"/>
      <c r="AZ408" s="160"/>
      <c r="BA408" s="160"/>
      <c r="BB408" s="160"/>
    </row>
    <row r="409" spans="1:54" ht="15.75" customHeight="1" x14ac:dyDescent="0.3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  <c r="AB409" s="160"/>
      <c r="AC409" s="160"/>
      <c r="AD409" s="160"/>
      <c r="AE409" s="160"/>
      <c r="AF409" s="160"/>
      <c r="AG409" s="160"/>
      <c r="AH409" s="160"/>
      <c r="AI409" s="160"/>
      <c r="AJ409" s="160"/>
      <c r="AK409" s="160"/>
      <c r="AL409" s="160"/>
      <c r="AM409" s="160"/>
      <c r="AN409" s="160"/>
      <c r="AO409" s="160"/>
      <c r="AP409" s="160"/>
      <c r="AQ409" s="160"/>
      <c r="AR409" s="160"/>
      <c r="AS409" s="160"/>
      <c r="AT409" s="160"/>
      <c r="AU409" s="160"/>
      <c r="AV409" s="160"/>
      <c r="AW409" s="160"/>
      <c r="AX409" s="160"/>
      <c r="AY409" s="160"/>
      <c r="AZ409" s="160"/>
      <c r="BA409" s="160"/>
      <c r="BB409" s="160"/>
    </row>
    <row r="410" spans="1:54" ht="15.75" customHeight="1" x14ac:dyDescent="0.3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  <c r="AB410" s="160"/>
      <c r="AC410" s="160"/>
      <c r="AD410" s="160"/>
      <c r="AE410" s="160"/>
      <c r="AF410" s="160"/>
      <c r="AG410" s="160"/>
      <c r="AH410" s="160"/>
      <c r="AI410" s="160"/>
      <c r="AJ410" s="160"/>
      <c r="AK410" s="160"/>
      <c r="AL410" s="160"/>
      <c r="AM410" s="160"/>
      <c r="AN410" s="160"/>
      <c r="AO410" s="160"/>
      <c r="AP410" s="160"/>
      <c r="AQ410" s="160"/>
      <c r="AR410" s="160"/>
      <c r="AS410" s="160"/>
      <c r="AT410" s="160"/>
      <c r="AU410" s="160"/>
      <c r="AV410" s="160"/>
      <c r="AW410" s="160"/>
      <c r="AX410" s="160"/>
      <c r="AY410" s="160"/>
      <c r="AZ410" s="160"/>
      <c r="BA410" s="160"/>
      <c r="BB410" s="160"/>
    </row>
    <row r="411" spans="1:54" ht="15.75" customHeight="1" x14ac:dyDescent="0.3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  <c r="AB411" s="160"/>
      <c r="AC411" s="160"/>
      <c r="AD411" s="160"/>
      <c r="AE411" s="160"/>
      <c r="AF411" s="160"/>
      <c r="AG411" s="160"/>
      <c r="AH411" s="160"/>
      <c r="AI411" s="160"/>
      <c r="AJ411" s="160"/>
      <c r="AK411" s="160"/>
      <c r="AL411" s="160"/>
      <c r="AM411" s="160"/>
      <c r="AN411" s="160"/>
      <c r="AO411" s="160"/>
      <c r="AP411" s="160"/>
      <c r="AQ411" s="160"/>
      <c r="AR411" s="160"/>
      <c r="AS411" s="160"/>
      <c r="AT411" s="160"/>
      <c r="AU411" s="160"/>
      <c r="AV411" s="160"/>
      <c r="AW411" s="160"/>
      <c r="AX411" s="160"/>
      <c r="AY411" s="160"/>
      <c r="AZ411" s="160"/>
      <c r="BA411" s="160"/>
      <c r="BB411" s="160"/>
    </row>
    <row r="412" spans="1:54" ht="15.75" customHeight="1" x14ac:dyDescent="0.3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  <c r="AA412" s="160"/>
      <c r="AB412" s="160"/>
      <c r="AC412" s="160"/>
      <c r="AD412" s="160"/>
      <c r="AE412" s="160"/>
      <c r="AF412" s="160"/>
      <c r="AG412" s="160"/>
      <c r="AH412" s="160"/>
      <c r="AI412" s="160"/>
      <c r="AJ412" s="160"/>
      <c r="AK412" s="160"/>
      <c r="AL412" s="160"/>
      <c r="AM412" s="160"/>
      <c r="AN412" s="160"/>
      <c r="AO412" s="160"/>
      <c r="AP412" s="160"/>
      <c r="AQ412" s="160"/>
      <c r="AR412" s="160"/>
      <c r="AS412" s="160"/>
      <c r="AT412" s="160"/>
      <c r="AU412" s="160"/>
      <c r="AV412" s="160"/>
      <c r="AW412" s="160"/>
      <c r="AX412" s="160"/>
      <c r="AY412" s="160"/>
      <c r="AZ412" s="160"/>
      <c r="BA412" s="160"/>
      <c r="BB412" s="160"/>
    </row>
    <row r="413" spans="1:54" ht="15.75" customHeight="1" x14ac:dyDescent="0.3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  <c r="AA413" s="160"/>
      <c r="AB413" s="160"/>
      <c r="AC413" s="160"/>
      <c r="AD413" s="160"/>
      <c r="AE413" s="160"/>
      <c r="AF413" s="160"/>
      <c r="AG413" s="160"/>
      <c r="AH413" s="160"/>
      <c r="AI413" s="160"/>
      <c r="AJ413" s="160"/>
      <c r="AK413" s="160"/>
      <c r="AL413" s="160"/>
      <c r="AM413" s="160"/>
      <c r="AN413" s="160"/>
      <c r="AO413" s="160"/>
      <c r="AP413" s="160"/>
      <c r="AQ413" s="160"/>
      <c r="AR413" s="160"/>
      <c r="AS413" s="160"/>
      <c r="AT413" s="160"/>
      <c r="AU413" s="160"/>
      <c r="AV413" s="160"/>
      <c r="AW413" s="160"/>
      <c r="AX413" s="160"/>
      <c r="AY413" s="160"/>
      <c r="AZ413" s="160"/>
      <c r="BA413" s="160"/>
      <c r="BB413" s="160"/>
    </row>
    <row r="414" spans="1:54" ht="15.75" customHeight="1" x14ac:dyDescent="0.3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  <c r="AA414" s="160"/>
      <c r="AB414" s="160"/>
      <c r="AC414" s="160"/>
      <c r="AD414" s="160"/>
      <c r="AE414" s="160"/>
      <c r="AF414" s="160"/>
      <c r="AG414" s="160"/>
      <c r="AH414" s="160"/>
      <c r="AI414" s="160"/>
      <c r="AJ414" s="160"/>
      <c r="AK414" s="160"/>
      <c r="AL414" s="160"/>
      <c r="AM414" s="160"/>
      <c r="AN414" s="160"/>
      <c r="AO414" s="160"/>
      <c r="AP414" s="160"/>
      <c r="AQ414" s="160"/>
      <c r="AR414" s="160"/>
      <c r="AS414" s="160"/>
      <c r="AT414" s="160"/>
      <c r="AU414" s="160"/>
      <c r="AV414" s="160"/>
      <c r="AW414" s="160"/>
      <c r="AX414" s="160"/>
      <c r="AY414" s="160"/>
      <c r="AZ414" s="160"/>
      <c r="BA414" s="160"/>
      <c r="BB414" s="160"/>
    </row>
    <row r="415" spans="1:54" ht="15.75" customHeight="1" x14ac:dyDescent="0.3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  <c r="AA415" s="160"/>
      <c r="AB415" s="160"/>
      <c r="AC415" s="160"/>
      <c r="AD415" s="160"/>
      <c r="AE415" s="160"/>
      <c r="AF415" s="160"/>
      <c r="AG415" s="160"/>
      <c r="AH415" s="160"/>
      <c r="AI415" s="160"/>
      <c r="AJ415" s="160"/>
      <c r="AK415" s="160"/>
      <c r="AL415" s="160"/>
      <c r="AM415" s="160"/>
      <c r="AN415" s="160"/>
      <c r="AO415" s="160"/>
      <c r="AP415" s="160"/>
      <c r="AQ415" s="160"/>
      <c r="AR415" s="160"/>
      <c r="AS415" s="160"/>
      <c r="AT415" s="160"/>
      <c r="AU415" s="160"/>
      <c r="AV415" s="160"/>
      <c r="AW415" s="160"/>
      <c r="AX415" s="160"/>
      <c r="AY415" s="160"/>
      <c r="AZ415" s="160"/>
      <c r="BA415" s="160"/>
      <c r="BB415" s="160"/>
    </row>
    <row r="416" spans="1:54" ht="15.75" customHeight="1" x14ac:dyDescent="0.3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  <c r="AB416" s="160"/>
      <c r="AC416" s="160"/>
      <c r="AD416" s="160"/>
      <c r="AE416" s="160"/>
      <c r="AF416" s="160"/>
      <c r="AG416" s="160"/>
      <c r="AH416" s="160"/>
      <c r="AI416" s="160"/>
      <c r="AJ416" s="160"/>
      <c r="AK416" s="160"/>
      <c r="AL416" s="160"/>
      <c r="AM416" s="160"/>
      <c r="AN416" s="160"/>
      <c r="AO416" s="160"/>
      <c r="AP416" s="160"/>
      <c r="AQ416" s="160"/>
      <c r="AR416" s="160"/>
      <c r="AS416" s="160"/>
      <c r="AT416" s="160"/>
      <c r="AU416" s="160"/>
      <c r="AV416" s="160"/>
      <c r="AW416" s="160"/>
      <c r="AX416" s="160"/>
      <c r="AY416" s="160"/>
      <c r="AZ416" s="160"/>
      <c r="BA416" s="160"/>
      <c r="BB416" s="160"/>
    </row>
    <row r="417" spans="1:54" ht="15.75" customHeight="1" x14ac:dyDescent="0.3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  <c r="AA417" s="160"/>
      <c r="AB417" s="160"/>
      <c r="AC417" s="160"/>
      <c r="AD417" s="160"/>
      <c r="AE417" s="160"/>
      <c r="AF417" s="160"/>
      <c r="AG417" s="160"/>
      <c r="AH417" s="160"/>
      <c r="AI417" s="160"/>
      <c r="AJ417" s="160"/>
      <c r="AK417" s="160"/>
      <c r="AL417" s="160"/>
      <c r="AM417" s="160"/>
      <c r="AN417" s="160"/>
      <c r="AO417" s="160"/>
      <c r="AP417" s="160"/>
      <c r="AQ417" s="160"/>
      <c r="AR417" s="160"/>
      <c r="AS417" s="160"/>
      <c r="AT417" s="160"/>
      <c r="AU417" s="160"/>
      <c r="AV417" s="160"/>
      <c r="AW417" s="160"/>
      <c r="AX417" s="160"/>
      <c r="AY417" s="160"/>
      <c r="AZ417" s="160"/>
      <c r="BA417" s="160"/>
      <c r="BB417" s="160"/>
    </row>
    <row r="418" spans="1:54" ht="15.75" customHeight="1" x14ac:dyDescent="0.3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  <c r="AA418" s="160"/>
      <c r="AB418" s="160"/>
      <c r="AC418" s="160"/>
      <c r="AD418" s="160"/>
      <c r="AE418" s="160"/>
      <c r="AF418" s="160"/>
      <c r="AG418" s="160"/>
      <c r="AH418" s="160"/>
      <c r="AI418" s="160"/>
      <c r="AJ418" s="160"/>
      <c r="AK418" s="160"/>
      <c r="AL418" s="160"/>
      <c r="AM418" s="160"/>
      <c r="AN418" s="160"/>
      <c r="AO418" s="160"/>
      <c r="AP418" s="160"/>
      <c r="AQ418" s="160"/>
      <c r="AR418" s="160"/>
      <c r="AS418" s="160"/>
      <c r="AT418" s="160"/>
      <c r="AU418" s="160"/>
      <c r="AV418" s="160"/>
      <c r="AW418" s="160"/>
      <c r="AX418" s="160"/>
      <c r="AY418" s="160"/>
      <c r="AZ418" s="160"/>
      <c r="BA418" s="160"/>
      <c r="BB418" s="160"/>
    </row>
    <row r="419" spans="1:54" ht="15.75" customHeight="1" x14ac:dyDescent="0.3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  <c r="AA419" s="160"/>
      <c r="AB419" s="160"/>
      <c r="AC419" s="160"/>
      <c r="AD419" s="160"/>
      <c r="AE419" s="160"/>
      <c r="AF419" s="160"/>
      <c r="AG419" s="160"/>
      <c r="AH419" s="160"/>
      <c r="AI419" s="160"/>
      <c r="AJ419" s="160"/>
      <c r="AK419" s="160"/>
      <c r="AL419" s="160"/>
      <c r="AM419" s="160"/>
      <c r="AN419" s="160"/>
      <c r="AO419" s="160"/>
      <c r="AP419" s="160"/>
      <c r="AQ419" s="160"/>
      <c r="AR419" s="160"/>
      <c r="AS419" s="160"/>
      <c r="AT419" s="160"/>
      <c r="AU419" s="160"/>
      <c r="AV419" s="160"/>
      <c r="AW419" s="160"/>
      <c r="AX419" s="160"/>
      <c r="AY419" s="160"/>
      <c r="AZ419" s="160"/>
      <c r="BA419" s="160"/>
      <c r="BB419" s="160"/>
    </row>
    <row r="420" spans="1:54" ht="15.75" customHeight="1" x14ac:dyDescent="0.3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  <c r="AA420" s="160"/>
      <c r="AB420" s="160"/>
      <c r="AC420" s="160"/>
      <c r="AD420" s="160"/>
      <c r="AE420" s="160"/>
      <c r="AF420" s="160"/>
      <c r="AG420" s="160"/>
      <c r="AH420" s="160"/>
      <c r="AI420" s="160"/>
      <c r="AJ420" s="160"/>
      <c r="AK420" s="160"/>
      <c r="AL420" s="160"/>
      <c r="AM420" s="160"/>
      <c r="AN420" s="160"/>
      <c r="AO420" s="160"/>
      <c r="AP420" s="160"/>
      <c r="AQ420" s="160"/>
      <c r="AR420" s="160"/>
      <c r="AS420" s="160"/>
      <c r="AT420" s="160"/>
      <c r="AU420" s="160"/>
      <c r="AV420" s="160"/>
      <c r="AW420" s="160"/>
      <c r="AX420" s="160"/>
      <c r="AY420" s="160"/>
      <c r="AZ420" s="160"/>
      <c r="BA420" s="160"/>
      <c r="BB420" s="160"/>
    </row>
    <row r="421" spans="1:54" ht="15.75" customHeight="1" x14ac:dyDescent="0.3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  <c r="AA421" s="160"/>
      <c r="AB421" s="160"/>
      <c r="AC421" s="160"/>
      <c r="AD421" s="160"/>
      <c r="AE421" s="160"/>
      <c r="AF421" s="160"/>
      <c r="AG421" s="160"/>
      <c r="AH421" s="160"/>
      <c r="AI421" s="160"/>
      <c r="AJ421" s="160"/>
      <c r="AK421" s="160"/>
      <c r="AL421" s="160"/>
      <c r="AM421" s="160"/>
      <c r="AN421" s="160"/>
      <c r="AO421" s="160"/>
      <c r="AP421" s="160"/>
      <c r="AQ421" s="160"/>
      <c r="AR421" s="160"/>
      <c r="AS421" s="160"/>
      <c r="AT421" s="160"/>
      <c r="AU421" s="160"/>
      <c r="AV421" s="160"/>
      <c r="AW421" s="160"/>
      <c r="AX421" s="160"/>
      <c r="AY421" s="160"/>
      <c r="AZ421" s="160"/>
      <c r="BA421" s="160"/>
      <c r="BB421" s="160"/>
    </row>
    <row r="422" spans="1:54" ht="15.75" customHeight="1" x14ac:dyDescent="0.3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  <c r="AA422" s="160"/>
      <c r="AB422" s="160"/>
      <c r="AC422" s="160"/>
      <c r="AD422" s="160"/>
      <c r="AE422" s="160"/>
      <c r="AF422" s="160"/>
      <c r="AG422" s="160"/>
      <c r="AH422" s="160"/>
      <c r="AI422" s="160"/>
      <c r="AJ422" s="160"/>
      <c r="AK422" s="160"/>
      <c r="AL422" s="160"/>
      <c r="AM422" s="160"/>
      <c r="AN422" s="160"/>
      <c r="AO422" s="160"/>
      <c r="AP422" s="160"/>
      <c r="AQ422" s="160"/>
      <c r="AR422" s="160"/>
      <c r="AS422" s="160"/>
      <c r="AT422" s="160"/>
      <c r="AU422" s="160"/>
      <c r="AV422" s="160"/>
      <c r="AW422" s="160"/>
      <c r="AX422" s="160"/>
      <c r="AY422" s="160"/>
      <c r="AZ422" s="160"/>
      <c r="BA422" s="160"/>
      <c r="BB422" s="160"/>
    </row>
    <row r="423" spans="1:54" ht="15.75" customHeight="1" x14ac:dyDescent="0.3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  <c r="AA423" s="160"/>
      <c r="AB423" s="160"/>
      <c r="AC423" s="160"/>
      <c r="AD423" s="160"/>
      <c r="AE423" s="160"/>
      <c r="AF423" s="160"/>
      <c r="AG423" s="160"/>
      <c r="AH423" s="160"/>
      <c r="AI423" s="160"/>
      <c r="AJ423" s="160"/>
      <c r="AK423" s="160"/>
      <c r="AL423" s="160"/>
      <c r="AM423" s="160"/>
      <c r="AN423" s="160"/>
      <c r="AO423" s="160"/>
      <c r="AP423" s="160"/>
      <c r="AQ423" s="160"/>
      <c r="AR423" s="160"/>
      <c r="AS423" s="160"/>
      <c r="AT423" s="160"/>
      <c r="AU423" s="160"/>
      <c r="AV423" s="160"/>
      <c r="AW423" s="160"/>
      <c r="AX423" s="160"/>
      <c r="AY423" s="160"/>
      <c r="AZ423" s="160"/>
      <c r="BA423" s="160"/>
      <c r="BB423" s="160"/>
    </row>
    <row r="424" spans="1:54" ht="15.75" customHeight="1" x14ac:dyDescent="0.3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  <c r="AA424" s="160"/>
      <c r="AB424" s="160"/>
      <c r="AC424" s="160"/>
      <c r="AD424" s="160"/>
      <c r="AE424" s="160"/>
      <c r="AF424" s="160"/>
      <c r="AG424" s="160"/>
      <c r="AH424" s="160"/>
      <c r="AI424" s="160"/>
      <c r="AJ424" s="160"/>
      <c r="AK424" s="160"/>
      <c r="AL424" s="160"/>
      <c r="AM424" s="160"/>
      <c r="AN424" s="160"/>
      <c r="AO424" s="160"/>
      <c r="AP424" s="160"/>
      <c r="AQ424" s="160"/>
      <c r="AR424" s="160"/>
      <c r="AS424" s="160"/>
      <c r="AT424" s="160"/>
      <c r="AU424" s="160"/>
      <c r="AV424" s="160"/>
      <c r="AW424" s="160"/>
      <c r="AX424" s="160"/>
      <c r="AY424" s="160"/>
      <c r="AZ424" s="160"/>
      <c r="BA424" s="160"/>
      <c r="BB424" s="160"/>
    </row>
    <row r="425" spans="1:54" ht="15.75" customHeight="1" x14ac:dyDescent="0.3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  <c r="AA425" s="160"/>
      <c r="AB425" s="160"/>
      <c r="AC425" s="160"/>
      <c r="AD425" s="160"/>
      <c r="AE425" s="160"/>
      <c r="AF425" s="160"/>
      <c r="AG425" s="160"/>
      <c r="AH425" s="160"/>
      <c r="AI425" s="160"/>
      <c r="AJ425" s="160"/>
      <c r="AK425" s="160"/>
      <c r="AL425" s="160"/>
      <c r="AM425" s="160"/>
      <c r="AN425" s="160"/>
      <c r="AO425" s="160"/>
      <c r="AP425" s="160"/>
      <c r="AQ425" s="160"/>
      <c r="AR425" s="160"/>
      <c r="AS425" s="160"/>
      <c r="AT425" s="160"/>
      <c r="AU425" s="160"/>
      <c r="AV425" s="160"/>
      <c r="AW425" s="160"/>
      <c r="AX425" s="160"/>
      <c r="AY425" s="160"/>
      <c r="AZ425" s="160"/>
      <c r="BA425" s="160"/>
      <c r="BB425" s="160"/>
    </row>
    <row r="426" spans="1:54" ht="15.75" customHeight="1" x14ac:dyDescent="0.3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  <c r="AA426" s="160"/>
      <c r="AB426" s="160"/>
      <c r="AC426" s="160"/>
      <c r="AD426" s="160"/>
      <c r="AE426" s="160"/>
      <c r="AF426" s="160"/>
      <c r="AG426" s="160"/>
      <c r="AH426" s="160"/>
      <c r="AI426" s="160"/>
      <c r="AJ426" s="160"/>
      <c r="AK426" s="160"/>
      <c r="AL426" s="160"/>
      <c r="AM426" s="160"/>
      <c r="AN426" s="160"/>
      <c r="AO426" s="160"/>
      <c r="AP426" s="160"/>
      <c r="AQ426" s="160"/>
      <c r="AR426" s="160"/>
      <c r="AS426" s="160"/>
      <c r="AT426" s="160"/>
      <c r="AU426" s="160"/>
      <c r="AV426" s="160"/>
      <c r="AW426" s="160"/>
      <c r="AX426" s="160"/>
      <c r="AY426" s="160"/>
      <c r="AZ426" s="160"/>
      <c r="BA426" s="160"/>
      <c r="BB426" s="160"/>
    </row>
    <row r="427" spans="1:54" ht="15.75" customHeight="1" x14ac:dyDescent="0.3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  <c r="AB427" s="160"/>
      <c r="AC427" s="160"/>
      <c r="AD427" s="160"/>
      <c r="AE427" s="160"/>
      <c r="AF427" s="160"/>
      <c r="AG427" s="160"/>
      <c r="AH427" s="160"/>
      <c r="AI427" s="160"/>
      <c r="AJ427" s="160"/>
      <c r="AK427" s="160"/>
      <c r="AL427" s="160"/>
      <c r="AM427" s="160"/>
      <c r="AN427" s="160"/>
      <c r="AO427" s="160"/>
      <c r="AP427" s="160"/>
      <c r="AQ427" s="160"/>
      <c r="AR427" s="160"/>
      <c r="AS427" s="160"/>
      <c r="AT427" s="160"/>
      <c r="AU427" s="160"/>
      <c r="AV427" s="160"/>
      <c r="AW427" s="160"/>
      <c r="AX427" s="160"/>
      <c r="AY427" s="160"/>
      <c r="AZ427" s="160"/>
      <c r="BA427" s="160"/>
      <c r="BB427" s="160"/>
    </row>
    <row r="428" spans="1:54" ht="15.75" customHeight="1" x14ac:dyDescent="0.3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  <c r="AA428" s="160"/>
      <c r="AB428" s="160"/>
      <c r="AC428" s="160"/>
      <c r="AD428" s="160"/>
      <c r="AE428" s="160"/>
      <c r="AF428" s="160"/>
      <c r="AG428" s="160"/>
      <c r="AH428" s="160"/>
      <c r="AI428" s="160"/>
      <c r="AJ428" s="160"/>
      <c r="AK428" s="160"/>
      <c r="AL428" s="160"/>
      <c r="AM428" s="160"/>
      <c r="AN428" s="160"/>
      <c r="AO428" s="160"/>
      <c r="AP428" s="160"/>
      <c r="AQ428" s="160"/>
      <c r="AR428" s="160"/>
      <c r="AS428" s="160"/>
      <c r="AT428" s="160"/>
      <c r="AU428" s="160"/>
      <c r="AV428" s="160"/>
      <c r="AW428" s="160"/>
      <c r="AX428" s="160"/>
      <c r="AY428" s="160"/>
      <c r="AZ428" s="160"/>
      <c r="BA428" s="160"/>
      <c r="BB428" s="160"/>
    </row>
    <row r="429" spans="1:54" ht="15.75" customHeight="1" x14ac:dyDescent="0.3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  <c r="AA429" s="160"/>
      <c r="AB429" s="160"/>
      <c r="AC429" s="160"/>
      <c r="AD429" s="160"/>
      <c r="AE429" s="160"/>
      <c r="AF429" s="160"/>
      <c r="AG429" s="160"/>
      <c r="AH429" s="160"/>
      <c r="AI429" s="160"/>
      <c r="AJ429" s="160"/>
      <c r="AK429" s="160"/>
      <c r="AL429" s="160"/>
      <c r="AM429" s="160"/>
      <c r="AN429" s="160"/>
      <c r="AO429" s="160"/>
      <c r="AP429" s="160"/>
      <c r="AQ429" s="160"/>
      <c r="AR429" s="160"/>
      <c r="AS429" s="160"/>
      <c r="AT429" s="160"/>
      <c r="AU429" s="160"/>
      <c r="AV429" s="160"/>
      <c r="AW429" s="160"/>
      <c r="AX429" s="160"/>
      <c r="AY429" s="160"/>
      <c r="AZ429" s="160"/>
      <c r="BA429" s="160"/>
      <c r="BB429" s="160"/>
    </row>
    <row r="430" spans="1:54" ht="15.75" customHeight="1" x14ac:dyDescent="0.3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  <c r="AA430" s="160"/>
      <c r="AB430" s="160"/>
      <c r="AC430" s="160"/>
      <c r="AD430" s="160"/>
      <c r="AE430" s="160"/>
      <c r="AF430" s="160"/>
      <c r="AG430" s="160"/>
      <c r="AH430" s="160"/>
      <c r="AI430" s="160"/>
      <c r="AJ430" s="160"/>
      <c r="AK430" s="160"/>
      <c r="AL430" s="160"/>
      <c r="AM430" s="160"/>
      <c r="AN430" s="160"/>
      <c r="AO430" s="160"/>
      <c r="AP430" s="160"/>
      <c r="AQ430" s="160"/>
      <c r="AR430" s="160"/>
      <c r="AS430" s="160"/>
      <c r="AT430" s="160"/>
      <c r="AU430" s="160"/>
      <c r="AV430" s="160"/>
      <c r="AW430" s="160"/>
      <c r="AX430" s="160"/>
      <c r="AY430" s="160"/>
      <c r="AZ430" s="160"/>
      <c r="BA430" s="160"/>
      <c r="BB430" s="160"/>
    </row>
    <row r="431" spans="1:54" ht="15.75" customHeight="1" x14ac:dyDescent="0.3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  <c r="AA431" s="160"/>
      <c r="AB431" s="160"/>
      <c r="AC431" s="160"/>
      <c r="AD431" s="160"/>
      <c r="AE431" s="160"/>
      <c r="AF431" s="160"/>
      <c r="AG431" s="160"/>
      <c r="AH431" s="160"/>
      <c r="AI431" s="160"/>
      <c r="AJ431" s="160"/>
      <c r="AK431" s="160"/>
      <c r="AL431" s="160"/>
      <c r="AM431" s="160"/>
      <c r="AN431" s="160"/>
      <c r="AO431" s="160"/>
      <c r="AP431" s="160"/>
      <c r="AQ431" s="160"/>
      <c r="AR431" s="160"/>
      <c r="AS431" s="160"/>
      <c r="AT431" s="160"/>
      <c r="AU431" s="160"/>
      <c r="AV431" s="160"/>
      <c r="AW431" s="160"/>
      <c r="AX431" s="160"/>
      <c r="AY431" s="160"/>
      <c r="AZ431" s="160"/>
      <c r="BA431" s="160"/>
      <c r="BB431" s="160"/>
    </row>
    <row r="432" spans="1:54" ht="15.75" customHeight="1" x14ac:dyDescent="0.3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  <c r="AA432" s="160"/>
      <c r="AB432" s="160"/>
      <c r="AC432" s="160"/>
      <c r="AD432" s="160"/>
      <c r="AE432" s="160"/>
      <c r="AF432" s="160"/>
      <c r="AG432" s="160"/>
      <c r="AH432" s="160"/>
      <c r="AI432" s="160"/>
      <c r="AJ432" s="160"/>
      <c r="AK432" s="160"/>
      <c r="AL432" s="160"/>
      <c r="AM432" s="160"/>
      <c r="AN432" s="160"/>
      <c r="AO432" s="160"/>
      <c r="AP432" s="160"/>
      <c r="AQ432" s="160"/>
      <c r="AR432" s="160"/>
      <c r="AS432" s="160"/>
      <c r="AT432" s="160"/>
      <c r="AU432" s="160"/>
      <c r="AV432" s="160"/>
      <c r="AW432" s="160"/>
      <c r="AX432" s="160"/>
      <c r="AY432" s="160"/>
      <c r="AZ432" s="160"/>
      <c r="BA432" s="160"/>
      <c r="BB432" s="160"/>
    </row>
    <row r="433" spans="1:54" ht="15.75" customHeight="1" x14ac:dyDescent="0.3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  <c r="AA433" s="160"/>
      <c r="AB433" s="160"/>
      <c r="AC433" s="160"/>
      <c r="AD433" s="160"/>
      <c r="AE433" s="160"/>
      <c r="AF433" s="160"/>
      <c r="AG433" s="160"/>
      <c r="AH433" s="160"/>
      <c r="AI433" s="160"/>
      <c r="AJ433" s="160"/>
      <c r="AK433" s="160"/>
      <c r="AL433" s="160"/>
      <c r="AM433" s="160"/>
      <c r="AN433" s="160"/>
      <c r="AO433" s="160"/>
      <c r="AP433" s="160"/>
      <c r="AQ433" s="160"/>
      <c r="AR433" s="160"/>
      <c r="AS433" s="160"/>
      <c r="AT433" s="160"/>
      <c r="AU433" s="160"/>
      <c r="AV433" s="160"/>
      <c r="AW433" s="160"/>
      <c r="AX433" s="160"/>
      <c r="AY433" s="160"/>
      <c r="AZ433" s="160"/>
      <c r="BA433" s="160"/>
      <c r="BB433" s="160"/>
    </row>
    <row r="434" spans="1:54" ht="15.75" customHeight="1" x14ac:dyDescent="0.3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  <c r="AA434" s="160"/>
      <c r="AB434" s="160"/>
      <c r="AC434" s="160"/>
      <c r="AD434" s="160"/>
      <c r="AE434" s="160"/>
      <c r="AF434" s="160"/>
      <c r="AG434" s="160"/>
      <c r="AH434" s="160"/>
      <c r="AI434" s="160"/>
      <c r="AJ434" s="160"/>
      <c r="AK434" s="160"/>
      <c r="AL434" s="160"/>
      <c r="AM434" s="160"/>
      <c r="AN434" s="160"/>
      <c r="AO434" s="160"/>
      <c r="AP434" s="160"/>
      <c r="AQ434" s="160"/>
      <c r="AR434" s="160"/>
      <c r="AS434" s="160"/>
      <c r="AT434" s="160"/>
      <c r="AU434" s="160"/>
      <c r="AV434" s="160"/>
      <c r="AW434" s="160"/>
      <c r="AX434" s="160"/>
      <c r="AY434" s="160"/>
      <c r="AZ434" s="160"/>
      <c r="BA434" s="160"/>
      <c r="BB434" s="160"/>
    </row>
    <row r="435" spans="1:54" ht="15.75" customHeight="1" x14ac:dyDescent="0.3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  <c r="AA435" s="160"/>
      <c r="AB435" s="160"/>
      <c r="AC435" s="160"/>
      <c r="AD435" s="160"/>
      <c r="AE435" s="160"/>
      <c r="AF435" s="160"/>
      <c r="AG435" s="160"/>
      <c r="AH435" s="160"/>
      <c r="AI435" s="160"/>
      <c r="AJ435" s="160"/>
      <c r="AK435" s="160"/>
      <c r="AL435" s="160"/>
      <c r="AM435" s="160"/>
      <c r="AN435" s="160"/>
      <c r="AO435" s="160"/>
      <c r="AP435" s="160"/>
      <c r="AQ435" s="160"/>
      <c r="AR435" s="160"/>
      <c r="AS435" s="160"/>
      <c r="AT435" s="160"/>
      <c r="AU435" s="160"/>
      <c r="AV435" s="160"/>
      <c r="AW435" s="160"/>
      <c r="AX435" s="160"/>
      <c r="AY435" s="160"/>
      <c r="AZ435" s="160"/>
      <c r="BA435" s="160"/>
      <c r="BB435" s="160"/>
    </row>
    <row r="436" spans="1:54" ht="15.75" customHeight="1" x14ac:dyDescent="0.3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  <c r="AA436" s="160"/>
      <c r="AB436" s="160"/>
      <c r="AC436" s="160"/>
      <c r="AD436" s="160"/>
      <c r="AE436" s="160"/>
      <c r="AF436" s="160"/>
      <c r="AG436" s="160"/>
      <c r="AH436" s="160"/>
      <c r="AI436" s="160"/>
      <c r="AJ436" s="160"/>
      <c r="AK436" s="160"/>
      <c r="AL436" s="160"/>
      <c r="AM436" s="160"/>
      <c r="AN436" s="160"/>
      <c r="AO436" s="160"/>
      <c r="AP436" s="160"/>
      <c r="AQ436" s="160"/>
      <c r="AR436" s="160"/>
      <c r="AS436" s="160"/>
      <c r="AT436" s="160"/>
      <c r="AU436" s="160"/>
      <c r="AV436" s="160"/>
      <c r="AW436" s="160"/>
      <c r="AX436" s="160"/>
      <c r="AY436" s="160"/>
      <c r="AZ436" s="160"/>
      <c r="BA436" s="160"/>
      <c r="BB436" s="160"/>
    </row>
    <row r="437" spans="1:54" ht="15.75" customHeight="1" x14ac:dyDescent="0.3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  <c r="AA437" s="160"/>
      <c r="AB437" s="160"/>
      <c r="AC437" s="160"/>
      <c r="AD437" s="160"/>
      <c r="AE437" s="160"/>
      <c r="AF437" s="160"/>
      <c r="AG437" s="160"/>
      <c r="AH437" s="160"/>
      <c r="AI437" s="160"/>
      <c r="AJ437" s="160"/>
      <c r="AK437" s="160"/>
      <c r="AL437" s="160"/>
      <c r="AM437" s="160"/>
      <c r="AN437" s="160"/>
      <c r="AO437" s="160"/>
      <c r="AP437" s="160"/>
      <c r="AQ437" s="160"/>
      <c r="AR437" s="160"/>
      <c r="AS437" s="160"/>
      <c r="AT437" s="160"/>
      <c r="AU437" s="160"/>
      <c r="AV437" s="160"/>
      <c r="AW437" s="160"/>
      <c r="AX437" s="160"/>
      <c r="AY437" s="160"/>
      <c r="AZ437" s="160"/>
      <c r="BA437" s="160"/>
      <c r="BB437" s="160"/>
    </row>
    <row r="438" spans="1:54" ht="15.75" customHeight="1" x14ac:dyDescent="0.3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  <c r="AB438" s="160"/>
      <c r="AC438" s="160"/>
      <c r="AD438" s="160"/>
      <c r="AE438" s="160"/>
      <c r="AF438" s="160"/>
      <c r="AG438" s="160"/>
      <c r="AH438" s="160"/>
      <c r="AI438" s="160"/>
      <c r="AJ438" s="160"/>
      <c r="AK438" s="160"/>
      <c r="AL438" s="160"/>
      <c r="AM438" s="160"/>
      <c r="AN438" s="160"/>
      <c r="AO438" s="160"/>
      <c r="AP438" s="160"/>
      <c r="AQ438" s="160"/>
      <c r="AR438" s="160"/>
      <c r="AS438" s="160"/>
      <c r="AT438" s="160"/>
      <c r="AU438" s="160"/>
      <c r="AV438" s="160"/>
      <c r="AW438" s="160"/>
      <c r="AX438" s="160"/>
      <c r="AY438" s="160"/>
      <c r="AZ438" s="160"/>
      <c r="BA438" s="160"/>
      <c r="BB438" s="160"/>
    </row>
    <row r="439" spans="1:54" ht="15.75" customHeight="1" x14ac:dyDescent="0.3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  <c r="AA439" s="160"/>
      <c r="AB439" s="160"/>
      <c r="AC439" s="160"/>
      <c r="AD439" s="160"/>
      <c r="AE439" s="160"/>
      <c r="AF439" s="160"/>
      <c r="AG439" s="160"/>
      <c r="AH439" s="160"/>
      <c r="AI439" s="160"/>
      <c r="AJ439" s="160"/>
      <c r="AK439" s="160"/>
      <c r="AL439" s="160"/>
      <c r="AM439" s="160"/>
      <c r="AN439" s="160"/>
      <c r="AO439" s="160"/>
      <c r="AP439" s="160"/>
      <c r="AQ439" s="160"/>
      <c r="AR439" s="160"/>
      <c r="AS439" s="160"/>
      <c r="AT439" s="160"/>
      <c r="AU439" s="160"/>
      <c r="AV439" s="160"/>
      <c r="AW439" s="160"/>
      <c r="AX439" s="160"/>
      <c r="AY439" s="160"/>
      <c r="AZ439" s="160"/>
      <c r="BA439" s="160"/>
      <c r="BB439" s="160"/>
    </row>
    <row r="440" spans="1:54" ht="15.75" customHeight="1" x14ac:dyDescent="0.3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  <c r="AA440" s="160"/>
      <c r="AB440" s="160"/>
      <c r="AC440" s="160"/>
      <c r="AD440" s="160"/>
      <c r="AE440" s="160"/>
      <c r="AF440" s="160"/>
      <c r="AG440" s="160"/>
      <c r="AH440" s="160"/>
      <c r="AI440" s="160"/>
      <c r="AJ440" s="160"/>
      <c r="AK440" s="160"/>
      <c r="AL440" s="160"/>
      <c r="AM440" s="160"/>
      <c r="AN440" s="160"/>
      <c r="AO440" s="160"/>
      <c r="AP440" s="160"/>
      <c r="AQ440" s="160"/>
      <c r="AR440" s="160"/>
      <c r="AS440" s="160"/>
      <c r="AT440" s="160"/>
      <c r="AU440" s="160"/>
      <c r="AV440" s="160"/>
      <c r="AW440" s="160"/>
      <c r="AX440" s="160"/>
      <c r="AY440" s="160"/>
      <c r="AZ440" s="160"/>
      <c r="BA440" s="160"/>
      <c r="BB440" s="160"/>
    </row>
    <row r="441" spans="1:54" ht="15.75" customHeight="1" x14ac:dyDescent="0.3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  <c r="AA441" s="160"/>
      <c r="AB441" s="160"/>
      <c r="AC441" s="160"/>
      <c r="AD441" s="160"/>
      <c r="AE441" s="160"/>
      <c r="AF441" s="160"/>
      <c r="AG441" s="160"/>
      <c r="AH441" s="160"/>
      <c r="AI441" s="160"/>
      <c r="AJ441" s="160"/>
      <c r="AK441" s="160"/>
      <c r="AL441" s="160"/>
      <c r="AM441" s="160"/>
      <c r="AN441" s="160"/>
      <c r="AO441" s="160"/>
      <c r="AP441" s="160"/>
      <c r="AQ441" s="160"/>
      <c r="AR441" s="160"/>
      <c r="AS441" s="160"/>
      <c r="AT441" s="160"/>
      <c r="AU441" s="160"/>
      <c r="AV441" s="160"/>
      <c r="AW441" s="160"/>
      <c r="AX441" s="160"/>
      <c r="AY441" s="160"/>
      <c r="AZ441" s="160"/>
      <c r="BA441" s="160"/>
      <c r="BB441" s="160"/>
    </row>
    <row r="442" spans="1:54" ht="15.75" customHeight="1" x14ac:dyDescent="0.3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  <c r="AA442" s="160"/>
      <c r="AB442" s="160"/>
      <c r="AC442" s="160"/>
      <c r="AD442" s="160"/>
      <c r="AE442" s="160"/>
      <c r="AF442" s="160"/>
      <c r="AG442" s="160"/>
      <c r="AH442" s="160"/>
      <c r="AI442" s="160"/>
      <c r="AJ442" s="160"/>
      <c r="AK442" s="160"/>
      <c r="AL442" s="160"/>
      <c r="AM442" s="160"/>
      <c r="AN442" s="160"/>
      <c r="AO442" s="160"/>
      <c r="AP442" s="160"/>
      <c r="AQ442" s="160"/>
      <c r="AR442" s="160"/>
      <c r="AS442" s="160"/>
      <c r="AT442" s="160"/>
      <c r="AU442" s="160"/>
      <c r="AV442" s="160"/>
      <c r="AW442" s="160"/>
      <c r="AX442" s="160"/>
      <c r="AY442" s="160"/>
      <c r="AZ442" s="160"/>
      <c r="BA442" s="160"/>
      <c r="BB442" s="160"/>
    </row>
    <row r="443" spans="1:54" ht="15.75" customHeight="1" x14ac:dyDescent="0.3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  <c r="AB443" s="160"/>
      <c r="AC443" s="160"/>
      <c r="AD443" s="160"/>
      <c r="AE443" s="160"/>
      <c r="AF443" s="160"/>
      <c r="AG443" s="160"/>
      <c r="AH443" s="160"/>
      <c r="AI443" s="160"/>
      <c r="AJ443" s="160"/>
      <c r="AK443" s="160"/>
      <c r="AL443" s="160"/>
      <c r="AM443" s="160"/>
      <c r="AN443" s="160"/>
      <c r="AO443" s="160"/>
      <c r="AP443" s="160"/>
      <c r="AQ443" s="160"/>
      <c r="AR443" s="160"/>
      <c r="AS443" s="160"/>
      <c r="AT443" s="160"/>
      <c r="AU443" s="160"/>
      <c r="AV443" s="160"/>
      <c r="AW443" s="160"/>
      <c r="AX443" s="160"/>
      <c r="AY443" s="160"/>
      <c r="AZ443" s="160"/>
      <c r="BA443" s="160"/>
      <c r="BB443" s="160"/>
    </row>
    <row r="444" spans="1:54" ht="15.75" customHeight="1" x14ac:dyDescent="0.3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  <c r="AA444" s="160"/>
      <c r="AB444" s="160"/>
      <c r="AC444" s="160"/>
      <c r="AD444" s="160"/>
      <c r="AE444" s="160"/>
      <c r="AF444" s="160"/>
      <c r="AG444" s="160"/>
      <c r="AH444" s="160"/>
      <c r="AI444" s="160"/>
      <c r="AJ444" s="160"/>
      <c r="AK444" s="160"/>
      <c r="AL444" s="160"/>
      <c r="AM444" s="160"/>
      <c r="AN444" s="160"/>
      <c r="AO444" s="160"/>
      <c r="AP444" s="160"/>
      <c r="AQ444" s="160"/>
      <c r="AR444" s="160"/>
      <c r="AS444" s="160"/>
      <c r="AT444" s="160"/>
      <c r="AU444" s="160"/>
      <c r="AV444" s="160"/>
      <c r="AW444" s="160"/>
      <c r="AX444" s="160"/>
      <c r="AY444" s="160"/>
      <c r="AZ444" s="160"/>
      <c r="BA444" s="160"/>
      <c r="BB444" s="160"/>
    </row>
    <row r="445" spans="1:54" ht="15.75" customHeight="1" x14ac:dyDescent="0.3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  <c r="AA445" s="160"/>
      <c r="AB445" s="160"/>
      <c r="AC445" s="160"/>
      <c r="AD445" s="160"/>
      <c r="AE445" s="160"/>
      <c r="AF445" s="160"/>
      <c r="AG445" s="160"/>
      <c r="AH445" s="160"/>
      <c r="AI445" s="160"/>
      <c r="AJ445" s="160"/>
      <c r="AK445" s="160"/>
      <c r="AL445" s="160"/>
      <c r="AM445" s="160"/>
      <c r="AN445" s="160"/>
      <c r="AO445" s="160"/>
      <c r="AP445" s="160"/>
      <c r="AQ445" s="160"/>
      <c r="AR445" s="160"/>
      <c r="AS445" s="160"/>
      <c r="AT445" s="160"/>
      <c r="AU445" s="160"/>
      <c r="AV445" s="160"/>
      <c r="AW445" s="160"/>
      <c r="AX445" s="160"/>
      <c r="AY445" s="160"/>
      <c r="AZ445" s="160"/>
      <c r="BA445" s="160"/>
      <c r="BB445" s="160"/>
    </row>
    <row r="446" spans="1:54" ht="15.75" customHeight="1" x14ac:dyDescent="0.3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  <c r="AA446" s="160"/>
      <c r="AB446" s="160"/>
      <c r="AC446" s="160"/>
      <c r="AD446" s="160"/>
      <c r="AE446" s="160"/>
      <c r="AF446" s="160"/>
      <c r="AG446" s="160"/>
      <c r="AH446" s="160"/>
      <c r="AI446" s="160"/>
      <c r="AJ446" s="160"/>
      <c r="AK446" s="160"/>
      <c r="AL446" s="160"/>
      <c r="AM446" s="160"/>
      <c r="AN446" s="160"/>
      <c r="AO446" s="160"/>
      <c r="AP446" s="160"/>
      <c r="AQ446" s="160"/>
      <c r="AR446" s="160"/>
      <c r="AS446" s="160"/>
      <c r="AT446" s="160"/>
      <c r="AU446" s="160"/>
      <c r="AV446" s="160"/>
      <c r="AW446" s="160"/>
      <c r="AX446" s="160"/>
      <c r="AY446" s="160"/>
      <c r="AZ446" s="160"/>
      <c r="BA446" s="160"/>
      <c r="BB446" s="160"/>
    </row>
    <row r="447" spans="1:54" ht="15.75" customHeight="1" x14ac:dyDescent="0.3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  <c r="AA447" s="160"/>
      <c r="AB447" s="160"/>
      <c r="AC447" s="160"/>
      <c r="AD447" s="160"/>
      <c r="AE447" s="160"/>
      <c r="AF447" s="160"/>
      <c r="AG447" s="160"/>
      <c r="AH447" s="160"/>
      <c r="AI447" s="160"/>
      <c r="AJ447" s="160"/>
      <c r="AK447" s="160"/>
      <c r="AL447" s="160"/>
      <c r="AM447" s="160"/>
      <c r="AN447" s="160"/>
      <c r="AO447" s="160"/>
      <c r="AP447" s="160"/>
      <c r="AQ447" s="160"/>
      <c r="AR447" s="160"/>
      <c r="AS447" s="160"/>
      <c r="AT447" s="160"/>
      <c r="AU447" s="160"/>
      <c r="AV447" s="160"/>
      <c r="AW447" s="160"/>
      <c r="AX447" s="160"/>
      <c r="AY447" s="160"/>
      <c r="AZ447" s="160"/>
      <c r="BA447" s="160"/>
      <c r="BB447" s="160"/>
    </row>
    <row r="448" spans="1:54" ht="15.75" customHeight="1" x14ac:dyDescent="0.3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  <c r="AA448" s="160"/>
      <c r="AB448" s="160"/>
      <c r="AC448" s="160"/>
      <c r="AD448" s="160"/>
      <c r="AE448" s="160"/>
      <c r="AF448" s="160"/>
      <c r="AG448" s="160"/>
      <c r="AH448" s="160"/>
      <c r="AI448" s="160"/>
      <c r="AJ448" s="160"/>
      <c r="AK448" s="160"/>
      <c r="AL448" s="160"/>
      <c r="AM448" s="160"/>
      <c r="AN448" s="160"/>
      <c r="AO448" s="160"/>
      <c r="AP448" s="160"/>
      <c r="AQ448" s="160"/>
      <c r="AR448" s="160"/>
      <c r="AS448" s="160"/>
      <c r="AT448" s="160"/>
      <c r="AU448" s="160"/>
      <c r="AV448" s="160"/>
      <c r="AW448" s="160"/>
      <c r="AX448" s="160"/>
      <c r="AY448" s="160"/>
      <c r="AZ448" s="160"/>
      <c r="BA448" s="160"/>
      <c r="BB448" s="160"/>
    </row>
    <row r="449" spans="1:54" ht="15.75" customHeight="1" x14ac:dyDescent="0.3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  <c r="AA449" s="160"/>
      <c r="AB449" s="160"/>
      <c r="AC449" s="160"/>
      <c r="AD449" s="160"/>
      <c r="AE449" s="160"/>
      <c r="AF449" s="160"/>
      <c r="AG449" s="160"/>
      <c r="AH449" s="160"/>
      <c r="AI449" s="160"/>
      <c r="AJ449" s="160"/>
      <c r="AK449" s="160"/>
      <c r="AL449" s="160"/>
      <c r="AM449" s="160"/>
      <c r="AN449" s="160"/>
      <c r="AO449" s="160"/>
      <c r="AP449" s="160"/>
      <c r="AQ449" s="160"/>
      <c r="AR449" s="160"/>
      <c r="AS449" s="160"/>
      <c r="AT449" s="160"/>
      <c r="AU449" s="160"/>
      <c r="AV449" s="160"/>
      <c r="AW449" s="160"/>
      <c r="AX449" s="160"/>
      <c r="AY449" s="160"/>
      <c r="AZ449" s="160"/>
      <c r="BA449" s="160"/>
      <c r="BB449" s="160"/>
    </row>
    <row r="450" spans="1:54" ht="15.75" customHeight="1" x14ac:dyDescent="0.3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  <c r="AA450" s="160"/>
      <c r="AB450" s="160"/>
      <c r="AC450" s="160"/>
      <c r="AD450" s="160"/>
      <c r="AE450" s="160"/>
      <c r="AF450" s="160"/>
      <c r="AG450" s="160"/>
      <c r="AH450" s="160"/>
      <c r="AI450" s="160"/>
      <c r="AJ450" s="160"/>
      <c r="AK450" s="160"/>
      <c r="AL450" s="160"/>
      <c r="AM450" s="160"/>
      <c r="AN450" s="160"/>
      <c r="AO450" s="160"/>
      <c r="AP450" s="160"/>
      <c r="AQ450" s="160"/>
      <c r="AR450" s="160"/>
      <c r="AS450" s="160"/>
      <c r="AT450" s="160"/>
      <c r="AU450" s="160"/>
      <c r="AV450" s="160"/>
      <c r="AW450" s="160"/>
      <c r="AX450" s="160"/>
      <c r="AY450" s="160"/>
      <c r="AZ450" s="160"/>
      <c r="BA450" s="160"/>
      <c r="BB450" s="160"/>
    </row>
    <row r="451" spans="1:54" ht="15.75" customHeight="1" x14ac:dyDescent="0.3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  <c r="AA451" s="160"/>
      <c r="AB451" s="160"/>
      <c r="AC451" s="160"/>
      <c r="AD451" s="160"/>
      <c r="AE451" s="160"/>
      <c r="AF451" s="160"/>
      <c r="AG451" s="160"/>
      <c r="AH451" s="160"/>
      <c r="AI451" s="160"/>
      <c r="AJ451" s="160"/>
      <c r="AK451" s="160"/>
      <c r="AL451" s="160"/>
      <c r="AM451" s="160"/>
      <c r="AN451" s="160"/>
      <c r="AO451" s="160"/>
      <c r="AP451" s="160"/>
      <c r="AQ451" s="160"/>
      <c r="AR451" s="160"/>
      <c r="AS451" s="160"/>
      <c r="AT451" s="160"/>
      <c r="AU451" s="160"/>
      <c r="AV451" s="160"/>
      <c r="AW451" s="160"/>
      <c r="AX451" s="160"/>
      <c r="AY451" s="160"/>
      <c r="AZ451" s="160"/>
      <c r="BA451" s="160"/>
      <c r="BB451" s="160"/>
    </row>
    <row r="452" spans="1:54" ht="15.75" customHeight="1" x14ac:dyDescent="0.3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  <c r="AA452" s="160"/>
      <c r="AB452" s="160"/>
      <c r="AC452" s="160"/>
      <c r="AD452" s="160"/>
      <c r="AE452" s="160"/>
      <c r="AF452" s="160"/>
      <c r="AG452" s="160"/>
      <c r="AH452" s="160"/>
      <c r="AI452" s="160"/>
      <c r="AJ452" s="160"/>
      <c r="AK452" s="160"/>
      <c r="AL452" s="160"/>
      <c r="AM452" s="160"/>
      <c r="AN452" s="160"/>
      <c r="AO452" s="160"/>
      <c r="AP452" s="160"/>
      <c r="AQ452" s="160"/>
      <c r="AR452" s="160"/>
      <c r="AS452" s="160"/>
      <c r="AT452" s="160"/>
      <c r="AU452" s="160"/>
      <c r="AV452" s="160"/>
      <c r="AW452" s="160"/>
      <c r="AX452" s="160"/>
      <c r="AY452" s="160"/>
      <c r="AZ452" s="160"/>
      <c r="BA452" s="160"/>
      <c r="BB452" s="160"/>
    </row>
    <row r="453" spans="1:54" ht="15.75" customHeight="1" x14ac:dyDescent="0.3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  <c r="AA453" s="160"/>
      <c r="AB453" s="160"/>
      <c r="AC453" s="160"/>
      <c r="AD453" s="160"/>
      <c r="AE453" s="160"/>
      <c r="AF453" s="160"/>
      <c r="AG453" s="160"/>
      <c r="AH453" s="160"/>
      <c r="AI453" s="160"/>
      <c r="AJ453" s="160"/>
      <c r="AK453" s="160"/>
      <c r="AL453" s="160"/>
      <c r="AM453" s="160"/>
      <c r="AN453" s="160"/>
      <c r="AO453" s="160"/>
      <c r="AP453" s="160"/>
      <c r="AQ453" s="160"/>
      <c r="AR453" s="160"/>
      <c r="AS453" s="160"/>
      <c r="AT453" s="160"/>
      <c r="AU453" s="160"/>
      <c r="AV453" s="160"/>
      <c r="AW453" s="160"/>
      <c r="AX453" s="160"/>
      <c r="AY453" s="160"/>
      <c r="AZ453" s="160"/>
      <c r="BA453" s="160"/>
      <c r="BB453" s="160"/>
    </row>
    <row r="454" spans="1:54" ht="15.75" customHeight="1" x14ac:dyDescent="0.3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  <c r="AA454" s="160"/>
      <c r="AB454" s="160"/>
      <c r="AC454" s="160"/>
      <c r="AD454" s="160"/>
      <c r="AE454" s="160"/>
      <c r="AF454" s="160"/>
      <c r="AG454" s="160"/>
      <c r="AH454" s="160"/>
      <c r="AI454" s="160"/>
      <c r="AJ454" s="160"/>
      <c r="AK454" s="160"/>
      <c r="AL454" s="160"/>
      <c r="AM454" s="160"/>
      <c r="AN454" s="160"/>
      <c r="AO454" s="160"/>
      <c r="AP454" s="160"/>
      <c r="AQ454" s="160"/>
      <c r="AR454" s="160"/>
      <c r="AS454" s="160"/>
      <c r="AT454" s="160"/>
      <c r="AU454" s="160"/>
      <c r="AV454" s="160"/>
      <c r="AW454" s="160"/>
      <c r="AX454" s="160"/>
      <c r="AY454" s="160"/>
      <c r="AZ454" s="160"/>
      <c r="BA454" s="160"/>
      <c r="BB454" s="160"/>
    </row>
    <row r="455" spans="1:54" ht="15.75" customHeight="1" x14ac:dyDescent="0.3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  <c r="AA455" s="160"/>
      <c r="AB455" s="160"/>
      <c r="AC455" s="160"/>
      <c r="AD455" s="160"/>
      <c r="AE455" s="160"/>
      <c r="AF455" s="160"/>
      <c r="AG455" s="160"/>
      <c r="AH455" s="160"/>
      <c r="AI455" s="160"/>
      <c r="AJ455" s="160"/>
      <c r="AK455" s="160"/>
      <c r="AL455" s="160"/>
      <c r="AM455" s="160"/>
      <c r="AN455" s="160"/>
      <c r="AO455" s="160"/>
      <c r="AP455" s="160"/>
      <c r="AQ455" s="160"/>
      <c r="AR455" s="160"/>
      <c r="AS455" s="160"/>
      <c r="AT455" s="160"/>
      <c r="AU455" s="160"/>
      <c r="AV455" s="160"/>
      <c r="AW455" s="160"/>
      <c r="AX455" s="160"/>
      <c r="AY455" s="160"/>
      <c r="AZ455" s="160"/>
      <c r="BA455" s="160"/>
      <c r="BB455" s="160"/>
    </row>
    <row r="456" spans="1:54" ht="15.75" customHeight="1" x14ac:dyDescent="0.3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  <c r="AA456" s="160"/>
      <c r="AB456" s="160"/>
      <c r="AC456" s="160"/>
      <c r="AD456" s="160"/>
      <c r="AE456" s="160"/>
      <c r="AF456" s="160"/>
      <c r="AG456" s="160"/>
      <c r="AH456" s="160"/>
      <c r="AI456" s="160"/>
      <c r="AJ456" s="160"/>
      <c r="AK456" s="160"/>
      <c r="AL456" s="160"/>
      <c r="AM456" s="160"/>
      <c r="AN456" s="160"/>
      <c r="AO456" s="160"/>
      <c r="AP456" s="160"/>
      <c r="AQ456" s="160"/>
      <c r="AR456" s="160"/>
      <c r="AS456" s="160"/>
      <c r="AT456" s="160"/>
      <c r="AU456" s="160"/>
      <c r="AV456" s="160"/>
      <c r="AW456" s="160"/>
      <c r="AX456" s="160"/>
      <c r="AY456" s="160"/>
      <c r="AZ456" s="160"/>
      <c r="BA456" s="160"/>
      <c r="BB456" s="160"/>
    </row>
    <row r="457" spans="1:54" ht="15.75" customHeight="1" x14ac:dyDescent="0.3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  <c r="AA457" s="160"/>
      <c r="AB457" s="160"/>
      <c r="AC457" s="160"/>
      <c r="AD457" s="160"/>
      <c r="AE457" s="160"/>
      <c r="AF457" s="160"/>
      <c r="AG457" s="160"/>
      <c r="AH457" s="160"/>
      <c r="AI457" s="160"/>
      <c r="AJ457" s="160"/>
      <c r="AK457" s="160"/>
      <c r="AL457" s="160"/>
      <c r="AM457" s="160"/>
      <c r="AN457" s="160"/>
      <c r="AO457" s="160"/>
      <c r="AP457" s="160"/>
      <c r="AQ457" s="160"/>
      <c r="AR457" s="160"/>
      <c r="AS457" s="160"/>
      <c r="AT457" s="160"/>
      <c r="AU457" s="160"/>
      <c r="AV457" s="160"/>
      <c r="AW457" s="160"/>
      <c r="AX457" s="160"/>
      <c r="AY457" s="160"/>
      <c r="AZ457" s="160"/>
      <c r="BA457" s="160"/>
      <c r="BB457" s="160"/>
    </row>
    <row r="458" spans="1:54" ht="15.75" customHeight="1" x14ac:dyDescent="0.3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  <c r="AA458" s="160"/>
      <c r="AB458" s="160"/>
      <c r="AC458" s="160"/>
      <c r="AD458" s="160"/>
      <c r="AE458" s="160"/>
      <c r="AF458" s="160"/>
      <c r="AG458" s="160"/>
      <c r="AH458" s="160"/>
      <c r="AI458" s="160"/>
      <c r="AJ458" s="160"/>
      <c r="AK458" s="160"/>
      <c r="AL458" s="160"/>
      <c r="AM458" s="160"/>
      <c r="AN458" s="160"/>
      <c r="AO458" s="160"/>
      <c r="AP458" s="160"/>
      <c r="AQ458" s="160"/>
      <c r="AR458" s="160"/>
      <c r="AS458" s="160"/>
      <c r="AT458" s="160"/>
      <c r="AU458" s="160"/>
      <c r="AV458" s="160"/>
      <c r="AW458" s="160"/>
      <c r="AX458" s="160"/>
      <c r="AY458" s="160"/>
      <c r="AZ458" s="160"/>
      <c r="BA458" s="160"/>
      <c r="BB458" s="160"/>
    </row>
    <row r="459" spans="1:54" ht="15.75" customHeight="1" x14ac:dyDescent="0.3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  <c r="AA459" s="160"/>
      <c r="AB459" s="160"/>
      <c r="AC459" s="160"/>
      <c r="AD459" s="160"/>
      <c r="AE459" s="160"/>
      <c r="AF459" s="160"/>
      <c r="AG459" s="160"/>
      <c r="AH459" s="160"/>
      <c r="AI459" s="160"/>
      <c r="AJ459" s="160"/>
      <c r="AK459" s="160"/>
      <c r="AL459" s="160"/>
      <c r="AM459" s="160"/>
      <c r="AN459" s="160"/>
      <c r="AO459" s="160"/>
      <c r="AP459" s="160"/>
      <c r="AQ459" s="160"/>
      <c r="AR459" s="160"/>
      <c r="AS459" s="160"/>
      <c r="AT459" s="160"/>
      <c r="AU459" s="160"/>
      <c r="AV459" s="160"/>
      <c r="AW459" s="160"/>
      <c r="AX459" s="160"/>
      <c r="AY459" s="160"/>
      <c r="AZ459" s="160"/>
      <c r="BA459" s="160"/>
      <c r="BB459" s="160"/>
    </row>
    <row r="460" spans="1:54" ht="15.75" customHeight="1" x14ac:dyDescent="0.3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  <c r="AA460" s="160"/>
      <c r="AB460" s="160"/>
      <c r="AC460" s="160"/>
      <c r="AD460" s="160"/>
      <c r="AE460" s="160"/>
      <c r="AF460" s="160"/>
      <c r="AG460" s="160"/>
      <c r="AH460" s="160"/>
      <c r="AI460" s="160"/>
      <c r="AJ460" s="160"/>
      <c r="AK460" s="160"/>
      <c r="AL460" s="160"/>
      <c r="AM460" s="160"/>
      <c r="AN460" s="160"/>
      <c r="AO460" s="160"/>
      <c r="AP460" s="160"/>
      <c r="AQ460" s="160"/>
      <c r="AR460" s="160"/>
      <c r="AS460" s="160"/>
      <c r="AT460" s="160"/>
      <c r="AU460" s="160"/>
      <c r="AV460" s="160"/>
      <c r="AW460" s="160"/>
      <c r="AX460" s="160"/>
      <c r="AY460" s="160"/>
      <c r="AZ460" s="160"/>
      <c r="BA460" s="160"/>
      <c r="BB460" s="160"/>
    </row>
    <row r="461" spans="1:54" ht="15.75" customHeight="1" x14ac:dyDescent="0.3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  <c r="AA461" s="160"/>
      <c r="AB461" s="160"/>
      <c r="AC461" s="160"/>
      <c r="AD461" s="160"/>
      <c r="AE461" s="160"/>
      <c r="AF461" s="160"/>
      <c r="AG461" s="160"/>
      <c r="AH461" s="160"/>
      <c r="AI461" s="160"/>
      <c r="AJ461" s="160"/>
      <c r="AK461" s="160"/>
      <c r="AL461" s="160"/>
      <c r="AM461" s="160"/>
      <c r="AN461" s="160"/>
      <c r="AO461" s="160"/>
      <c r="AP461" s="160"/>
      <c r="AQ461" s="160"/>
      <c r="AR461" s="160"/>
      <c r="AS461" s="160"/>
      <c r="AT461" s="160"/>
      <c r="AU461" s="160"/>
      <c r="AV461" s="160"/>
      <c r="AW461" s="160"/>
      <c r="AX461" s="160"/>
      <c r="AY461" s="160"/>
      <c r="AZ461" s="160"/>
      <c r="BA461" s="160"/>
      <c r="BB461" s="160"/>
    </row>
    <row r="462" spans="1:54" ht="15.75" customHeight="1" x14ac:dyDescent="0.3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  <c r="AA462" s="160"/>
      <c r="AB462" s="160"/>
      <c r="AC462" s="160"/>
      <c r="AD462" s="160"/>
      <c r="AE462" s="160"/>
      <c r="AF462" s="160"/>
      <c r="AG462" s="160"/>
      <c r="AH462" s="160"/>
      <c r="AI462" s="160"/>
      <c r="AJ462" s="160"/>
      <c r="AK462" s="160"/>
      <c r="AL462" s="160"/>
      <c r="AM462" s="160"/>
      <c r="AN462" s="160"/>
      <c r="AO462" s="160"/>
      <c r="AP462" s="160"/>
      <c r="AQ462" s="160"/>
      <c r="AR462" s="160"/>
      <c r="AS462" s="160"/>
      <c r="AT462" s="160"/>
      <c r="AU462" s="160"/>
      <c r="AV462" s="160"/>
      <c r="AW462" s="160"/>
      <c r="AX462" s="160"/>
      <c r="AY462" s="160"/>
      <c r="AZ462" s="160"/>
      <c r="BA462" s="160"/>
      <c r="BB462" s="160"/>
    </row>
    <row r="463" spans="1:54" ht="15.75" customHeight="1" x14ac:dyDescent="0.3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  <c r="AA463" s="160"/>
      <c r="AB463" s="160"/>
      <c r="AC463" s="160"/>
      <c r="AD463" s="160"/>
      <c r="AE463" s="160"/>
      <c r="AF463" s="160"/>
      <c r="AG463" s="160"/>
      <c r="AH463" s="160"/>
      <c r="AI463" s="160"/>
      <c r="AJ463" s="160"/>
      <c r="AK463" s="160"/>
      <c r="AL463" s="160"/>
      <c r="AM463" s="160"/>
      <c r="AN463" s="160"/>
      <c r="AO463" s="160"/>
      <c r="AP463" s="160"/>
      <c r="AQ463" s="160"/>
      <c r="AR463" s="160"/>
      <c r="AS463" s="160"/>
      <c r="AT463" s="160"/>
      <c r="AU463" s="160"/>
      <c r="AV463" s="160"/>
      <c r="AW463" s="160"/>
      <c r="AX463" s="160"/>
      <c r="AY463" s="160"/>
      <c r="AZ463" s="160"/>
      <c r="BA463" s="160"/>
      <c r="BB463" s="160"/>
    </row>
    <row r="464" spans="1:54" ht="15.75" customHeight="1" x14ac:dyDescent="0.3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  <c r="AA464" s="160"/>
      <c r="AB464" s="160"/>
      <c r="AC464" s="160"/>
      <c r="AD464" s="160"/>
      <c r="AE464" s="160"/>
      <c r="AF464" s="160"/>
      <c r="AG464" s="160"/>
      <c r="AH464" s="160"/>
      <c r="AI464" s="160"/>
      <c r="AJ464" s="160"/>
      <c r="AK464" s="160"/>
      <c r="AL464" s="160"/>
      <c r="AM464" s="160"/>
      <c r="AN464" s="160"/>
      <c r="AO464" s="160"/>
      <c r="AP464" s="160"/>
      <c r="AQ464" s="160"/>
      <c r="AR464" s="160"/>
      <c r="AS464" s="160"/>
      <c r="AT464" s="160"/>
      <c r="AU464" s="160"/>
      <c r="AV464" s="160"/>
      <c r="AW464" s="160"/>
      <c r="AX464" s="160"/>
      <c r="AY464" s="160"/>
      <c r="AZ464" s="160"/>
      <c r="BA464" s="160"/>
      <c r="BB464" s="160"/>
    </row>
    <row r="465" spans="1:54" ht="15.75" customHeight="1" x14ac:dyDescent="0.3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  <c r="AA465" s="160"/>
      <c r="AB465" s="160"/>
      <c r="AC465" s="160"/>
      <c r="AD465" s="160"/>
      <c r="AE465" s="160"/>
      <c r="AF465" s="160"/>
      <c r="AG465" s="160"/>
      <c r="AH465" s="160"/>
      <c r="AI465" s="160"/>
      <c r="AJ465" s="160"/>
      <c r="AK465" s="160"/>
      <c r="AL465" s="160"/>
      <c r="AM465" s="160"/>
      <c r="AN465" s="160"/>
      <c r="AO465" s="160"/>
      <c r="AP465" s="160"/>
      <c r="AQ465" s="160"/>
      <c r="AR465" s="160"/>
      <c r="AS465" s="160"/>
      <c r="AT465" s="160"/>
      <c r="AU465" s="160"/>
      <c r="AV465" s="160"/>
      <c r="AW465" s="160"/>
      <c r="AX465" s="160"/>
      <c r="AY465" s="160"/>
      <c r="AZ465" s="160"/>
      <c r="BA465" s="160"/>
      <c r="BB465" s="160"/>
    </row>
    <row r="466" spans="1:54" ht="15.75" customHeight="1" x14ac:dyDescent="0.3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  <c r="AA466" s="160"/>
      <c r="AB466" s="160"/>
      <c r="AC466" s="160"/>
      <c r="AD466" s="160"/>
      <c r="AE466" s="160"/>
      <c r="AF466" s="160"/>
      <c r="AG466" s="160"/>
      <c r="AH466" s="160"/>
      <c r="AI466" s="160"/>
      <c r="AJ466" s="160"/>
      <c r="AK466" s="160"/>
      <c r="AL466" s="160"/>
      <c r="AM466" s="160"/>
      <c r="AN466" s="160"/>
      <c r="AO466" s="160"/>
      <c r="AP466" s="160"/>
      <c r="AQ466" s="160"/>
      <c r="AR466" s="160"/>
      <c r="AS466" s="160"/>
      <c r="AT466" s="160"/>
      <c r="AU466" s="160"/>
      <c r="AV466" s="160"/>
      <c r="AW466" s="160"/>
      <c r="AX466" s="160"/>
      <c r="AY466" s="160"/>
      <c r="AZ466" s="160"/>
      <c r="BA466" s="160"/>
      <c r="BB466" s="160"/>
    </row>
    <row r="467" spans="1:54" ht="15.75" customHeight="1" x14ac:dyDescent="0.3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  <c r="AA467" s="160"/>
      <c r="AB467" s="160"/>
      <c r="AC467" s="160"/>
      <c r="AD467" s="160"/>
      <c r="AE467" s="160"/>
      <c r="AF467" s="160"/>
      <c r="AG467" s="160"/>
      <c r="AH467" s="160"/>
      <c r="AI467" s="160"/>
      <c r="AJ467" s="160"/>
      <c r="AK467" s="160"/>
      <c r="AL467" s="160"/>
      <c r="AM467" s="160"/>
      <c r="AN467" s="160"/>
      <c r="AO467" s="160"/>
      <c r="AP467" s="160"/>
      <c r="AQ467" s="160"/>
      <c r="AR467" s="160"/>
      <c r="AS467" s="160"/>
      <c r="AT467" s="160"/>
      <c r="AU467" s="160"/>
      <c r="AV467" s="160"/>
      <c r="AW467" s="160"/>
      <c r="AX467" s="160"/>
      <c r="AY467" s="160"/>
      <c r="AZ467" s="160"/>
      <c r="BA467" s="160"/>
      <c r="BB467" s="160"/>
    </row>
    <row r="468" spans="1:54" ht="15.75" customHeight="1" x14ac:dyDescent="0.3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  <c r="AA468" s="160"/>
      <c r="AB468" s="160"/>
      <c r="AC468" s="160"/>
      <c r="AD468" s="160"/>
      <c r="AE468" s="160"/>
      <c r="AF468" s="160"/>
      <c r="AG468" s="160"/>
      <c r="AH468" s="160"/>
      <c r="AI468" s="160"/>
      <c r="AJ468" s="160"/>
      <c r="AK468" s="160"/>
      <c r="AL468" s="160"/>
      <c r="AM468" s="160"/>
      <c r="AN468" s="160"/>
      <c r="AO468" s="160"/>
      <c r="AP468" s="160"/>
      <c r="AQ468" s="160"/>
      <c r="AR468" s="160"/>
      <c r="AS468" s="160"/>
      <c r="AT468" s="160"/>
      <c r="AU468" s="160"/>
      <c r="AV468" s="160"/>
      <c r="AW468" s="160"/>
      <c r="AX468" s="160"/>
      <c r="AY468" s="160"/>
      <c r="AZ468" s="160"/>
      <c r="BA468" s="160"/>
      <c r="BB468" s="160"/>
    </row>
    <row r="469" spans="1:54" ht="15.75" customHeight="1" x14ac:dyDescent="0.3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  <c r="AA469" s="160"/>
      <c r="AB469" s="160"/>
      <c r="AC469" s="160"/>
      <c r="AD469" s="160"/>
      <c r="AE469" s="160"/>
      <c r="AF469" s="160"/>
      <c r="AG469" s="160"/>
      <c r="AH469" s="160"/>
      <c r="AI469" s="160"/>
      <c r="AJ469" s="160"/>
      <c r="AK469" s="160"/>
      <c r="AL469" s="160"/>
      <c r="AM469" s="160"/>
      <c r="AN469" s="160"/>
      <c r="AO469" s="160"/>
      <c r="AP469" s="160"/>
      <c r="AQ469" s="160"/>
      <c r="AR469" s="160"/>
      <c r="AS469" s="160"/>
      <c r="AT469" s="160"/>
      <c r="AU469" s="160"/>
      <c r="AV469" s="160"/>
      <c r="AW469" s="160"/>
      <c r="AX469" s="160"/>
      <c r="AY469" s="160"/>
      <c r="AZ469" s="160"/>
      <c r="BA469" s="160"/>
      <c r="BB469" s="160"/>
    </row>
    <row r="470" spans="1:54" ht="15.75" customHeight="1" x14ac:dyDescent="0.3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  <c r="AA470" s="160"/>
      <c r="AB470" s="160"/>
      <c r="AC470" s="160"/>
      <c r="AD470" s="160"/>
      <c r="AE470" s="160"/>
      <c r="AF470" s="160"/>
      <c r="AG470" s="160"/>
      <c r="AH470" s="160"/>
      <c r="AI470" s="160"/>
      <c r="AJ470" s="160"/>
      <c r="AK470" s="160"/>
      <c r="AL470" s="160"/>
      <c r="AM470" s="160"/>
      <c r="AN470" s="160"/>
      <c r="AO470" s="160"/>
      <c r="AP470" s="160"/>
      <c r="AQ470" s="160"/>
      <c r="AR470" s="160"/>
      <c r="AS470" s="160"/>
      <c r="AT470" s="160"/>
      <c r="AU470" s="160"/>
      <c r="AV470" s="160"/>
      <c r="AW470" s="160"/>
      <c r="AX470" s="160"/>
      <c r="AY470" s="160"/>
      <c r="AZ470" s="160"/>
      <c r="BA470" s="160"/>
      <c r="BB470" s="160"/>
    </row>
    <row r="471" spans="1:54" ht="15.75" customHeight="1" x14ac:dyDescent="0.3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  <c r="AA471" s="160"/>
      <c r="AB471" s="160"/>
      <c r="AC471" s="160"/>
      <c r="AD471" s="160"/>
      <c r="AE471" s="160"/>
      <c r="AF471" s="160"/>
      <c r="AG471" s="160"/>
      <c r="AH471" s="160"/>
      <c r="AI471" s="160"/>
      <c r="AJ471" s="160"/>
      <c r="AK471" s="160"/>
      <c r="AL471" s="160"/>
      <c r="AM471" s="160"/>
      <c r="AN471" s="160"/>
      <c r="AO471" s="160"/>
      <c r="AP471" s="160"/>
      <c r="AQ471" s="160"/>
      <c r="AR471" s="160"/>
      <c r="AS471" s="160"/>
      <c r="AT471" s="160"/>
      <c r="AU471" s="160"/>
      <c r="AV471" s="160"/>
      <c r="AW471" s="160"/>
      <c r="AX471" s="160"/>
      <c r="AY471" s="160"/>
      <c r="AZ471" s="160"/>
      <c r="BA471" s="160"/>
      <c r="BB471" s="160"/>
    </row>
    <row r="472" spans="1:54" ht="15.75" customHeight="1" x14ac:dyDescent="0.3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  <c r="AA472" s="160"/>
      <c r="AB472" s="160"/>
      <c r="AC472" s="160"/>
      <c r="AD472" s="160"/>
      <c r="AE472" s="160"/>
      <c r="AF472" s="160"/>
      <c r="AG472" s="160"/>
      <c r="AH472" s="160"/>
      <c r="AI472" s="160"/>
      <c r="AJ472" s="160"/>
      <c r="AK472" s="160"/>
      <c r="AL472" s="160"/>
      <c r="AM472" s="160"/>
      <c r="AN472" s="160"/>
      <c r="AO472" s="160"/>
      <c r="AP472" s="160"/>
      <c r="AQ472" s="160"/>
      <c r="AR472" s="160"/>
      <c r="AS472" s="160"/>
      <c r="AT472" s="160"/>
      <c r="AU472" s="160"/>
      <c r="AV472" s="160"/>
      <c r="AW472" s="160"/>
      <c r="AX472" s="160"/>
      <c r="AY472" s="160"/>
      <c r="AZ472" s="160"/>
      <c r="BA472" s="160"/>
      <c r="BB472" s="160"/>
    </row>
    <row r="473" spans="1:54" ht="15.75" customHeight="1" x14ac:dyDescent="0.3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  <c r="AA473" s="160"/>
      <c r="AB473" s="160"/>
      <c r="AC473" s="160"/>
      <c r="AD473" s="160"/>
      <c r="AE473" s="160"/>
      <c r="AF473" s="160"/>
      <c r="AG473" s="160"/>
      <c r="AH473" s="160"/>
      <c r="AI473" s="160"/>
      <c r="AJ473" s="160"/>
      <c r="AK473" s="160"/>
      <c r="AL473" s="160"/>
      <c r="AM473" s="160"/>
      <c r="AN473" s="160"/>
      <c r="AO473" s="160"/>
      <c r="AP473" s="160"/>
      <c r="AQ473" s="160"/>
      <c r="AR473" s="160"/>
      <c r="AS473" s="160"/>
      <c r="AT473" s="160"/>
      <c r="AU473" s="160"/>
      <c r="AV473" s="160"/>
      <c r="AW473" s="160"/>
      <c r="AX473" s="160"/>
      <c r="AY473" s="160"/>
      <c r="AZ473" s="160"/>
      <c r="BA473" s="160"/>
      <c r="BB473" s="160"/>
    </row>
    <row r="474" spans="1:54" ht="15.75" customHeight="1" x14ac:dyDescent="0.3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  <c r="AA474" s="160"/>
      <c r="AB474" s="160"/>
      <c r="AC474" s="160"/>
      <c r="AD474" s="160"/>
      <c r="AE474" s="160"/>
      <c r="AF474" s="160"/>
      <c r="AG474" s="160"/>
      <c r="AH474" s="160"/>
      <c r="AI474" s="160"/>
      <c r="AJ474" s="160"/>
      <c r="AK474" s="160"/>
      <c r="AL474" s="160"/>
      <c r="AM474" s="160"/>
      <c r="AN474" s="160"/>
      <c r="AO474" s="160"/>
      <c r="AP474" s="160"/>
      <c r="AQ474" s="160"/>
      <c r="AR474" s="160"/>
      <c r="AS474" s="160"/>
      <c r="AT474" s="160"/>
      <c r="AU474" s="160"/>
      <c r="AV474" s="160"/>
      <c r="AW474" s="160"/>
      <c r="AX474" s="160"/>
      <c r="AY474" s="160"/>
      <c r="AZ474" s="160"/>
      <c r="BA474" s="160"/>
      <c r="BB474" s="160"/>
    </row>
    <row r="475" spans="1:54" ht="15.75" customHeight="1" x14ac:dyDescent="0.3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  <c r="AA475" s="160"/>
      <c r="AB475" s="160"/>
      <c r="AC475" s="160"/>
      <c r="AD475" s="160"/>
      <c r="AE475" s="160"/>
      <c r="AF475" s="160"/>
      <c r="AG475" s="160"/>
      <c r="AH475" s="160"/>
      <c r="AI475" s="160"/>
      <c r="AJ475" s="160"/>
      <c r="AK475" s="160"/>
      <c r="AL475" s="160"/>
      <c r="AM475" s="160"/>
      <c r="AN475" s="160"/>
      <c r="AO475" s="160"/>
      <c r="AP475" s="160"/>
      <c r="AQ475" s="160"/>
      <c r="AR475" s="160"/>
      <c r="AS475" s="160"/>
      <c r="AT475" s="160"/>
      <c r="AU475" s="160"/>
      <c r="AV475" s="160"/>
      <c r="AW475" s="160"/>
      <c r="AX475" s="160"/>
      <c r="AY475" s="160"/>
      <c r="AZ475" s="160"/>
      <c r="BA475" s="160"/>
      <c r="BB475" s="160"/>
    </row>
    <row r="476" spans="1:54" ht="15.75" customHeight="1" x14ac:dyDescent="0.3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  <c r="AA476" s="160"/>
      <c r="AB476" s="160"/>
      <c r="AC476" s="160"/>
      <c r="AD476" s="160"/>
      <c r="AE476" s="160"/>
      <c r="AF476" s="160"/>
      <c r="AG476" s="160"/>
      <c r="AH476" s="160"/>
      <c r="AI476" s="160"/>
      <c r="AJ476" s="160"/>
      <c r="AK476" s="160"/>
      <c r="AL476" s="160"/>
      <c r="AM476" s="160"/>
      <c r="AN476" s="160"/>
      <c r="AO476" s="160"/>
      <c r="AP476" s="160"/>
      <c r="AQ476" s="160"/>
      <c r="AR476" s="160"/>
      <c r="AS476" s="160"/>
      <c r="AT476" s="160"/>
      <c r="AU476" s="160"/>
      <c r="AV476" s="160"/>
      <c r="AW476" s="160"/>
      <c r="AX476" s="160"/>
      <c r="AY476" s="160"/>
      <c r="AZ476" s="160"/>
      <c r="BA476" s="160"/>
      <c r="BB476" s="160"/>
    </row>
    <row r="477" spans="1:54" ht="15.75" customHeight="1" x14ac:dyDescent="0.3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  <c r="AA477" s="160"/>
      <c r="AB477" s="160"/>
      <c r="AC477" s="160"/>
      <c r="AD477" s="160"/>
      <c r="AE477" s="160"/>
      <c r="AF477" s="160"/>
      <c r="AG477" s="160"/>
      <c r="AH477" s="160"/>
      <c r="AI477" s="160"/>
      <c r="AJ477" s="160"/>
      <c r="AK477" s="160"/>
      <c r="AL477" s="160"/>
      <c r="AM477" s="160"/>
      <c r="AN477" s="160"/>
      <c r="AO477" s="160"/>
      <c r="AP477" s="160"/>
      <c r="AQ477" s="160"/>
      <c r="AR477" s="160"/>
      <c r="AS477" s="160"/>
      <c r="AT477" s="160"/>
      <c r="AU477" s="160"/>
      <c r="AV477" s="160"/>
      <c r="AW477" s="160"/>
      <c r="AX477" s="160"/>
      <c r="AY477" s="160"/>
      <c r="AZ477" s="160"/>
      <c r="BA477" s="160"/>
      <c r="BB477" s="160"/>
    </row>
    <row r="478" spans="1:54" ht="15.75" customHeight="1" x14ac:dyDescent="0.3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  <c r="AA478" s="160"/>
      <c r="AB478" s="160"/>
      <c r="AC478" s="160"/>
      <c r="AD478" s="160"/>
      <c r="AE478" s="160"/>
      <c r="AF478" s="160"/>
      <c r="AG478" s="160"/>
      <c r="AH478" s="160"/>
      <c r="AI478" s="160"/>
      <c r="AJ478" s="160"/>
      <c r="AK478" s="160"/>
      <c r="AL478" s="160"/>
      <c r="AM478" s="160"/>
      <c r="AN478" s="160"/>
      <c r="AO478" s="160"/>
      <c r="AP478" s="160"/>
      <c r="AQ478" s="160"/>
      <c r="AR478" s="160"/>
      <c r="AS478" s="160"/>
      <c r="AT478" s="160"/>
      <c r="AU478" s="160"/>
      <c r="AV478" s="160"/>
      <c r="AW478" s="160"/>
      <c r="AX478" s="160"/>
      <c r="AY478" s="160"/>
      <c r="AZ478" s="160"/>
      <c r="BA478" s="160"/>
      <c r="BB478" s="160"/>
    </row>
    <row r="479" spans="1:54" ht="15.75" customHeight="1" x14ac:dyDescent="0.3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  <c r="AA479" s="160"/>
      <c r="AB479" s="160"/>
      <c r="AC479" s="160"/>
      <c r="AD479" s="160"/>
      <c r="AE479" s="160"/>
      <c r="AF479" s="160"/>
      <c r="AG479" s="160"/>
      <c r="AH479" s="160"/>
      <c r="AI479" s="160"/>
      <c r="AJ479" s="160"/>
      <c r="AK479" s="160"/>
      <c r="AL479" s="160"/>
      <c r="AM479" s="160"/>
      <c r="AN479" s="160"/>
      <c r="AO479" s="160"/>
      <c r="AP479" s="160"/>
      <c r="AQ479" s="160"/>
      <c r="AR479" s="160"/>
      <c r="AS479" s="160"/>
      <c r="AT479" s="160"/>
      <c r="AU479" s="160"/>
      <c r="AV479" s="160"/>
      <c r="AW479" s="160"/>
      <c r="AX479" s="160"/>
      <c r="AY479" s="160"/>
      <c r="AZ479" s="160"/>
      <c r="BA479" s="160"/>
      <c r="BB479" s="160"/>
    </row>
    <row r="480" spans="1:54" ht="15.75" customHeight="1" x14ac:dyDescent="0.3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  <c r="AA480" s="160"/>
      <c r="AB480" s="160"/>
      <c r="AC480" s="160"/>
      <c r="AD480" s="160"/>
      <c r="AE480" s="160"/>
      <c r="AF480" s="160"/>
      <c r="AG480" s="160"/>
      <c r="AH480" s="160"/>
      <c r="AI480" s="160"/>
      <c r="AJ480" s="160"/>
      <c r="AK480" s="160"/>
      <c r="AL480" s="160"/>
      <c r="AM480" s="160"/>
      <c r="AN480" s="160"/>
      <c r="AO480" s="160"/>
      <c r="AP480" s="160"/>
      <c r="AQ480" s="160"/>
      <c r="AR480" s="160"/>
      <c r="AS480" s="160"/>
      <c r="AT480" s="160"/>
      <c r="AU480" s="160"/>
      <c r="AV480" s="160"/>
      <c r="AW480" s="160"/>
      <c r="AX480" s="160"/>
      <c r="AY480" s="160"/>
      <c r="AZ480" s="160"/>
      <c r="BA480" s="160"/>
      <c r="BB480" s="160"/>
    </row>
    <row r="481" spans="1:54" ht="15.75" customHeight="1" x14ac:dyDescent="0.3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  <c r="AA481" s="160"/>
      <c r="AB481" s="160"/>
      <c r="AC481" s="160"/>
      <c r="AD481" s="160"/>
      <c r="AE481" s="160"/>
      <c r="AF481" s="160"/>
      <c r="AG481" s="160"/>
      <c r="AH481" s="160"/>
      <c r="AI481" s="160"/>
      <c r="AJ481" s="160"/>
      <c r="AK481" s="160"/>
      <c r="AL481" s="160"/>
      <c r="AM481" s="160"/>
      <c r="AN481" s="160"/>
      <c r="AO481" s="160"/>
      <c r="AP481" s="160"/>
      <c r="AQ481" s="160"/>
      <c r="AR481" s="160"/>
      <c r="AS481" s="160"/>
      <c r="AT481" s="160"/>
      <c r="AU481" s="160"/>
      <c r="AV481" s="160"/>
      <c r="AW481" s="160"/>
      <c r="AX481" s="160"/>
      <c r="AY481" s="160"/>
      <c r="AZ481" s="160"/>
      <c r="BA481" s="160"/>
      <c r="BB481" s="160"/>
    </row>
    <row r="482" spans="1:54" ht="15.75" customHeight="1" x14ac:dyDescent="0.3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  <c r="AA482" s="160"/>
      <c r="AB482" s="160"/>
      <c r="AC482" s="160"/>
      <c r="AD482" s="160"/>
      <c r="AE482" s="160"/>
      <c r="AF482" s="160"/>
      <c r="AG482" s="160"/>
      <c r="AH482" s="160"/>
      <c r="AI482" s="160"/>
      <c r="AJ482" s="160"/>
      <c r="AK482" s="160"/>
      <c r="AL482" s="160"/>
      <c r="AM482" s="160"/>
      <c r="AN482" s="160"/>
      <c r="AO482" s="160"/>
      <c r="AP482" s="160"/>
      <c r="AQ482" s="160"/>
      <c r="AR482" s="160"/>
      <c r="AS482" s="160"/>
      <c r="AT482" s="160"/>
      <c r="AU482" s="160"/>
      <c r="AV482" s="160"/>
      <c r="AW482" s="160"/>
      <c r="AX482" s="160"/>
      <c r="AY482" s="160"/>
      <c r="AZ482" s="160"/>
      <c r="BA482" s="160"/>
      <c r="BB482" s="160"/>
    </row>
    <row r="483" spans="1:54" ht="15.75" customHeight="1" x14ac:dyDescent="0.3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  <c r="AA483" s="160"/>
      <c r="AB483" s="160"/>
      <c r="AC483" s="160"/>
      <c r="AD483" s="160"/>
      <c r="AE483" s="160"/>
      <c r="AF483" s="160"/>
      <c r="AG483" s="160"/>
      <c r="AH483" s="160"/>
      <c r="AI483" s="160"/>
      <c r="AJ483" s="160"/>
      <c r="AK483" s="160"/>
      <c r="AL483" s="160"/>
      <c r="AM483" s="160"/>
      <c r="AN483" s="160"/>
      <c r="AO483" s="160"/>
      <c r="AP483" s="160"/>
      <c r="AQ483" s="160"/>
      <c r="AR483" s="160"/>
      <c r="AS483" s="160"/>
      <c r="AT483" s="160"/>
      <c r="AU483" s="160"/>
      <c r="AV483" s="160"/>
      <c r="AW483" s="160"/>
      <c r="AX483" s="160"/>
      <c r="AY483" s="160"/>
      <c r="AZ483" s="160"/>
      <c r="BA483" s="160"/>
      <c r="BB483" s="160"/>
    </row>
    <row r="484" spans="1:54" ht="15.75" customHeight="1" x14ac:dyDescent="0.3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  <c r="AA484" s="160"/>
      <c r="AB484" s="160"/>
      <c r="AC484" s="160"/>
      <c r="AD484" s="160"/>
      <c r="AE484" s="160"/>
      <c r="AF484" s="160"/>
      <c r="AG484" s="160"/>
      <c r="AH484" s="160"/>
      <c r="AI484" s="160"/>
      <c r="AJ484" s="160"/>
      <c r="AK484" s="160"/>
      <c r="AL484" s="160"/>
      <c r="AM484" s="160"/>
      <c r="AN484" s="160"/>
      <c r="AO484" s="160"/>
      <c r="AP484" s="160"/>
      <c r="AQ484" s="160"/>
      <c r="AR484" s="160"/>
      <c r="AS484" s="160"/>
      <c r="AT484" s="160"/>
      <c r="AU484" s="160"/>
      <c r="AV484" s="160"/>
      <c r="AW484" s="160"/>
      <c r="AX484" s="160"/>
      <c r="AY484" s="160"/>
      <c r="AZ484" s="160"/>
      <c r="BA484" s="160"/>
      <c r="BB484" s="160"/>
    </row>
    <row r="485" spans="1:54" ht="15.75" customHeight="1" x14ac:dyDescent="0.3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  <c r="AA485" s="160"/>
      <c r="AB485" s="160"/>
      <c r="AC485" s="160"/>
      <c r="AD485" s="160"/>
      <c r="AE485" s="160"/>
      <c r="AF485" s="160"/>
      <c r="AG485" s="160"/>
      <c r="AH485" s="160"/>
      <c r="AI485" s="160"/>
      <c r="AJ485" s="160"/>
      <c r="AK485" s="160"/>
      <c r="AL485" s="160"/>
      <c r="AM485" s="160"/>
      <c r="AN485" s="160"/>
      <c r="AO485" s="160"/>
      <c r="AP485" s="160"/>
      <c r="AQ485" s="160"/>
      <c r="AR485" s="160"/>
      <c r="AS485" s="160"/>
      <c r="AT485" s="160"/>
      <c r="AU485" s="160"/>
      <c r="AV485" s="160"/>
      <c r="AW485" s="160"/>
      <c r="AX485" s="160"/>
      <c r="AY485" s="160"/>
      <c r="AZ485" s="160"/>
      <c r="BA485" s="160"/>
      <c r="BB485" s="160"/>
    </row>
    <row r="486" spans="1:54" ht="15.75" customHeight="1" x14ac:dyDescent="0.3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  <c r="AA486" s="160"/>
      <c r="AB486" s="160"/>
      <c r="AC486" s="160"/>
      <c r="AD486" s="160"/>
      <c r="AE486" s="160"/>
      <c r="AF486" s="160"/>
      <c r="AG486" s="160"/>
      <c r="AH486" s="160"/>
      <c r="AI486" s="160"/>
      <c r="AJ486" s="160"/>
      <c r="AK486" s="160"/>
      <c r="AL486" s="160"/>
      <c r="AM486" s="160"/>
      <c r="AN486" s="160"/>
      <c r="AO486" s="160"/>
      <c r="AP486" s="160"/>
      <c r="AQ486" s="160"/>
      <c r="AR486" s="160"/>
      <c r="AS486" s="160"/>
      <c r="AT486" s="160"/>
      <c r="AU486" s="160"/>
      <c r="AV486" s="160"/>
      <c r="AW486" s="160"/>
      <c r="AX486" s="160"/>
      <c r="AY486" s="160"/>
      <c r="AZ486" s="160"/>
      <c r="BA486" s="160"/>
      <c r="BB486" s="160"/>
    </row>
    <row r="487" spans="1:54" ht="15.75" customHeight="1" x14ac:dyDescent="0.3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  <c r="AA487" s="160"/>
      <c r="AB487" s="160"/>
      <c r="AC487" s="160"/>
      <c r="AD487" s="160"/>
      <c r="AE487" s="160"/>
      <c r="AF487" s="160"/>
      <c r="AG487" s="160"/>
      <c r="AH487" s="160"/>
      <c r="AI487" s="160"/>
      <c r="AJ487" s="160"/>
      <c r="AK487" s="160"/>
      <c r="AL487" s="160"/>
      <c r="AM487" s="160"/>
      <c r="AN487" s="160"/>
      <c r="AO487" s="160"/>
      <c r="AP487" s="160"/>
      <c r="AQ487" s="160"/>
      <c r="AR487" s="160"/>
      <c r="AS487" s="160"/>
      <c r="AT487" s="160"/>
      <c r="AU487" s="160"/>
      <c r="AV487" s="160"/>
      <c r="AW487" s="160"/>
      <c r="AX487" s="160"/>
      <c r="AY487" s="160"/>
      <c r="AZ487" s="160"/>
      <c r="BA487" s="160"/>
      <c r="BB487" s="160"/>
    </row>
    <row r="488" spans="1:54" ht="15.75" customHeight="1" x14ac:dyDescent="0.3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  <c r="AA488" s="160"/>
      <c r="AB488" s="160"/>
      <c r="AC488" s="160"/>
      <c r="AD488" s="160"/>
      <c r="AE488" s="160"/>
      <c r="AF488" s="160"/>
      <c r="AG488" s="160"/>
      <c r="AH488" s="160"/>
      <c r="AI488" s="160"/>
      <c r="AJ488" s="160"/>
      <c r="AK488" s="160"/>
      <c r="AL488" s="160"/>
      <c r="AM488" s="160"/>
      <c r="AN488" s="160"/>
      <c r="AO488" s="160"/>
      <c r="AP488" s="160"/>
      <c r="AQ488" s="160"/>
      <c r="AR488" s="160"/>
      <c r="AS488" s="160"/>
      <c r="AT488" s="160"/>
      <c r="AU488" s="160"/>
      <c r="AV488" s="160"/>
      <c r="AW488" s="160"/>
      <c r="AX488" s="160"/>
      <c r="AY488" s="160"/>
      <c r="AZ488" s="160"/>
      <c r="BA488" s="160"/>
      <c r="BB488" s="160"/>
    </row>
    <row r="489" spans="1:54" ht="15.75" customHeight="1" x14ac:dyDescent="0.3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  <c r="AA489" s="160"/>
      <c r="AB489" s="160"/>
      <c r="AC489" s="160"/>
      <c r="AD489" s="160"/>
      <c r="AE489" s="160"/>
      <c r="AF489" s="160"/>
      <c r="AG489" s="160"/>
      <c r="AH489" s="160"/>
      <c r="AI489" s="160"/>
      <c r="AJ489" s="160"/>
      <c r="AK489" s="160"/>
      <c r="AL489" s="160"/>
      <c r="AM489" s="160"/>
      <c r="AN489" s="160"/>
      <c r="AO489" s="160"/>
      <c r="AP489" s="160"/>
      <c r="AQ489" s="160"/>
      <c r="AR489" s="160"/>
      <c r="AS489" s="160"/>
      <c r="AT489" s="160"/>
      <c r="AU489" s="160"/>
      <c r="AV489" s="160"/>
      <c r="AW489" s="160"/>
      <c r="AX489" s="160"/>
      <c r="AY489" s="160"/>
      <c r="AZ489" s="160"/>
      <c r="BA489" s="160"/>
      <c r="BB489" s="160"/>
    </row>
    <row r="490" spans="1:54" ht="15.75" customHeight="1" x14ac:dyDescent="0.3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  <c r="AA490" s="160"/>
      <c r="AB490" s="160"/>
      <c r="AC490" s="160"/>
      <c r="AD490" s="160"/>
      <c r="AE490" s="160"/>
      <c r="AF490" s="160"/>
      <c r="AG490" s="160"/>
      <c r="AH490" s="160"/>
      <c r="AI490" s="160"/>
      <c r="AJ490" s="160"/>
      <c r="AK490" s="160"/>
      <c r="AL490" s="160"/>
      <c r="AM490" s="160"/>
      <c r="AN490" s="160"/>
      <c r="AO490" s="160"/>
      <c r="AP490" s="160"/>
      <c r="AQ490" s="160"/>
      <c r="AR490" s="160"/>
      <c r="AS490" s="160"/>
      <c r="AT490" s="160"/>
      <c r="AU490" s="160"/>
      <c r="AV490" s="160"/>
      <c r="AW490" s="160"/>
      <c r="AX490" s="160"/>
      <c r="AY490" s="160"/>
      <c r="AZ490" s="160"/>
      <c r="BA490" s="160"/>
      <c r="BB490" s="160"/>
    </row>
    <row r="491" spans="1:54" ht="15.75" customHeight="1" x14ac:dyDescent="0.3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  <c r="AA491" s="160"/>
      <c r="AB491" s="160"/>
      <c r="AC491" s="160"/>
      <c r="AD491" s="160"/>
      <c r="AE491" s="160"/>
      <c r="AF491" s="160"/>
      <c r="AG491" s="160"/>
      <c r="AH491" s="160"/>
      <c r="AI491" s="160"/>
      <c r="AJ491" s="160"/>
      <c r="AK491" s="160"/>
      <c r="AL491" s="160"/>
      <c r="AM491" s="160"/>
      <c r="AN491" s="160"/>
      <c r="AO491" s="160"/>
      <c r="AP491" s="160"/>
      <c r="AQ491" s="160"/>
      <c r="AR491" s="160"/>
      <c r="AS491" s="160"/>
      <c r="AT491" s="160"/>
      <c r="AU491" s="160"/>
      <c r="AV491" s="160"/>
      <c r="AW491" s="160"/>
      <c r="AX491" s="160"/>
      <c r="AY491" s="160"/>
      <c r="AZ491" s="160"/>
      <c r="BA491" s="160"/>
      <c r="BB491" s="160"/>
    </row>
    <row r="492" spans="1:54" ht="15.75" customHeight="1" x14ac:dyDescent="0.3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  <c r="AA492" s="160"/>
      <c r="AB492" s="160"/>
      <c r="AC492" s="160"/>
      <c r="AD492" s="160"/>
      <c r="AE492" s="160"/>
      <c r="AF492" s="160"/>
      <c r="AG492" s="160"/>
      <c r="AH492" s="160"/>
      <c r="AI492" s="160"/>
      <c r="AJ492" s="160"/>
      <c r="AK492" s="160"/>
      <c r="AL492" s="160"/>
      <c r="AM492" s="160"/>
      <c r="AN492" s="160"/>
      <c r="AO492" s="160"/>
      <c r="AP492" s="160"/>
      <c r="AQ492" s="160"/>
      <c r="AR492" s="160"/>
      <c r="AS492" s="160"/>
      <c r="AT492" s="160"/>
      <c r="AU492" s="160"/>
      <c r="AV492" s="160"/>
      <c r="AW492" s="160"/>
      <c r="AX492" s="160"/>
      <c r="AY492" s="160"/>
      <c r="AZ492" s="160"/>
      <c r="BA492" s="160"/>
      <c r="BB492" s="160"/>
    </row>
    <row r="493" spans="1:54" ht="15.75" customHeight="1" x14ac:dyDescent="0.3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  <c r="AA493" s="160"/>
      <c r="AB493" s="160"/>
      <c r="AC493" s="160"/>
      <c r="AD493" s="160"/>
      <c r="AE493" s="160"/>
      <c r="AF493" s="160"/>
      <c r="AG493" s="160"/>
      <c r="AH493" s="160"/>
      <c r="AI493" s="160"/>
      <c r="AJ493" s="160"/>
      <c r="AK493" s="160"/>
      <c r="AL493" s="160"/>
      <c r="AM493" s="160"/>
      <c r="AN493" s="160"/>
      <c r="AO493" s="160"/>
      <c r="AP493" s="160"/>
      <c r="AQ493" s="160"/>
      <c r="AR493" s="160"/>
      <c r="AS493" s="160"/>
      <c r="AT493" s="160"/>
      <c r="AU493" s="160"/>
      <c r="AV493" s="160"/>
      <c r="AW493" s="160"/>
      <c r="AX493" s="160"/>
      <c r="AY493" s="160"/>
      <c r="AZ493" s="160"/>
      <c r="BA493" s="160"/>
      <c r="BB493" s="160"/>
    </row>
    <row r="494" spans="1:54" ht="15.75" customHeight="1" x14ac:dyDescent="0.3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  <c r="AA494" s="160"/>
      <c r="AB494" s="160"/>
      <c r="AC494" s="160"/>
      <c r="AD494" s="160"/>
      <c r="AE494" s="160"/>
      <c r="AF494" s="160"/>
      <c r="AG494" s="160"/>
      <c r="AH494" s="160"/>
      <c r="AI494" s="160"/>
      <c r="AJ494" s="160"/>
      <c r="AK494" s="160"/>
      <c r="AL494" s="160"/>
      <c r="AM494" s="160"/>
      <c r="AN494" s="160"/>
      <c r="AO494" s="160"/>
      <c r="AP494" s="160"/>
      <c r="AQ494" s="160"/>
      <c r="AR494" s="160"/>
      <c r="AS494" s="160"/>
      <c r="AT494" s="160"/>
      <c r="AU494" s="160"/>
      <c r="AV494" s="160"/>
      <c r="AW494" s="160"/>
      <c r="AX494" s="160"/>
      <c r="AY494" s="160"/>
      <c r="AZ494" s="160"/>
      <c r="BA494" s="160"/>
      <c r="BB494" s="160"/>
    </row>
    <row r="495" spans="1:54" ht="15.75" customHeight="1" x14ac:dyDescent="0.3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  <c r="AA495" s="160"/>
      <c r="AB495" s="160"/>
      <c r="AC495" s="160"/>
      <c r="AD495" s="160"/>
      <c r="AE495" s="160"/>
      <c r="AF495" s="160"/>
      <c r="AG495" s="160"/>
      <c r="AH495" s="160"/>
      <c r="AI495" s="160"/>
      <c r="AJ495" s="160"/>
      <c r="AK495" s="160"/>
      <c r="AL495" s="160"/>
      <c r="AM495" s="160"/>
      <c r="AN495" s="160"/>
      <c r="AO495" s="160"/>
      <c r="AP495" s="160"/>
      <c r="AQ495" s="160"/>
      <c r="AR495" s="160"/>
      <c r="AS495" s="160"/>
      <c r="AT495" s="160"/>
      <c r="AU495" s="160"/>
      <c r="AV495" s="160"/>
      <c r="AW495" s="160"/>
      <c r="AX495" s="160"/>
      <c r="AY495" s="160"/>
      <c r="AZ495" s="160"/>
      <c r="BA495" s="160"/>
      <c r="BB495" s="160"/>
    </row>
    <row r="496" spans="1:54" ht="15.75" customHeight="1" x14ac:dyDescent="0.3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  <c r="AA496" s="160"/>
      <c r="AB496" s="160"/>
      <c r="AC496" s="160"/>
      <c r="AD496" s="160"/>
      <c r="AE496" s="160"/>
      <c r="AF496" s="160"/>
      <c r="AG496" s="160"/>
      <c r="AH496" s="160"/>
      <c r="AI496" s="160"/>
      <c r="AJ496" s="160"/>
      <c r="AK496" s="160"/>
      <c r="AL496" s="160"/>
      <c r="AM496" s="160"/>
      <c r="AN496" s="160"/>
      <c r="AO496" s="160"/>
      <c r="AP496" s="160"/>
      <c r="AQ496" s="160"/>
      <c r="AR496" s="160"/>
      <c r="AS496" s="160"/>
      <c r="AT496" s="160"/>
      <c r="AU496" s="160"/>
      <c r="AV496" s="160"/>
      <c r="AW496" s="160"/>
      <c r="AX496" s="160"/>
      <c r="AY496" s="160"/>
      <c r="AZ496" s="160"/>
      <c r="BA496" s="160"/>
      <c r="BB496" s="160"/>
    </row>
    <row r="497" spans="1:54" ht="15.75" customHeight="1" x14ac:dyDescent="0.3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  <c r="AA497" s="160"/>
      <c r="AB497" s="160"/>
      <c r="AC497" s="160"/>
      <c r="AD497" s="160"/>
      <c r="AE497" s="160"/>
      <c r="AF497" s="160"/>
      <c r="AG497" s="160"/>
      <c r="AH497" s="160"/>
      <c r="AI497" s="160"/>
      <c r="AJ497" s="160"/>
      <c r="AK497" s="160"/>
      <c r="AL497" s="160"/>
      <c r="AM497" s="160"/>
      <c r="AN497" s="160"/>
      <c r="AO497" s="160"/>
      <c r="AP497" s="160"/>
      <c r="AQ497" s="160"/>
      <c r="AR497" s="160"/>
      <c r="AS497" s="160"/>
      <c r="AT497" s="160"/>
      <c r="AU497" s="160"/>
      <c r="AV497" s="160"/>
      <c r="AW497" s="160"/>
      <c r="AX497" s="160"/>
      <c r="AY497" s="160"/>
      <c r="AZ497" s="160"/>
      <c r="BA497" s="160"/>
      <c r="BB497" s="160"/>
    </row>
    <row r="498" spans="1:54" ht="15.75" customHeight="1" x14ac:dyDescent="0.3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  <c r="AA498" s="160"/>
      <c r="AB498" s="160"/>
      <c r="AC498" s="160"/>
      <c r="AD498" s="160"/>
      <c r="AE498" s="160"/>
      <c r="AF498" s="160"/>
      <c r="AG498" s="160"/>
      <c r="AH498" s="160"/>
      <c r="AI498" s="160"/>
      <c r="AJ498" s="160"/>
      <c r="AK498" s="160"/>
      <c r="AL498" s="160"/>
      <c r="AM498" s="160"/>
      <c r="AN498" s="160"/>
      <c r="AO498" s="160"/>
      <c r="AP498" s="160"/>
      <c r="AQ498" s="160"/>
      <c r="AR498" s="160"/>
      <c r="AS498" s="160"/>
      <c r="AT498" s="160"/>
      <c r="AU498" s="160"/>
      <c r="AV498" s="160"/>
      <c r="AW498" s="160"/>
      <c r="AX498" s="160"/>
      <c r="AY498" s="160"/>
      <c r="AZ498" s="160"/>
      <c r="BA498" s="160"/>
      <c r="BB498" s="160"/>
    </row>
    <row r="499" spans="1:54" ht="15.75" customHeight="1" x14ac:dyDescent="0.3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  <c r="AA499" s="160"/>
      <c r="AB499" s="160"/>
      <c r="AC499" s="160"/>
      <c r="AD499" s="160"/>
      <c r="AE499" s="160"/>
      <c r="AF499" s="160"/>
      <c r="AG499" s="160"/>
      <c r="AH499" s="160"/>
      <c r="AI499" s="160"/>
      <c r="AJ499" s="160"/>
      <c r="AK499" s="160"/>
      <c r="AL499" s="160"/>
      <c r="AM499" s="160"/>
      <c r="AN499" s="160"/>
      <c r="AO499" s="160"/>
      <c r="AP499" s="160"/>
      <c r="AQ499" s="160"/>
      <c r="AR499" s="160"/>
      <c r="AS499" s="160"/>
      <c r="AT499" s="160"/>
      <c r="AU499" s="160"/>
      <c r="AV499" s="160"/>
      <c r="AW499" s="160"/>
      <c r="AX499" s="160"/>
      <c r="AY499" s="160"/>
      <c r="AZ499" s="160"/>
      <c r="BA499" s="160"/>
      <c r="BB499" s="160"/>
    </row>
    <row r="500" spans="1:54" ht="15.75" customHeight="1" x14ac:dyDescent="0.3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  <c r="AA500" s="160"/>
      <c r="AB500" s="160"/>
      <c r="AC500" s="160"/>
      <c r="AD500" s="160"/>
      <c r="AE500" s="160"/>
      <c r="AF500" s="160"/>
      <c r="AG500" s="160"/>
      <c r="AH500" s="160"/>
      <c r="AI500" s="160"/>
      <c r="AJ500" s="160"/>
      <c r="AK500" s="160"/>
      <c r="AL500" s="160"/>
      <c r="AM500" s="160"/>
      <c r="AN500" s="160"/>
      <c r="AO500" s="160"/>
      <c r="AP500" s="160"/>
      <c r="AQ500" s="160"/>
      <c r="AR500" s="160"/>
      <c r="AS500" s="160"/>
      <c r="AT500" s="160"/>
      <c r="AU500" s="160"/>
      <c r="AV500" s="160"/>
      <c r="AW500" s="160"/>
      <c r="AX500" s="160"/>
      <c r="AY500" s="160"/>
      <c r="AZ500" s="160"/>
      <c r="BA500" s="160"/>
      <c r="BB500" s="160"/>
    </row>
    <row r="501" spans="1:54" ht="15.75" customHeight="1" x14ac:dyDescent="0.3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  <c r="AA501" s="160"/>
      <c r="AB501" s="160"/>
      <c r="AC501" s="160"/>
      <c r="AD501" s="160"/>
      <c r="AE501" s="160"/>
      <c r="AF501" s="160"/>
      <c r="AG501" s="160"/>
      <c r="AH501" s="160"/>
      <c r="AI501" s="160"/>
      <c r="AJ501" s="160"/>
      <c r="AK501" s="160"/>
      <c r="AL501" s="160"/>
      <c r="AM501" s="160"/>
      <c r="AN501" s="160"/>
      <c r="AO501" s="160"/>
      <c r="AP501" s="160"/>
      <c r="AQ501" s="160"/>
      <c r="AR501" s="160"/>
      <c r="AS501" s="160"/>
      <c r="AT501" s="160"/>
      <c r="AU501" s="160"/>
      <c r="AV501" s="160"/>
      <c r="AW501" s="160"/>
      <c r="AX501" s="160"/>
      <c r="AY501" s="160"/>
      <c r="AZ501" s="160"/>
      <c r="BA501" s="160"/>
      <c r="BB501" s="160"/>
    </row>
    <row r="502" spans="1:54" ht="15.75" customHeight="1" x14ac:dyDescent="0.3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  <c r="AA502" s="160"/>
      <c r="AB502" s="160"/>
      <c r="AC502" s="160"/>
      <c r="AD502" s="160"/>
      <c r="AE502" s="160"/>
      <c r="AF502" s="160"/>
      <c r="AG502" s="160"/>
      <c r="AH502" s="160"/>
      <c r="AI502" s="160"/>
      <c r="AJ502" s="160"/>
      <c r="AK502" s="160"/>
      <c r="AL502" s="160"/>
      <c r="AM502" s="160"/>
      <c r="AN502" s="160"/>
      <c r="AO502" s="160"/>
      <c r="AP502" s="160"/>
      <c r="AQ502" s="160"/>
      <c r="AR502" s="160"/>
      <c r="AS502" s="160"/>
      <c r="AT502" s="160"/>
      <c r="AU502" s="160"/>
      <c r="AV502" s="160"/>
      <c r="AW502" s="160"/>
      <c r="AX502" s="160"/>
      <c r="AY502" s="160"/>
      <c r="AZ502" s="160"/>
      <c r="BA502" s="160"/>
      <c r="BB502" s="160"/>
    </row>
    <row r="503" spans="1:54" ht="15.75" customHeight="1" x14ac:dyDescent="0.3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  <c r="AA503" s="160"/>
      <c r="AB503" s="160"/>
      <c r="AC503" s="160"/>
      <c r="AD503" s="160"/>
      <c r="AE503" s="160"/>
      <c r="AF503" s="160"/>
      <c r="AG503" s="160"/>
      <c r="AH503" s="160"/>
      <c r="AI503" s="160"/>
      <c r="AJ503" s="160"/>
      <c r="AK503" s="160"/>
      <c r="AL503" s="160"/>
      <c r="AM503" s="160"/>
      <c r="AN503" s="160"/>
      <c r="AO503" s="160"/>
      <c r="AP503" s="160"/>
      <c r="AQ503" s="160"/>
      <c r="AR503" s="160"/>
      <c r="AS503" s="160"/>
      <c r="AT503" s="160"/>
      <c r="AU503" s="160"/>
      <c r="AV503" s="160"/>
      <c r="AW503" s="160"/>
      <c r="AX503" s="160"/>
      <c r="AY503" s="160"/>
      <c r="AZ503" s="160"/>
      <c r="BA503" s="160"/>
      <c r="BB503" s="160"/>
    </row>
    <row r="504" spans="1:54" ht="15.75" customHeight="1" x14ac:dyDescent="0.3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  <c r="AA504" s="160"/>
      <c r="AB504" s="160"/>
      <c r="AC504" s="160"/>
      <c r="AD504" s="160"/>
      <c r="AE504" s="160"/>
      <c r="AF504" s="160"/>
      <c r="AG504" s="160"/>
      <c r="AH504" s="160"/>
      <c r="AI504" s="160"/>
      <c r="AJ504" s="160"/>
      <c r="AK504" s="160"/>
      <c r="AL504" s="160"/>
      <c r="AM504" s="160"/>
      <c r="AN504" s="160"/>
      <c r="AO504" s="160"/>
      <c r="AP504" s="160"/>
      <c r="AQ504" s="160"/>
      <c r="AR504" s="160"/>
      <c r="AS504" s="160"/>
      <c r="AT504" s="160"/>
      <c r="AU504" s="160"/>
      <c r="AV504" s="160"/>
      <c r="AW504" s="160"/>
      <c r="AX504" s="160"/>
      <c r="AY504" s="160"/>
      <c r="AZ504" s="160"/>
      <c r="BA504" s="160"/>
      <c r="BB504" s="160"/>
    </row>
    <row r="505" spans="1:54" ht="15.75" customHeight="1" x14ac:dyDescent="0.3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  <c r="AA505" s="160"/>
      <c r="AB505" s="160"/>
      <c r="AC505" s="160"/>
      <c r="AD505" s="160"/>
      <c r="AE505" s="160"/>
      <c r="AF505" s="160"/>
      <c r="AG505" s="160"/>
      <c r="AH505" s="160"/>
      <c r="AI505" s="160"/>
      <c r="AJ505" s="160"/>
      <c r="AK505" s="160"/>
      <c r="AL505" s="160"/>
      <c r="AM505" s="160"/>
      <c r="AN505" s="160"/>
      <c r="AO505" s="160"/>
      <c r="AP505" s="160"/>
      <c r="AQ505" s="160"/>
      <c r="AR505" s="160"/>
      <c r="AS505" s="160"/>
      <c r="AT505" s="160"/>
      <c r="AU505" s="160"/>
      <c r="AV505" s="160"/>
      <c r="AW505" s="160"/>
      <c r="AX505" s="160"/>
      <c r="AY505" s="160"/>
      <c r="AZ505" s="160"/>
      <c r="BA505" s="160"/>
      <c r="BB505" s="160"/>
    </row>
    <row r="506" spans="1:54" ht="15.75" customHeight="1" x14ac:dyDescent="0.3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  <c r="AA506" s="160"/>
      <c r="AB506" s="160"/>
      <c r="AC506" s="160"/>
      <c r="AD506" s="160"/>
      <c r="AE506" s="160"/>
      <c r="AF506" s="160"/>
      <c r="AG506" s="160"/>
      <c r="AH506" s="160"/>
      <c r="AI506" s="160"/>
      <c r="AJ506" s="160"/>
      <c r="AK506" s="160"/>
      <c r="AL506" s="160"/>
      <c r="AM506" s="160"/>
      <c r="AN506" s="160"/>
      <c r="AO506" s="160"/>
      <c r="AP506" s="160"/>
      <c r="AQ506" s="160"/>
      <c r="AR506" s="160"/>
      <c r="AS506" s="160"/>
      <c r="AT506" s="160"/>
      <c r="AU506" s="160"/>
      <c r="AV506" s="160"/>
      <c r="AW506" s="160"/>
      <c r="AX506" s="160"/>
      <c r="AY506" s="160"/>
      <c r="AZ506" s="160"/>
      <c r="BA506" s="160"/>
      <c r="BB506" s="160"/>
    </row>
    <row r="507" spans="1:54" ht="15.75" customHeight="1" x14ac:dyDescent="0.3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  <c r="AA507" s="160"/>
      <c r="AB507" s="160"/>
      <c r="AC507" s="160"/>
      <c r="AD507" s="160"/>
      <c r="AE507" s="160"/>
      <c r="AF507" s="160"/>
      <c r="AG507" s="160"/>
      <c r="AH507" s="160"/>
      <c r="AI507" s="160"/>
      <c r="AJ507" s="160"/>
      <c r="AK507" s="160"/>
      <c r="AL507" s="160"/>
      <c r="AM507" s="160"/>
      <c r="AN507" s="160"/>
      <c r="AO507" s="160"/>
      <c r="AP507" s="160"/>
      <c r="AQ507" s="160"/>
      <c r="AR507" s="160"/>
      <c r="AS507" s="160"/>
      <c r="AT507" s="160"/>
      <c r="AU507" s="160"/>
      <c r="AV507" s="160"/>
      <c r="AW507" s="160"/>
      <c r="AX507" s="160"/>
      <c r="AY507" s="160"/>
      <c r="AZ507" s="160"/>
      <c r="BA507" s="160"/>
      <c r="BB507" s="160"/>
    </row>
    <row r="508" spans="1:54" ht="15.75" customHeight="1" x14ac:dyDescent="0.3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  <c r="AA508" s="160"/>
      <c r="AB508" s="160"/>
      <c r="AC508" s="160"/>
      <c r="AD508" s="160"/>
      <c r="AE508" s="160"/>
      <c r="AF508" s="160"/>
      <c r="AG508" s="160"/>
      <c r="AH508" s="160"/>
      <c r="AI508" s="160"/>
      <c r="AJ508" s="160"/>
      <c r="AK508" s="160"/>
      <c r="AL508" s="160"/>
      <c r="AM508" s="160"/>
      <c r="AN508" s="160"/>
      <c r="AO508" s="160"/>
      <c r="AP508" s="160"/>
      <c r="AQ508" s="160"/>
      <c r="AR508" s="160"/>
      <c r="AS508" s="160"/>
      <c r="AT508" s="160"/>
      <c r="AU508" s="160"/>
      <c r="AV508" s="160"/>
      <c r="AW508" s="160"/>
      <c r="AX508" s="160"/>
      <c r="AY508" s="160"/>
      <c r="AZ508" s="160"/>
      <c r="BA508" s="160"/>
      <c r="BB508" s="160"/>
    </row>
    <row r="509" spans="1:54" ht="15.75" customHeight="1" x14ac:dyDescent="0.3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  <c r="AA509" s="160"/>
      <c r="AB509" s="160"/>
      <c r="AC509" s="160"/>
      <c r="AD509" s="160"/>
      <c r="AE509" s="160"/>
      <c r="AF509" s="160"/>
      <c r="AG509" s="160"/>
      <c r="AH509" s="160"/>
      <c r="AI509" s="160"/>
      <c r="AJ509" s="160"/>
      <c r="AK509" s="160"/>
      <c r="AL509" s="160"/>
      <c r="AM509" s="160"/>
      <c r="AN509" s="160"/>
      <c r="AO509" s="160"/>
      <c r="AP509" s="160"/>
      <c r="AQ509" s="160"/>
      <c r="AR509" s="160"/>
      <c r="AS509" s="160"/>
      <c r="AT509" s="160"/>
      <c r="AU509" s="160"/>
      <c r="AV509" s="160"/>
      <c r="AW509" s="160"/>
      <c r="AX509" s="160"/>
      <c r="AY509" s="160"/>
      <c r="AZ509" s="160"/>
      <c r="BA509" s="160"/>
      <c r="BB509" s="160"/>
    </row>
    <row r="510" spans="1:54" ht="15.75" customHeight="1" x14ac:dyDescent="0.3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  <c r="AA510" s="160"/>
      <c r="AB510" s="160"/>
      <c r="AC510" s="160"/>
      <c r="AD510" s="160"/>
      <c r="AE510" s="160"/>
      <c r="AF510" s="160"/>
      <c r="AG510" s="160"/>
      <c r="AH510" s="160"/>
      <c r="AI510" s="160"/>
      <c r="AJ510" s="160"/>
      <c r="AK510" s="160"/>
      <c r="AL510" s="160"/>
      <c r="AM510" s="160"/>
      <c r="AN510" s="160"/>
      <c r="AO510" s="160"/>
      <c r="AP510" s="160"/>
      <c r="AQ510" s="160"/>
      <c r="AR510" s="160"/>
      <c r="AS510" s="160"/>
      <c r="AT510" s="160"/>
      <c r="AU510" s="160"/>
      <c r="AV510" s="160"/>
      <c r="AW510" s="160"/>
      <c r="AX510" s="160"/>
      <c r="AY510" s="160"/>
      <c r="AZ510" s="160"/>
      <c r="BA510" s="160"/>
      <c r="BB510" s="160"/>
    </row>
    <row r="511" spans="1:54" ht="15.75" customHeight="1" x14ac:dyDescent="0.3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  <c r="AA511" s="160"/>
      <c r="AB511" s="160"/>
      <c r="AC511" s="160"/>
      <c r="AD511" s="160"/>
      <c r="AE511" s="160"/>
      <c r="AF511" s="160"/>
      <c r="AG511" s="160"/>
      <c r="AH511" s="160"/>
      <c r="AI511" s="160"/>
      <c r="AJ511" s="160"/>
      <c r="AK511" s="160"/>
      <c r="AL511" s="160"/>
      <c r="AM511" s="160"/>
      <c r="AN511" s="160"/>
      <c r="AO511" s="160"/>
      <c r="AP511" s="160"/>
      <c r="AQ511" s="160"/>
      <c r="AR511" s="160"/>
      <c r="AS511" s="160"/>
      <c r="AT511" s="160"/>
      <c r="AU511" s="160"/>
      <c r="AV511" s="160"/>
      <c r="AW511" s="160"/>
      <c r="AX511" s="160"/>
      <c r="AY511" s="160"/>
      <c r="AZ511" s="160"/>
      <c r="BA511" s="160"/>
      <c r="BB511" s="160"/>
    </row>
    <row r="512" spans="1:54" ht="15.75" customHeight="1" x14ac:dyDescent="0.3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  <c r="AA512" s="160"/>
      <c r="AB512" s="160"/>
      <c r="AC512" s="160"/>
      <c r="AD512" s="160"/>
      <c r="AE512" s="160"/>
      <c r="AF512" s="160"/>
      <c r="AG512" s="160"/>
      <c r="AH512" s="160"/>
      <c r="AI512" s="160"/>
      <c r="AJ512" s="160"/>
      <c r="AK512" s="160"/>
      <c r="AL512" s="160"/>
      <c r="AM512" s="160"/>
      <c r="AN512" s="160"/>
      <c r="AO512" s="160"/>
      <c r="AP512" s="160"/>
      <c r="AQ512" s="160"/>
      <c r="AR512" s="160"/>
      <c r="AS512" s="160"/>
      <c r="AT512" s="160"/>
      <c r="AU512" s="160"/>
      <c r="AV512" s="160"/>
      <c r="AW512" s="160"/>
      <c r="AX512" s="160"/>
      <c r="AY512" s="160"/>
      <c r="AZ512" s="160"/>
      <c r="BA512" s="160"/>
      <c r="BB512" s="160"/>
    </row>
    <row r="513" spans="1:54" ht="15.75" customHeight="1" x14ac:dyDescent="0.3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  <c r="AA513" s="160"/>
      <c r="AB513" s="160"/>
      <c r="AC513" s="160"/>
      <c r="AD513" s="160"/>
      <c r="AE513" s="160"/>
      <c r="AF513" s="160"/>
      <c r="AG513" s="160"/>
      <c r="AH513" s="160"/>
      <c r="AI513" s="160"/>
      <c r="AJ513" s="160"/>
      <c r="AK513" s="160"/>
      <c r="AL513" s="160"/>
      <c r="AM513" s="160"/>
      <c r="AN513" s="160"/>
      <c r="AO513" s="160"/>
      <c r="AP513" s="160"/>
      <c r="AQ513" s="160"/>
      <c r="AR513" s="160"/>
      <c r="AS513" s="160"/>
      <c r="AT513" s="160"/>
      <c r="AU513" s="160"/>
      <c r="AV513" s="160"/>
      <c r="AW513" s="160"/>
      <c r="AX513" s="160"/>
      <c r="AY513" s="160"/>
      <c r="AZ513" s="160"/>
      <c r="BA513" s="160"/>
      <c r="BB513" s="160"/>
    </row>
    <row r="514" spans="1:54" ht="15.75" customHeight="1" x14ac:dyDescent="0.3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  <c r="AA514" s="160"/>
      <c r="AB514" s="160"/>
      <c r="AC514" s="160"/>
      <c r="AD514" s="160"/>
      <c r="AE514" s="160"/>
      <c r="AF514" s="160"/>
      <c r="AG514" s="160"/>
      <c r="AH514" s="160"/>
      <c r="AI514" s="160"/>
      <c r="AJ514" s="160"/>
      <c r="AK514" s="160"/>
      <c r="AL514" s="160"/>
      <c r="AM514" s="160"/>
      <c r="AN514" s="160"/>
      <c r="AO514" s="160"/>
      <c r="AP514" s="160"/>
      <c r="AQ514" s="160"/>
      <c r="AR514" s="160"/>
      <c r="AS514" s="160"/>
      <c r="AT514" s="160"/>
      <c r="AU514" s="160"/>
      <c r="AV514" s="160"/>
      <c r="AW514" s="160"/>
      <c r="AX514" s="160"/>
      <c r="AY514" s="160"/>
      <c r="AZ514" s="160"/>
      <c r="BA514" s="160"/>
      <c r="BB514" s="160"/>
    </row>
    <row r="515" spans="1:54" ht="15.75" customHeight="1" x14ac:dyDescent="0.3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  <c r="AA515" s="160"/>
      <c r="AB515" s="160"/>
      <c r="AC515" s="160"/>
      <c r="AD515" s="160"/>
      <c r="AE515" s="160"/>
      <c r="AF515" s="160"/>
      <c r="AG515" s="160"/>
      <c r="AH515" s="160"/>
      <c r="AI515" s="160"/>
      <c r="AJ515" s="160"/>
      <c r="AK515" s="160"/>
      <c r="AL515" s="160"/>
      <c r="AM515" s="160"/>
      <c r="AN515" s="160"/>
      <c r="AO515" s="160"/>
      <c r="AP515" s="160"/>
      <c r="AQ515" s="160"/>
      <c r="AR515" s="160"/>
      <c r="AS515" s="160"/>
      <c r="AT515" s="160"/>
      <c r="AU515" s="160"/>
      <c r="AV515" s="160"/>
      <c r="AW515" s="160"/>
      <c r="AX515" s="160"/>
      <c r="AY515" s="160"/>
      <c r="AZ515" s="160"/>
      <c r="BA515" s="160"/>
      <c r="BB515" s="160"/>
    </row>
    <row r="516" spans="1:54" ht="15.75" customHeight="1" x14ac:dyDescent="0.3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  <c r="AA516" s="160"/>
      <c r="AB516" s="160"/>
      <c r="AC516" s="160"/>
      <c r="AD516" s="160"/>
      <c r="AE516" s="160"/>
      <c r="AF516" s="160"/>
      <c r="AG516" s="160"/>
      <c r="AH516" s="160"/>
      <c r="AI516" s="160"/>
      <c r="AJ516" s="160"/>
      <c r="AK516" s="160"/>
      <c r="AL516" s="160"/>
      <c r="AM516" s="160"/>
      <c r="AN516" s="160"/>
      <c r="AO516" s="160"/>
      <c r="AP516" s="160"/>
      <c r="AQ516" s="160"/>
      <c r="AR516" s="160"/>
      <c r="AS516" s="160"/>
      <c r="AT516" s="160"/>
      <c r="AU516" s="160"/>
      <c r="AV516" s="160"/>
      <c r="AW516" s="160"/>
      <c r="AX516" s="160"/>
      <c r="AY516" s="160"/>
      <c r="AZ516" s="160"/>
      <c r="BA516" s="160"/>
      <c r="BB516" s="160"/>
    </row>
    <row r="517" spans="1:54" ht="15.75" customHeight="1" x14ac:dyDescent="0.3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  <c r="AA517" s="160"/>
      <c r="AB517" s="160"/>
      <c r="AC517" s="160"/>
      <c r="AD517" s="160"/>
      <c r="AE517" s="160"/>
      <c r="AF517" s="160"/>
      <c r="AG517" s="160"/>
      <c r="AH517" s="160"/>
      <c r="AI517" s="160"/>
      <c r="AJ517" s="160"/>
      <c r="AK517" s="160"/>
      <c r="AL517" s="160"/>
      <c r="AM517" s="160"/>
      <c r="AN517" s="160"/>
      <c r="AO517" s="160"/>
      <c r="AP517" s="160"/>
      <c r="AQ517" s="160"/>
      <c r="AR517" s="160"/>
      <c r="AS517" s="160"/>
      <c r="AT517" s="160"/>
      <c r="AU517" s="160"/>
      <c r="AV517" s="160"/>
      <c r="AW517" s="160"/>
      <c r="AX517" s="160"/>
      <c r="AY517" s="160"/>
      <c r="AZ517" s="160"/>
      <c r="BA517" s="160"/>
      <c r="BB517" s="160"/>
    </row>
    <row r="518" spans="1:54" ht="15.75" customHeight="1" x14ac:dyDescent="0.3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  <c r="AA518" s="160"/>
      <c r="AB518" s="160"/>
      <c r="AC518" s="160"/>
      <c r="AD518" s="160"/>
      <c r="AE518" s="160"/>
      <c r="AF518" s="160"/>
      <c r="AG518" s="160"/>
      <c r="AH518" s="160"/>
      <c r="AI518" s="160"/>
      <c r="AJ518" s="160"/>
      <c r="AK518" s="160"/>
      <c r="AL518" s="160"/>
      <c r="AM518" s="160"/>
      <c r="AN518" s="160"/>
      <c r="AO518" s="160"/>
      <c r="AP518" s="160"/>
      <c r="AQ518" s="160"/>
      <c r="AR518" s="160"/>
      <c r="AS518" s="160"/>
      <c r="AT518" s="160"/>
      <c r="AU518" s="160"/>
      <c r="AV518" s="160"/>
      <c r="AW518" s="160"/>
      <c r="AX518" s="160"/>
      <c r="AY518" s="160"/>
      <c r="AZ518" s="160"/>
      <c r="BA518" s="160"/>
      <c r="BB518" s="160"/>
    </row>
    <row r="519" spans="1:54" ht="15.75" customHeight="1" x14ac:dyDescent="0.3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  <c r="AA519" s="160"/>
      <c r="AB519" s="160"/>
      <c r="AC519" s="160"/>
      <c r="AD519" s="160"/>
      <c r="AE519" s="160"/>
      <c r="AF519" s="160"/>
      <c r="AG519" s="160"/>
      <c r="AH519" s="160"/>
      <c r="AI519" s="160"/>
      <c r="AJ519" s="160"/>
      <c r="AK519" s="160"/>
      <c r="AL519" s="160"/>
      <c r="AM519" s="160"/>
      <c r="AN519" s="160"/>
      <c r="AO519" s="160"/>
      <c r="AP519" s="160"/>
      <c r="AQ519" s="160"/>
      <c r="AR519" s="160"/>
      <c r="AS519" s="160"/>
      <c r="AT519" s="160"/>
      <c r="AU519" s="160"/>
      <c r="AV519" s="160"/>
      <c r="AW519" s="160"/>
      <c r="AX519" s="160"/>
      <c r="AY519" s="160"/>
      <c r="AZ519" s="160"/>
      <c r="BA519" s="160"/>
      <c r="BB519" s="160"/>
    </row>
    <row r="520" spans="1:54" ht="15.75" customHeight="1" x14ac:dyDescent="0.3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  <c r="AA520" s="160"/>
      <c r="AB520" s="160"/>
      <c r="AC520" s="160"/>
      <c r="AD520" s="160"/>
      <c r="AE520" s="160"/>
      <c r="AF520" s="160"/>
      <c r="AG520" s="160"/>
      <c r="AH520" s="160"/>
      <c r="AI520" s="160"/>
      <c r="AJ520" s="160"/>
      <c r="AK520" s="160"/>
      <c r="AL520" s="160"/>
      <c r="AM520" s="160"/>
      <c r="AN520" s="160"/>
      <c r="AO520" s="160"/>
      <c r="AP520" s="160"/>
      <c r="AQ520" s="160"/>
      <c r="AR520" s="160"/>
      <c r="AS520" s="160"/>
      <c r="AT520" s="160"/>
      <c r="AU520" s="160"/>
      <c r="AV520" s="160"/>
      <c r="AW520" s="160"/>
      <c r="AX520" s="160"/>
      <c r="AY520" s="160"/>
      <c r="AZ520" s="160"/>
      <c r="BA520" s="160"/>
      <c r="BB520" s="160"/>
    </row>
    <row r="521" spans="1:54" ht="15.75" customHeight="1" x14ac:dyDescent="0.3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  <c r="AA521" s="160"/>
      <c r="AB521" s="160"/>
      <c r="AC521" s="160"/>
      <c r="AD521" s="160"/>
      <c r="AE521" s="160"/>
      <c r="AF521" s="160"/>
      <c r="AG521" s="160"/>
      <c r="AH521" s="160"/>
      <c r="AI521" s="160"/>
      <c r="AJ521" s="160"/>
      <c r="AK521" s="160"/>
      <c r="AL521" s="160"/>
      <c r="AM521" s="160"/>
      <c r="AN521" s="160"/>
      <c r="AO521" s="160"/>
      <c r="AP521" s="160"/>
      <c r="AQ521" s="160"/>
      <c r="AR521" s="160"/>
      <c r="AS521" s="160"/>
      <c r="AT521" s="160"/>
      <c r="AU521" s="160"/>
      <c r="AV521" s="160"/>
      <c r="AW521" s="160"/>
      <c r="AX521" s="160"/>
      <c r="AY521" s="160"/>
      <c r="AZ521" s="160"/>
      <c r="BA521" s="160"/>
      <c r="BB521" s="160"/>
    </row>
    <row r="522" spans="1:54" ht="15.75" customHeight="1" x14ac:dyDescent="0.3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  <c r="AA522" s="160"/>
      <c r="AB522" s="160"/>
      <c r="AC522" s="160"/>
      <c r="AD522" s="160"/>
      <c r="AE522" s="160"/>
      <c r="AF522" s="160"/>
      <c r="AG522" s="160"/>
      <c r="AH522" s="160"/>
      <c r="AI522" s="160"/>
      <c r="AJ522" s="160"/>
      <c r="AK522" s="160"/>
      <c r="AL522" s="160"/>
      <c r="AM522" s="160"/>
      <c r="AN522" s="160"/>
      <c r="AO522" s="160"/>
      <c r="AP522" s="160"/>
      <c r="AQ522" s="160"/>
      <c r="AR522" s="160"/>
      <c r="AS522" s="160"/>
      <c r="AT522" s="160"/>
      <c r="AU522" s="160"/>
      <c r="AV522" s="160"/>
      <c r="AW522" s="160"/>
      <c r="AX522" s="160"/>
      <c r="AY522" s="160"/>
      <c r="AZ522" s="160"/>
      <c r="BA522" s="160"/>
      <c r="BB522" s="160"/>
    </row>
    <row r="523" spans="1:54" ht="15.75" customHeight="1" x14ac:dyDescent="0.3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  <c r="AA523" s="160"/>
      <c r="AB523" s="160"/>
      <c r="AC523" s="160"/>
      <c r="AD523" s="160"/>
      <c r="AE523" s="160"/>
      <c r="AF523" s="160"/>
      <c r="AG523" s="160"/>
      <c r="AH523" s="160"/>
      <c r="AI523" s="160"/>
      <c r="AJ523" s="160"/>
      <c r="AK523" s="160"/>
      <c r="AL523" s="160"/>
      <c r="AM523" s="160"/>
      <c r="AN523" s="160"/>
      <c r="AO523" s="160"/>
      <c r="AP523" s="160"/>
      <c r="AQ523" s="160"/>
      <c r="AR523" s="160"/>
      <c r="AS523" s="160"/>
      <c r="AT523" s="160"/>
      <c r="AU523" s="160"/>
      <c r="AV523" s="160"/>
      <c r="AW523" s="160"/>
      <c r="AX523" s="160"/>
      <c r="AY523" s="160"/>
      <c r="AZ523" s="160"/>
      <c r="BA523" s="160"/>
      <c r="BB523" s="160"/>
    </row>
    <row r="524" spans="1:54" ht="15.75" customHeight="1" x14ac:dyDescent="0.3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  <c r="AA524" s="160"/>
      <c r="AB524" s="160"/>
      <c r="AC524" s="160"/>
      <c r="AD524" s="160"/>
      <c r="AE524" s="160"/>
      <c r="AF524" s="160"/>
      <c r="AG524" s="160"/>
      <c r="AH524" s="160"/>
      <c r="AI524" s="160"/>
      <c r="AJ524" s="160"/>
      <c r="AK524" s="160"/>
      <c r="AL524" s="160"/>
      <c r="AM524" s="160"/>
      <c r="AN524" s="160"/>
      <c r="AO524" s="160"/>
      <c r="AP524" s="160"/>
      <c r="AQ524" s="160"/>
      <c r="AR524" s="160"/>
      <c r="AS524" s="160"/>
      <c r="AT524" s="160"/>
      <c r="AU524" s="160"/>
      <c r="AV524" s="160"/>
      <c r="AW524" s="160"/>
      <c r="AX524" s="160"/>
      <c r="AY524" s="160"/>
      <c r="AZ524" s="160"/>
      <c r="BA524" s="160"/>
      <c r="BB524" s="160"/>
    </row>
    <row r="525" spans="1:54" ht="15.75" customHeight="1" x14ac:dyDescent="0.3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  <c r="AA525" s="160"/>
      <c r="AB525" s="160"/>
      <c r="AC525" s="160"/>
      <c r="AD525" s="160"/>
      <c r="AE525" s="160"/>
      <c r="AF525" s="160"/>
      <c r="AG525" s="160"/>
      <c r="AH525" s="160"/>
      <c r="AI525" s="160"/>
      <c r="AJ525" s="160"/>
      <c r="AK525" s="160"/>
      <c r="AL525" s="160"/>
      <c r="AM525" s="160"/>
      <c r="AN525" s="160"/>
      <c r="AO525" s="160"/>
      <c r="AP525" s="160"/>
      <c r="AQ525" s="160"/>
      <c r="AR525" s="160"/>
      <c r="AS525" s="160"/>
      <c r="AT525" s="160"/>
      <c r="AU525" s="160"/>
      <c r="AV525" s="160"/>
      <c r="AW525" s="160"/>
      <c r="AX525" s="160"/>
      <c r="AY525" s="160"/>
      <c r="AZ525" s="160"/>
      <c r="BA525" s="160"/>
      <c r="BB525" s="160"/>
    </row>
    <row r="526" spans="1:54" ht="15.75" customHeight="1" x14ac:dyDescent="0.3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  <c r="AA526" s="160"/>
      <c r="AB526" s="160"/>
      <c r="AC526" s="160"/>
      <c r="AD526" s="160"/>
      <c r="AE526" s="160"/>
      <c r="AF526" s="160"/>
      <c r="AG526" s="160"/>
      <c r="AH526" s="160"/>
      <c r="AI526" s="160"/>
      <c r="AJ526" s="160"/>
      <c r="AK526" s="160"/>
      <c r="AL526" s="160"/>
      <c r="AM526" s="160"/>
      <c r="AN526" s="160"/>
      <c r="AO526" s="160"/>
      <c r="AP526" s="160"/>
      <c r="AQ526" s="160"/>
      <c r="AR526" s="160"/>
      <c r="AS526" s="160"/>
      <c r="AT526" s="160"/>
      <c r="AU526" s="160"/>
      <c r="AV526" s="160"/>
      <c r="AW526" s="160"/>
      <c r="AX526" s="160"/>
      <c r="AY526" s="160"/>
      <c r="AZ526" s="160"/>
      <c r="BA526" s="160"/>
      <c r="BB526" s="160"/>
    </row>
    <row r="527" spans="1:54" ht="15.75" customHeight="1" x14ac:dyDescent="0.3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  <c r="AA527" s="160"/>
      <c r="AB527" s="160"/>
      <c r="AC527" s="160"/>
      <c r="AD527" s="160"/>
      <c r="AE527" s="160"/>
      <c r="AF527" s="160"/>
      <c r="AG527" s="160"/>
      <c r="AH527" s="160"/>
      <c r="AI527" s="160"/>
      <c r="AJ527" s="160"/>
      <c r="AK527" s="160"/>
      <c r="AL527" s="160"/>
      <c r="AM527" s="160"/>
      <c r="AN527" s="160"/>
      <c r="AO527" s="160"/>
      <c r="AP527" s="160"/>
      <c r="AQ527" s="160"/>
      <c r="AR527" s="160"/>
      <c r="AS527" s="160"/>
      <c r="AT527" s="160"/>
      <c r="AU527" s="160"/>
      <c r="AV527" s="160"/>
      <c r="AW527" s="160"/>
      <c r="AX527" s="160"/>
      <c r="AY527" s="160"/>
      <c r="AZ527" s="160"/>
      <c r="BA527" s="160"/>
      <c r="BB527" s="160"/>
    </row>
    <row r="528" spans="1:54" ht="15.75" customHeight="1" x14ac:dyDescent="0.3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  <c r="AA528" s="160"/>
      <c r="AB528" s="160"/>
      <c r="AC528" s="160"/>
      <c r="AD528" s="160"/>
      <c r="AE528" s="160"/>
      <c r="AF528" s="160"/>
      <c r="AG528" s="160"/>
      <c r="AH528" s="160"/>
      <c r="AI528" s="160"/>
      <c r="AJ528" s="160"/>
      <c r="AK528" s="160"/>
      <c r="AL528" s="160"/>
      <c r="AM528" s="160"/>
      <c r="AN528" s="160"/>
      <c r="AO528" s="160"/>
      <c r="AP528" s="160"/>
      <c r="AQ528" s="160"/>
      <c r="AR528" s="160"/>
      <c r="AS528" s="160"/>
      <c r="AT528" s="160"/>
      <c r="AU528" s="160"/>
      <c r="AV528" s="160"/>
      <c r="AW528" s="160"/>
      <c r="AX528" s="160"/>
      <c r="AY528" s="160"/>
      <c r="AZ528" s="160"/>
      <c r="BA528" s="160"/>
      <c r="BB528" s="160"/>
    </row>
    <row r="529" spans="1:54" ht="15.75" customHeight="1" x14ac:dyDescent="0.3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  <c r="AA529" s="160"/>
      <c r="AB529" s="160"/>
      <c r="AC529" s="160"/>
      <c r="AD529" s="160"/>
      <c r="AE529" s="160"/>
      <c r="AF529" s="160"/>
      <c r="AG529" s="160"/>
      <c r="AH529" s="160"/>
      <c r="AI529" s="160"/>
      <c r="AJ529" s="160"/>
      <c r="AK529" s="160"/>
      <c r="AL529" s="160"/>
      <c r="AM529" s="160"/>
      <c r="AN529" s="160"/>
      <c r="AO529" s="160"/>
      <c r="AP529" s="160"/>
      <c r="AQ529" s="160"/>
      <c r="AR529" s="160"/>
      <c r="AS529" s="160"/>
      <c r="AT529" s="160"/>
      <c r="AU529" s="160"/>
      <c r="AV529" s="160"/>
      <c r="AW529" s="160"/>
      <c r="AX529" s="160"/>
      <c r="AY529" s="160"/>
      <c r="AZ529" s="160"/>
      <c r="BA529" s="160"/>
      <c r="BB529" s="160"/>
    </row>
    <row r="530" spans="1:54" ht="15.75" customHeight="1" x14ac:dyDescent="0.3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  <c r="AA530" s="160"/>
      <c r="AB530" s="160"/>
      <c r="AC530" s="160"/>
      <c r="AD530" s="160"/>
      <c r="AE530" s="160"/>
      <c r="AF530" s="160"/>
      <c r="AG530" s="160"/>
      <c r="AH530" s="160"/>
      <c r="AI530" s="160"/>
      <c r="AJ530" s="160"/>
      <c r="AK530" s="160"/>
      <c r="AL530" s="160"/>
      <c r="AM530" s="160"/>
      <c r="AN530" s="160"/>
      <c r="AO530" s="160"/>
      <c r="AP530" s="160"/>
      <c r="AQ530" s="160"/>
      <c r="AR530" s="160"/>
      <c r="AS530" s="160"/>
      <c r="AT530" s="160"/>
      <c r="AU530" s="160"/>
      <c r="AV530" s="160"/>
      <c r="AW530" s="160"/>
      <c r="AX530" s="160"/>
      <c r="AY530" s="160"/>
      <c r="AZ530" s="160"/>
      <c r="BA530" s="160"/>
      <c r="BB530" s="160"/>
    </row>
    <row r="531" spans="1:54" ht="15.75" customHeight="1" x14ac:dyDescent="0.3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  <c r="AA531" s="160"/>
      <c r="AB531" s="160"/>
      <c r="AC531" s="160"/>
      <c r="AD531" s="160"/>
      <c r="AE531" s="160"/>
      <c r="AF531" s="160"/>
      <c r="AG531" s="160"/>
      <c r="AH531" s="160"/>
      <c r="AI531" s="160"/>
      <c r="AJ531" s="160"/>
      <c r="AK531" s="160"/>
      <c r="AL531" s="160"/>
      <c r="AM531" s="160"/>
      <c r="AN531" s="160"/>
      <c r="AO531" s="160"/>
      <c r="AP531" s="160"/>
      <c r="AQ531" s="160"/>
      <c r="AR531" s="160"/>
      <c r="AS531" s="160"/>
      <c r="AT531" s="160"/>
      <c r="AU531" s="160"/>
      <c r="AV531" s="160"/>
      <c r="AW531" s="160"/>
      <c r="AX531" s="160"/>
      <c r="AY531" s="160"/>
      <c r="AZ531" s="160"/>
      <c r="BA531" s="160"/>
      <c r="BB531" s="160"/>
    </row>
    <row r="532" spans="1:54" ht="15.75" customHeight="1" x14ac:dyDescent="0.3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  <c r="AA532" s="160"/>
      <c r="AB532" s="160"/>
      <c r="AC532" s="160"/>
      <c r="AD532" s="160"/>
      <c r="AE532" s="160"/>
      <c r="AF532" s="160"/>
      <c r="AG532" s="160"/>
      <c r="AH532" s="160"/>
      <c r="AI532" s="160"/>
      <c r="AJ532" s="160"/>
      <c r="AK532" s="160"/>
      <c r="AL532" s="160"/>
      <c r="AM532" s="160"/>
      <c r="AN532" s="160"/>
      <c r="AO532" s="160"/>
      <c r="AP532" s="160"/>
      <c r="AQ532" s="160"/>
      <c r="AR532" s="160"/>
      <c r="AS532" s="160"/>
      <c r="AT532" s="160"/>
      <c r="AU532" s="160"/>
      <c r="AV532" s="160"/>
      <c r="AW532" s="160"/>
      <c r="AX532" s="160"/>
      <c r="AY532" s="160"/>
      <c r="AZ532" s="160"/>
      <c r="BA532" s="160"/>
      <c r="BB532" s="160"/>
    </row>
    <row r="533" spans="1:54" ht="15.75" customHeight="1" x14ac:dyDescent="0.3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  <c r="AA533" s="160"/>
      <c r="AB533" s="160"/>
      <c r="AC533" s="160"/>
      <c r="AD533" s="160"/>
      <c r="AE533" s="160"/>
      <c r="AF533" s="160"/>
      <c r="AG533" s="160"/>
      <c r="AH533" s="160"/>
      <c r="AI533" s="160"/>
      <c r="AJ533" s="160"/>
      <c r="AK533" s="160"/>
      <c r="AL533" s="160"/>
      <c r="AM533" s="160"/>
      <c r="AN533" s="160"/>
      <c r="AO533" s="160"/>
      <c r="AP533" s="160"/>
      <c r="AQ533" s="160"/>
      <c r="AR533" s="160"/>
      <c r="AS533" s="160"/>
      <c r="AT533" s="160"/>
      <c r="AU533" s="160"/>
      <c r="AV533" s="160"/>
      <c r="AW533" s="160"/>
      <c r="AX533" s="160"/>
      <c r="AY533" s="160"/>
      <c r="AZ533" s="160"/>
      <c r="BA533" s="160"/>
      <c r="BB533" s="160"/>
    </row>
    <row r="534" spans="1:54" ht="15.75" customHeight="1" x14ac:dyDescent="0.3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  <c r="AA534" s="160"/>
      <c r="AB534" s="160"/>
      <c r="AC534" s="160"/>
      <c r="AD534" s="160"/>
      <c r="AE534" s="160"/>
      <c r="AF534" s="160"/>
      <c r="AG534" s="160"/>
      <c r="AH534" s="160"/>
      <c r="AI534" s="160"/>
      <c r="AJ534" s="160"/>
      <c r="AK534" s="160"/>
      <c r="AL534" s="160"/>
      <c r="AM534" s="160"/>
      <c r="AN534" s="160"/>
      <c r="AO534" s="160"/>
      <c r="AP534" s="160"/>
      <c r="AQ534" s="160"/>
      <c r="AR534" s="160"/>
      <c r="AS534" s="160"/>
      <c r="AT534" s="160"/>
      <c r="AU534" s="160"/>
      <c r="AV534" s="160"/>
      <c r="AW534" s="160"/>
      <c r="AX534" s="160"/>
      <c r="AY534" s="160"/>
      <c r="AZ534" s="160"/>
      <c r="BA534" s="160"/>
      <c r="BB534" s="160"/>
    </row>
    <row r="535" spans="1:54" ht="15.75" customHeight="1" x14ac:dyDescent="0.3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  <c r="AA535" s="160"/>
      <c r="AB535" s="160"/>
      <c r="AC535" s="160"/>
      <c r="AD535" s="160"/>
      <c r="AE535" s="160"/>
      <c r="AF535" s="160"/>
      <c r="AG535" s="160"/>
      <c r="AH535" s="160"/>
      <c r="AI535" s="160"/>
      <c r="AJ535" s="160"/>
      <c r="AK535" s="160"/>
      <c r="AL535" s="160"/>
      <c r="AM535" s="160"/>
      <c r="AN535" s="160"/>
      <c r="AO535" s="160"/>
      <c r="AP535" s="160"/>
      <c r="AQ535" s="160"/>
      <c r="AR535" s="160"/>
      <c r="AS535" s="160"/>
      <c r="AT535" s="160"/>
      <c r="AU535" s="160"/>
      <c r="AV535" s="160"/>
      <c r="AW535" s="160"/>
      <c r="AX535" s="160"/>
      <c r="AY535" s="160"/>
      <c r="AZ535" s="160"/>
      <c r="BA535" s="160"/>
      <c r="BB535" s="160"/>
    </row>
    <row r="536" spans="1:54" ht="15.75" customHeight="1" x14ac:dyDescent="0.3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  <c r="AA536" s="160"/>
      <c r="AB536" s="160"/>
      <c r="AC536" s="160"/>
      <c r="AD536" s="160"/>
      <c r="AE536" s="160"/>
      <c r="AF536" s="160"/>
      <c r="AG536" s="160"/>
      <c r="AH536" s="160"/>
      <c r="AI536" s="160"/>
      <c r="AJ536" s="160"/>
      <c r="AK536" s="160"/>
      <c r="AL536" s="160"/>
      <c r="AM536" s="160"/>
      <c r="AN536" s="160"/>
      <c r="AO536" s="160"/>
      <c r="AP536" s="160"/>
      <c r="AQ536" s="160"/>
      <c r="AR536" s="160"/>
      <c r="AS536" s="160"/>
      <c r="AT536" s="160"/>
      <c r="AU536" s="160"/>
      <c r="AV536" s="160"/>
      <c r="AW536" s="160"/>
      <c r="AX536" s="160"/>
      <c r="AY536" s="160"/>
      <c r="AZ536" s="160"/>
      <c r="BA536" s="160"/>
      <c r="BB536" s="160"/>
    </row>
    <row r="537" spans="1:54" ht="15.75" customHeight="1" x14ac:dyDescent="0.3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  <c r="AA537" s="160"/>
      <c r="AB537" s="160"/>
      <c r="AC537" s="160"/>
      <c r="AD537" s="160"/>
      <c r="AE537" s="160"/>
      <c r="AF537" s="160"/>
      <c r="AG537" s="160"/>
      <c r="AH537" s="160"/>
      <c r="AI537" s="160"/>
      <c r="AJ537" s="160"/>
      <c r="AK537" s="160"/>
      <c r="AL537" s="160"/>
      <c r="AM537" s="160"/>
      <c r="AN537" s="160"/>
      <c r="AO537" s="160"/>
      <c r="AP537" s="160"/>
      <c r="AQ537" s="160"/>
      <c r="AR537" s="160"/>
      <c r="AS537" s="160"/>
      <c r="AT537" s="160"/>
      <c r="AU537" s="160"/>
      <c r="AV537" s="160"/>
      <c r="AW537" s="160"/>
      <c r="AX537" s="160"/>
      <c r="AY537" s="160"/>
      <c r="AZ537" s="160"/>
      <c r="BA537" s="160"/>
      <c r="BB537" s="160"/>
    </row>
    <row r="538" spans="1:54" ht="15.75" customHeight="1" x14ac:dyDescent="0.3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  <c r="AA538" s="160"/>
      <c r="AB538" s="160"/>
      <c r="AC538" s="160"/>
      <c r="AD538" s="160"/>
      <c r="AE538" s="160"/>
      <c r="AF538" s="160"/>
      <c r="AG538" s="160"/>
      <c r="AH538" s="160"/>
      <c r="AI538" s="160"/>
      <c r="AJ538" s="160"/>
      <c r="AK538" s="160"/>
      <c r="AL538" s="160"/>
      <c r="AM538" s="160"/>
      <c r="AN538" s="160"/>
      <c r="AO538" s="160"/>
      <c r="AP538" s="160"/>
      <c r="AQ538" s="160"/>
      <c r="AR538" s="160"/>
      <c r="AS538" s="160"/>
      <c r="AT538" s="160"/>
      <c r="AU538" s="160"/>
      <c r="AV538" s="160"/>
      <c r="AW538" s="160"/>
      <c r="AX538" s="160"/>
      <c r="AY538" s="160"/>
      <c r="AZ538" s="160"/>
      <c r="BA538" s="160"/>
      <c r="BB538" s="160"/>
    </row>
    <row r="539" spans="1:54" ht="15.75" customHeight="1" x14ac:dyDescent="0.3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  <c r="AA539" s="160"/>
      <c r="AB539" s="160"/>
      <c r="AC539" s="160"/>
      <c r="AD539" s="160"/>
      <c r="AE539" s="160"/>
      <c r="AF539" s="160"/>
      <c r="AG539" s="160"/>
      <c r="AH539" s="160"/>
      <c r="AI539" s="160"/>
      <c r="AJ539" s="160"/>
      <c r="AK539" s="160"/>
      <c r="AL539" s="160"/>
      <c r="AM539" s="160"/>
      <c r="AN539" s="160"/>
      <c r="AO539" s="160"/>
      <c r="AP539" s="160"/>
      <c r="AQ539" s="160"/>
      <c r="AR539" s="160"/>
      <c r="AS539" s="160"/>
      <c r="AT539" s="160"/>
      <c r="AU539" s="160"/>
      <c r="AV539" s="160"/>
      <c r="AW539" s="160"/>
      <c r="AX539" s="160"/>
      <c r="AY539" s="160"/>
      <c r="AZ539" s="160"/>
      <c r="BA539" s="160"/>
      <c r="BB539" s="160"/>
    </row>
    <row r="540" spans="1:54" ht="15.75" customHeight="1" x14ac:dyDescent="0.3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  <c r="AA540" s="160"/>
      <c r="AB540" s="160"/>
      <c r="AC540" s="160"/>
      <c r="AD540" s="160"/>
      <c r="AE540" s="160"/>
      <c r="AF540" s="160"/>
      <c r="AG540" s="160"/>
      <c r="AH540" s="160"/>
      <c r="AI540" s="160"/>
      <c r="AJ540" s="160"/>
      <c r="AK540" s="160"/>
      <c r="AL540" s="160"/>
      <c r="AM540" s="160"/>
      <c r="AN540" s="160"/>
      <c r="AO540" s="160"/>
      <c r="AP540" s="160"/>
      <c r="AQ540" s="160"/>
      <c r="AR540" s="160"/>
      <c r="AS540" s="160"/>
      <c r="AT540" s="160"/>
      <c r="AU540" s="160"/>
      <c r="AV540" s="160"/>
      <c r="AW540" s="160"/>
      <c r="AX540" s="160"/>
      <c r="AY540" s="160"/>
      <c r="AZ540" s="160"/>
      <c r="BA540" s="160"/>
      <c r="BB540" s="160"/>
    </row>
    <row r="541" spans="1:54" ht="15.75" customHeight="1" x14ac:dyDescent="0.3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  <c r="AA541" s="160"/>
      <c r="AB541" s="160"/>
      <c r="AC541" s="160"/>
      <c r="AD541" s="160"/>
      <c r="AE541" s="160"/>
      <c r="AF541" s="160"/>
      <c r="AG541" s="160"/>
      <c r="AH541" s="160"/>
      <c r="AI541" s="160"/>
      <c r="AJ541" s="160"/>
      <c r="AK541" s="160"/>
      <c r="AL541" s="160"/>
      <c r="AM541" s="160"/>
      <c r="AN541" s="160"/>
      <c r="AO541" s="160"/>
      <c r="AP541" s="160"/>
      <c r="AQ541" s="160"/>
      <c r="AR541" s="160"/>
      <c r="AS541" s="160"/>
      <c r="AT541" s="160"/>
      <c r="AU541" s="160"/>
      <c r="AV541" s="160"/>
      <c r="AW541" s="160"/>
      <c r="AX541" s="160"/>
      <c r="AY541" s="160"/>
      <c r="AZ541" s="160"/>
      <c r="BA541" s="160"/>
      <c r="BB541" s="160"/>
    </row>
    <row r="542" spans="1:54" ht="15.75" customHeight="1" x14ac:dyDescent="0.3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  <c r="AA542" s="160"/>
      <c r="AB542" s="160"/>
      <c r="AC542" s="160"/>
      <c r="AD542" s="160"/>
      <c r="AE542" s="160"/>
      <c r="AF542" s="160"/>
      <c r="AG542" s="160"/>
      <c r="AH542" s="160"/>
      <c r="AI542" s="160"/>
      <c r="AJ542" s="160"/>
      <c r="AK542" s="160"/>
      <c r="AL542" s="160"/>
      <c r="AM542" s="160"/>
      <c r="AN542" s="160"/>
      <c r="AO542" s="160"/>
      <c r="AP542" s="160"/>
      <c r="AQ542" s="160"/>
      <c r="AR542" s="160"/>
      <c r="AS542" s="160"/>
      <c r="AT542" s="160"/>
      <c r="AU542" s="160"/>
      <c r="AV542" s="160"/>
      <c r="AW542" s="160"/>
      <c r="AX542" s="160"/>
      <c r="AY542" s="160"/>
      <c r="AZ542" s="160"/>
      <c r="BA542" s="160"/>
      <c r="BB542" s="160"/>
    </row>
    <row r="543" spans="1:54" ht="15.75" customHeight="1" x14ac:dyDescent="0.3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  <c r="AA543" s="160"/>
      <c r="AB543" s="160"/>
      <c r="AC543" s="160"/>
      <c r="AD543" s="160"/>
      <c r="AE543" s="160"/>
      <c r="AF543" s="160"/>
      <c r="AG543" s="160"/>
      <c r="AH543" s="160"/>
      <c r="AI543" s="160"/>
      <c r="AJ543" s="160"/>
      <c r="AK543" s="160"/>
      <c r="AL543" s="160"/>
      <c r="AM543" s="160"/>
      <c r="AN543" s="160"/>
      <c r="AO543" s="160"/>
      <c r="AP543" s="160"/>
      <c r="AQ543" s="160"/>
      <c r="AR543" s="160"/>
      <c r="AS543" s="160"/>
      <c r="AT543" s="160"/>
      <c r="AU543" s="160"/>
      <c r="AV543" s="160"/>
      <c r="AW543" s="160"/>
      <c r="AX543" s="160"/>
      <c r="AY543" s="160"/>
      <c r="AZ543" s="160"/>
      <c r="BA543" s="160"/>
      <c r="BB543" s="160"/>
    </row>
    <row r="544" spans="1:54" ht="15.75" customHeight="1" x14ac:dyDescent="0.3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  <c r="AA544" s="160"/>
      <c r="AB544" s="160"/>
      <c r="AC544" s="160"/>
      <c r="AD544" s="160"/>
      <c r="AE544" s="160"/>
      <c r="AF544" s="160"/>
      <c r="AG544" s="160"/>
      <c r="AH544" s="160"/>
      <c r="AI544" s="160"/>
      <c r="AJ544" s="160"/>
      <c r="AK544" s="160"/>
      <c r="AL544" s="160"/>
      <c r="AM544" s="160"/>
      <c r="AN544" s="160"/>
      <c r="AO544" s="160"/>
      <c r="AP544" s="160"/>
      <c r="AQ544" s="160"/>
      <c r="AR544" s="160"/>
      <c r="AS544" s="160"/>
      <c r="AT544" s="160"/>
      <c r="AU544" s="160"/>
      <c r="AV544" s="160"/>
      <c r="AW544" s="160"/>
      <c r="AX544" s="160"/>
      <c r="AY544" s="160"/>
      <c r="AZ544" s="160"/>
      <c r="BA544" s="160"/>
      <c r="BB544" s="160"/>
    </row>
    <row r="545" spans="1:54" ht="15.75" customHeight="1" x14ac:dyDescent="0.3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  <c r="AA545" s="160"/>
      <c r="AB545" s="160"/>
      <c r="AC545" s="160"/>
      <c r="AD545" s="160"/>
      <c r="AE545" s="160"/>
      <c r="AF545" s="160"/>
      <c r="AG545" s="160"/>
      <c r="AH545" s="160"/>
      <c r="AI545" s="160"/>
      <c r="AJ545" s="160"/>
      <c r="AK545" s="160"/>
      <c r="AL545" s="160"/>
      <c r="AM545" s="160"/>
      <c r="AN545" s="160"/>
      <c r="AO545" s="160"/>
      <c r="AP545" s="160"/>
      <c r="AQ545" s="160"/>
      <c r="AR545" s="160"/>
      <c r="AS545" s="160"/>
      <c r="AT545" s="160"/>
      <c r="AU545" s="160"/>
      <c r="AV545" s="160"/>
      <c r="AW545" s="160"/>
      <c r="AX545" s="160"/>
      <c r="AY545" s="160"/>
      <c r="AZ545" s="160"/>
      <c r="BA545" s="160"/>
      <c r="BB545" s="160"/>
    </row>
    <row r="546" spans="1:54" ht="15.75" customHeight="1" x14ac:dyDescent="0.3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  <c r="AA546" s="160"/>
      <c r="AB546" s="160"/>
      <c r="AC546" s="160"/>
      <c r="AD546" s="160"/>
      <c r="AE546" s="160"/>
      <c r="AF546" s="160"/>
      <c r="AG546" s="160"/>
      <c r="AH546" s="160"/>
      <c r="AI546" s="160"/>
      <c r="AJ546" s="160"/>
      <c r="AK546" s="160"/>
      <c r="AL546" s="160"/>
      <c r="AM546" s="160"/>
      <c r="AN546" s="160"/>
      <c r="AO546" s="160"/>
      <c r="AP546" s="160"/>
      <c r="AQ546" s="160"/>
      <c r="AR546" s="160"/>
      <c r="AS546" s="160"/>
      <c r="AT546" s="160"/>
      <c r="AU546" s="160"/>
      <c r="AV546" s="160"/>
      <c r="AW546" s="160"/>
      <c r="AX546" s="160"/>
      <c r="AY546" s="160"/>
      <c r="AZ546" s="160"/>
      <c r="BA546" s="160"/>
      <c r="BB546" s="160"/>
    </row>
    <row r="547" spans="1:54" ht="15.75" customHeight="1" x14ac:dyDescent="0.3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  <c r="AA547" s="160"/>
      <c r="AB547" s="160"/>
      <c r="AC547" s="160"/>
      <c r="AD547" s="160"/>
      <c r="AE547" s="160"/>
      <c r="AF547" s="160"/>
      <c r="AG547" s="160"/>
      <c r="AH547" s="160"/>
      <c r="AI547" s="160"/>
      <c r="AJ547" s="160"/>
      <c r="AK547" s="160"/>
      <c r="AL547" s="160"/>
      <c r="AM547" s="160"/>
      <c r="AN547" s="160"/>
      <c r="AO547" s="160"/>
      <c r="AP547" s="160"/>
      <c r="AQ547" s="160"/>
      <c r="AR547" s="160"/>
      <c r="AS547" s="160"/>
      <c r="AT547" s="160"/>
      <c r="AU547" s="160"/>
      <c r="AV547" s="160"/>
      <c r="AW547" s="160"/>
      <c r="AX547" s="160"/>
      <c r="AY547" s="160"/>
      <c r="AZ547" s="160"/>
      <c r="BA547" s="160"/>
      <c r="BB547" s="160"/>
    </row>
    <row r="548" spans="1:54" ht="15.75" customHeight="1" x14ac:dyDescent="0.3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  <c r="AA548" s="160"/>
      <c r="AB548" s="160"/>
      <c r="AC548" s="160"/>
      <c r="AD548" s="160"/>
      <c r="AE548" s="160"/>
      <c r="AF548" s="160"/>
      <c r="AG548" s="160"/>
      <c r="AH548" s="160"/>
      <c r="AI548" s="160"/>
      <c r="AJ548" s="160"/>
      <c r="AK548" s="160"/>
      <c r="AL548" s="160"/>
      <c r="AM548" s="160"/>
      <c r="AN548" s="160"/>
      <c r="AO548" s="160"/>
      <c r="AP548" s="160"/>
      <c r="AQ548" s="160"/>
      <c r="AR548" s="160"/>
      <c r="AS548" s="160"/>
      <c r="AT548" s="160"/>
      <c r="AU548" s="160"/>
      <c r="AV548" s="160"/>
      <c r="AW548" s="160"/>
      <c r="AX548" s="160"/>
      <c r="AY548" s="160"/>
      <c r="AZ548" s="160"/>
      <c r="BA548" s="160"/>
      <c r="BB548" s="160"/>
    </row>
    <row r="549" spans="1:54" ht="15.75" customHeight="1" x14ac:dyDescent="0.3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  <c r="AA549" s="160"/>
      <c r="AB549" s="160"/>
      <c r="AC549" s="160"/>
      <c r="AD549" s="160"/>
      <c r="AE549" s="160"/>
      <c r="AF549" s="160"/>
      <c r="AG549" s="160"/>
      <c r="AH549" s="160"/>
      <c r="AI549" s="160"/>
      <c r="AJ549" s="160"/>
      <c r="AK549" s="160"/>
      <c r="AL549" s="160"/>
      <c r="AM549" s="160"/>
      <c r="AN549" s="160"/>
      <c r="AO549" s="160"/>
      <c r="AP549" s="160"/>
      <c r="AQ549" s="160"/>
      <c r="AR549" s="160"/>
      <c r="AS549" s="160"/>
      <c r="AT549" s="160"/>
      <c r="AU549" s="160"/>
      <c r="AV549" s="160"/>
      <c r="AW549" s="160"/>
      <c r="AX549" s="160"/>
      <c r="AY549" s="160"/>
      <c r="AZ549" s="160"/>
      <c r="BA549" s="160"/>
      <c r="BB549" s="160"/>
    </row>
    <row r="550" spans="1:54" ht="15.75" customHeight="1" x14ac:dyDescent="0.3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  <c r="AA550" s="160"/>
      <c r="AB550" s="160"/>
      <c r="AC550" s="160"/>
      <c r="AD550" s="160"/>
      <c r="AE550" s="160"/>
      <c r="AF550" s="160"/>
      <c r="AG550" s="160"/>
      <c r="AH550" s="160"/>
      <c r="AI550" s="160"/>
      <c r="AJ550" s="160"/>
      <c r="AK550" s="160"/>
      <c r="AL550" s="160"/>
      <c r="AM550" s="160"/>
      <c r="AN550" s="160"/>
      <c r="AO550" s="160"/>
      <c r="AP550" s="160"/>
      <c r="AQ550" s="160"/>
      <c r="AR550" s="160"/>
      <c r="AS550" s="160"/>
      <c r="AT550" s="160"/>
      <c r="AU550" s="160"/>
      <c r="AV550" s="160"/>
      <c r="AW550" s="160"/>
      <c r="AX550" s="160"/>
      <c r="AY550" s="160"/>
      <c r="AZ550" s="160"/>
      <c r="BA550" s="160"/>
      <c r="BB550" s="160"/>
    </row>
    <row r="551" spans="1:54" ht="15.75" customHeight="1" x14ac:dyDescent="0.3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  <c r="AA551" s="160"/>
      <c r="AB551" s="160"/>
      <c r="AC551" s="160"/>
      <c r="AD551" s="160"/>
      <c r="AE551" s="160"/>
      <c r="AF551" s="160"/>
      <c r="AG551" s="160"/>
      <c r="AH551" s="160"/>
      <c r="AI551" s="160"/>
      <c r="AJ551" s="160"/>
      <c r="AK551" s="160"/>
      <c r="AL551" s="160"/>
      <c r="AM551" s="160"/>
      <c r="AN551" s="160"/>
      <c r="AO551" s="160"/>
      <c r="AP551" s="160"/>
      <c r="AQ551" s="160"/>
      <c r="AR551" s="160"/>
      <c r="AS551" s="160"/>
      <c r="AT551" s="160"/>
      <c r="AU551" s="160"/>
      <c r="AV551" s="160"/>
      <c r="AW551" s="160"/>
      <c r="AX551" s="160"/>
      <c r="AY551" s="160"/>
      <c r="AZ551" s="160"/>
      <c r="BA551" s="160"/>
      <c r="BB551" s="160"/>
    </row>
    <row r="552" spans="1:54" ht="15.75" customHeight="1" x14ac:dyDescent="0.3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  <c r="AA552" s="160"/>
      <c r="AB552" s="160"/>
      <c r="AC552" s="160"/>
      <c r="AD552" s="160"/>
      <c r="AE552" s="160"/>
      <c r="AF552" s="160"/>
      <c r="AG552" s="160"/>
      <c r="AH552" s="160"/>
      <c r="AI552" s="160"/>
      <c r="AJ552" s="160"/>
      <c r="AK552" s="160"/>
      <c r="AL552" s="160"/>
      <c r="AM552" s="160"/>
      <c r="AN552" s="160"/>
      <c r="AO552" s="160"/>
      <c r="AP552" s="160"/>
      <c r="AQ552" s="160"/>
      <c r="AR552" s="160"/>
      <c r="AS552" s="160"/>
      <c r="AT552" s="160"/>
      <c r="AU552" s="160"/>
      <c r="AV552" s="160"/>
      <c r="AW552" s="160"/>
      <c r="AX552" s="160"/>
      <c r="AY552" s="160"/>
      <c r="AZ552" s="160"/>
      <c r="BA552" s="160"/>
      <c r="BB552" s="160"/>
    </row>
    <row r="553" spans="1:54" ht="15.75" customHeight="1" x14ac:dyDescent="0.3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  <c r="AA553" s="160"/>
      <c r="AB553" s="160"/>
      <c r="AC553" s="160"/>
      <c r="AD553" s="160"/>
      <c r="AE553" s="160"/>
      <c r="AF553" s="160"/>
      <c r="AG553" s="160"/>
      <c r="AH553" s="160"/>
      <c r="AI553" s="160"/>
      <c r="AJ553" s="160"/>
      <c r="AK553" s="160"/>
      <c r="AL553" s="160"/>
      <c r="AM553" s="160"/>
      <c r="AN553" s="160"/>
      <c r="AO553" s="160"/>
      <c r="AP553" s="160"/>
      <c r="AQ553" s="160"/>
      <c r="AR553" s="160"/>
      <c r="AS553" s="160"/>
      <c r="AT553" s="160"/>
      <c r="AU553" s="160"/>
      <c r="AV553" s="160"/>
      <c r="AW553" s="160"/>
      <c r="AX553" s="160"/>
      <c r="AY553" s="160"/>
      <c r="AZ553" s="160"/>
      <c r="BA553" s="160"/>
      <c r="BB553" s="160"/>
    </row>
    <row r="554" spans="1:54" ht="15.75" customHeight="1" x14ac:dyDescent="0.3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  <c r="AA554" s="160"/>
      <c r="AB554" s="160"/>
      <c r="AC554" s="160"/>
      <c r="AD554" s="160"/>
      <c r="AE554" s="160"/>
      <c r="AF554" s="160"/>
      <c r="AG554" s="160"/>
      <c r="AH554" s="160"/>
      <c r="AI554" s="160"/>
      <c r="AJ554" s="160"/>
      <c r="AK554" s="160"/>
      <c r="AL554" s="160"/>
      <c r="AM554" s="160"/>
      <c r="AN554" s="160"/>
      <c r="AO554" s="160"/>
      <c r="AP554" s="160"/>
      <c r="AQ554" s="160"/>
      <c r="AR554" s="160"/>
      <c r="AS554" s="160"/>
      <c r="AT554" s="160"/>
      <c r="AU554" s="160"/>
      <c r="AV554" s="160"/>
      <c r="AW554" s="160"/>
      <c r="AX554" s="160"/>
      <c r="AY554" s="160"/>
      <c r="AZ554" s="160"/>
      <c r="BA554" s="160"/>
      <c r="BB554" s="160"/>
    </row>
    <row r="555" spans="1:54" ht="15.75" customHeight="1" x14ac:dyDescent="0.3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  <c r="AA555" s="160"/>
      <c r="AB555" s="160"/>
      <c r="AC555" s="160"/>
      <c r="AD555" s="160"/>
      <c r="AE555" s="160"/>
      <c r="AF555" s="160"/>
      <c r="AG555" s="160"/>
      <c r="AH555" s="160"/>
      <c r="AI555" s="160"/>
      <c r="AJ555" s="160"/>
      <c r="AK555" s="160"/>
      <c r="AL555" s="160"/>
      <c r="AM555" s="160"/>
      <c r="AN555" s="160"/>
      <c r="AO555" s="160"/>
      <c r="AP555" s="160"/>
      <c r="AQ555" s="160"/>
      <c r="AR555" s="160"/>
      <c r="AS555" s="160"/>
      <c r="AT555" s="160"/>
      <c r="AU555" s="160"/>
      <c r="AV555" s="160"/>
      <c r="AW555" s="160"/>
      <c r="AX555" s="160"/>
      <c r="AY555" s="160"/>
      <c r="AZ555" s="160"/>
      <c r="BA555" s="160"/>
      <c r="BB555" s="160"/>
    </row>
    <row r="556" spans="1:54" ht="15.75" customHeight="1" x14ac:dyDescent="0.3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  <c r="AA556" s="160"/>
      <c r="AB556" s="160"/>
      <c r="AC556" s="160"/>
      <c r="AD556" s="160"/>
      <c r="AE556" s="160"/>
      <c r="AF556" s="160"/>
      <c r="AG556" s="160"/>
      <c r="AH556" s="160"/>
      <c r="AI556" s="160"/>
      <c r="AJ556" s="160"/>
      <c r="AK556" s="160"/>
      <c r="AL556" s="160"/>
      <c r="AM556" s="160"/>
      <c r="AN556" s="160"/>
      <c r="AO556" s="160"/>
      <c r="AP556" s="160"/>
      <c r="AQ556" s="160"/>
      <c r="AR556" s="160"/>
      <c r="AS556" s="160"/>
      <c r="AT556" s="160"/>
      <c r="AU556" s="160"/>
      <c r="AV556" s="160"/>
      <c r="AW556" s="160"/>
      <c r="AX556" s="160"/>
      <c r="AY556" s="160"/>
      <c r="AZ556" s="160"/>
      <c r="BA556" s="160"/>
      <c r="BB556" s="160"/>
    </row>
    <row r="557" spans="1:54" ht="15.75" customHeight="1" x14ac:dyDescent="0.3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  <c r="AA557" s="160"/>
      <c r="AB557" s="160"/>
      <c r="AC557" s="160"/>
      <c r="AD557" s="160"/>
      <c r="AE557" s="160"/>
      <c r="AF557" s="160"/>
      <c r="AG557" s="160"/>
      <c r="AH557" s="160"/>
      <c r="AI557" s="160"/>
      <c r="AJ557" s="160"/>
      <c r="AK557" s="160"/>
      <c r="AL557" s="160"/>
      <c r="AM557" s="160"/>
      <c r="AN557" s="160"/>
      <c r="AO557" s="160"/>
      <c r="AP557" s="160"/>
      <c r="AQ557" s="160"/>
      <c r="AR557" s="160"/>
      <c r="AS557" s="160"/>
      <c r="AT557" s="160"/>
      <c r="AU557" s="160"/>
      <c r="AV557" s="160"/>
      <c r="AW557" s="160"/>
      <c r="AX557" s="160"/>
      <c r="AY557" s="160"/>
      <c r="AZ557" s="160"/>
      <c r="BA557" s="160"/>
      <c r="BB557" s="160"/>
    </row>
    <row r="558" spans="1:54" ht="15.75" customHeight="1" x14ac:dyDescent="0.3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  <c r="AA558" s="160"/>
      <c r="AB558" s="160"/>
      <c r="AC558" s="160"/>
      <c r="AD558" s="160"/>
      <c r="AE558" s="160"/>
      <c r="AF558" s="160"/>
      <c r="AG558" s="160"/>
      <c r="AH558" s="160"/>
      <c r="AI558" s="160"/>
      <c r="AJ558" s="160"/>
      <c r="AK558" s="160"/>
      <c r="AL558" s="160"/>
      <c r="AM558" s="160"/>
      <c r="AN558" s="160"/>
      <c r="AO558" s="160"/>
      <c r="AP558" s="160"/>
      <c r="AQ558" s="160"/>
      <c r="AR558" s="160"/>
      <c r="AS558" s="160"/>
      <c r="AT558" s="160"/>
      <c r="AU558" s="160"/>
      <c r="AV558" s="160"/>
      <c r="AW558" s="160"/>
      <c r="AX558" s="160"/>
      <c r="AY558" s="160"/>
      <c r="AZ558" s="160"/>
      <c r="BA558" s="160"/>
      <c r="BB558" s="160"/>
    </row>
    <row r="559" spans="1:54" ht="15.75" customHeight="1" x14ac:dyDescent="0.3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  <c r="AA559" s="160"/>
      <c r="AB559" s="160"/>
      <c r="AC559" s="160"/>
      <c r="AD559" s="160"/>
      <c r="AE559" s="160"/>
      <c r="AF559" s="160"/>
      <c r="AG559" s="160"/>
      <c r="AH559" s="160"/>
      <c r="AI559" s="160"/>
      <c r="AJ559" s="160"/>
      <c r="AK559" s="160"/>
      <c r="AL559" s="160"/>
      <c r="AM559" s="160"/>
      <c r="AN559" s="160"/>
      <c r="AO559" s="160"/>
      <c r="AP559" s="160"/>
      <c r="AQ559" s="160"/>
      <c r="AR559" s="160"/>
      <c r="AS559" s="160"/>
      <c r="AT559" s="160"/>
      <c r="AU559" s="160"/>
      <c r="AV559" s="160"/>
      <c r="AW559" s="160"/>
      <c r="AX559" s="160"/>
      <c r="AY559" s="160"/>
      <c r="AZ559" s="160"/>
      <c r="BA559" s="160"/>
      <c r="BB559" s="160"/>
    </row>
    <row r="560" spans="1:54" ht="15.75" customHeight="1" x14ac:dyDescent="0.3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  <c r="AA560" s="160"/>
      <c r="AB560" s="160"/>
      <c r="AC560" s="160"/>
      <c r="AD560" s="160"/>
      <c r="AE560" s="160"/>
      <c r="AF560" s="160"/>
      <c r="AG560" s="160"/>
      <c r="AH560" s="160"/>
      <c r="AI560" s="160"/>
      <c r="AJ560" s="160"/>
      <c r="AK560" s="160"/>
      <c r="AL560" s="160"/>
      <c r="AM560" s="160"/>
      <c r="AN560" s="160"/>
      <c r="AO560" s="160"/>
      <c r="AP560" s="160"/>
      <c r="AQ560" s="160"/>
      <c r="AR560" s="160"/>
      <c r="AS560" s="160"/>
      <c r="AT560" s="160"/>
      <c r="AU560" s="160"/>
      <c r="AV560" s="160"/>
      <c r="AW560" s="160"/>
      <c r="AX560" s="160"/>
      <c r="AY560" s="160"/>
      <c r="AZ560" s="160"/>
      <c r="BA560" s="160"/>
      <c r="BB560" s="160"/>
    </row>
    <row r="561" spans="1:54" ht="15.75" customHeight="1" x14ac:dyDescent="0.3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  <c r="AA561" s="160"/>
      <c r="AB561" s="160"/>
      <c r="AC561" s="160"/>
      <c r="AD561" s="160"/>
      <c r="AE561" s="160"/>
      <c r="AF561" s="160"/>
      <c r="AG561" s="160"/>
      <c r="AH561" s="160"/>
      <c r="AI561" s="160"/>
      <c r="AJ561" s="160"/>
      <c r="AK561" s="160"/>
      <c r="AL561" s="160"/>
      <c r="AM561" s="160"/>
      <c r="AN561" s="160"/>
      <c r="AO561" s="160"/>
      <c r="AP561" s="160"/>
      <c r="AQ561" s="160"/>
      <c r="AR561" s="160"/>
      <c r="AS561" s="160"/>
      <c r="AT561" s="160"/>
      <c r="AU561" s="160"/>
      <c r="AV561" s="160"/>
      <c r="AW561" s="160"/>
      <c r="AX561" s="160"/>
      <c r="AY561" s="160"/>
      <c r="AZ561" s="160"/>
      <c r="BA561" s="160"/>
      <c r="BB561" s="160"/>
    </row>
    <row r="562" spans="1:54" ht="15.75" customHeight="1" x14ac:dyDescent="0.3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  <c r="AA562" s="160"/>
      <c r="AB562" s="160"/>
      <c r="AC562" s="160"/>
      <c r="AD562" s="160"/>
      <c r="AE562" s="160"/>
      <c r="AF562" s="160"/>
      <c r="AG562" s="160"/>
      <c r="AH562" s="160"/>
      <c r="AI562" s="160"/>
      <c r="AJ562" s="160"/>
      <c r="AK562" s="160"/>
      <c r="AL562" s="160"/>
      <c r="AM562" s="160"/>
      <c r="AN562" s="160"/>
      <c r="AO562" s="160"/>
      <c r="AP562" s="160"/>
      <c r="AQ562" s="160"/>
      <c r="AR562" s="160"/>
      <c r="AS562" s="160"/>
      <c r="AT562" s="160"/>
      <c r="AU562" s="160"/>
      <c r="AV562" s="160"/>
      <c r="AW562" s="160"/>
      <c r="AX562" s="160"/>
      <c r="AY562" s="160"/>
      <c r="AZ562" s="160"/>
      <c r="BA562" s="160"/>
      <c r="BB562" s="160"/>
    </row>
    <row r="563" spans="1:54" ht="15.75" customHeight="1" x14ac:dyDescent="0.3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  <c r="AA563" s="160"/>
      <c r="AB563" s="160"/>
      <c r="AC563" s="160"/>
      <c r="AD563" s="160"/>
      <c r="AE563" s="160"/>
      <c r="AF563" s="160"/>
      <c r="AG563" s="160"/>
      <c r="AH563" s="160"/>
      <c r="AI563" s="160"/>
      <c r="AJ563" s="160"/>
      <c r="AK563" s="160"/>
      <c r="AL563" s="160"/>
      <c r="AM563" s="160"/>
      <c r="AN563" s="160"/>
      <c r="AO563" s="160"/>
      <c r="AP563" s="160"/>
      <c r="AQ563" s="160"/>
      <c r="AR563" s="160"/>
      <c r="AS563" s="160"/>
      <c r="AT563" s="160"/>
      <c r="AU563" s="160"/>
      <c r="AV563" s="160"/>
      <c r="AW563" s="160"/>
      <c r="AX563" s="160"/>
      <c r="AY563" s="160"/>
      <c r="AZ563" s="160"/>
      <c r="BA563" s="160"/>
      <c r="BB563" s="160"/>
    </row>
    <row r="564" spans="1:54" ht="15.75" customHeight="1" x14ac:dyDescent="0.3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  <c r="AA564" s="160"/>
      <c r="AB564" s="160"/>
      <c r="AC564" s="160"/>
      <c r="AD564" s="160"/>
      <c r="AE564" s="160"/>
      <c r="AF564" s="160"/>
      <c r="AG564" s="160"/>
      <c r="AH564" s="160"/>
      <c r="AI564" s="160"/>
      <c r="AJ564" s="160"/>
      <c r="AK564" s="160"/>
      <c r="AL564" s="160"/>
      <c r="AM564" s="160"/>
      <c r="AN564" s="160"/>
      <c r="AO564" s="160"/>
      <c r="AP564" s="160"/>
      <c r="AQ564" s="160"/>
      <c r="AR564" s="160"/>
      <c r="AS564" s="160"/>
      <c r="AT564" s="160"/>
      <c r="AU564" s="160"/>
      <c r="AV564" s="160"/>
      <c r="AW564" s="160"/>
      <c r="AX564" s="160"/>
      <c r="AY564" s="160"/>
      <c r="AZ564" s="160"/>
      <c r="BA564" s="160"/>
      <c r="BB564" s="160"/>
    </row>
    <row r="565" spans="1:54" ht="15.75" customHeight="1" x14ac:dyDescent="0.3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  <c r="AA565" s="160"/>
      <c r="AB565" s="160"/>
      <c r="AC565" s="160"/>
      <c r="AD565" s="160"/>
      <c r="AE565" s="160"/>
      <c r="AF565" s="160"/>
      <c r="AG565" s="160"/>
      <c r="AH565" s="160"/>
      <c r="AI565" s="160"/>
      <c r="AJ565" s="160"/>
      <c r="AK565" s="160"/>
      <c r="AL565" s="160"/>
      <c r="AM565" s="160"/>
      <c r="AN565" s="160"/>
      <c r="AO565" s="160"/>
      <c r="AP565" s="160"/>
      <c r="AQ565" s="160"/>
      <c r="AR565" s="160"/>
      <c r="AS565" s="160"/>
      <c r="AT565" s="160"/>
      <c r="AU565" s="160"/>
      <c r="AV565" s="160"/>
      <c r="AW565" s="160"/>
      <c r="AX565" s="160"/>
      <c r="AY565" s="160"/>
      <c r="AZ565" s="160"/>
      <c r="BA565" s="160"/>
      <c r="BB565" s="160"/>
    </row>
    <row r="566" spans="1:54" ht="15.75" customHeight="1" x14ac:dyDescent="0.3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  <c r="AA566" s="160"/>
      <c r="AB566" s="160"/>
      <c r="AC566" s="160"/>
      <c r="AD566" s="160"/>
      <c r="AE566" s="160"/>
      <c r="AF566" s="160"/>
      <c r="AG566" s="160"/>
      <c r="AH566" s="160"/>
      <c r="AI566" s="160"/>
      <c r="AJ566" s="160"/>
      <c r="AK566" s="160"/>
      <c r="AL566" s="160"/>
      <c r="AM566" s="160"/>
      <c r="AN566" s="160"/>
      <c r="AO566" s="160"/>
      <c r="AP566" s="160"/>
      <c r="AQ566" s="160"/>
      <c r="AR566" s="160"/>
      <c r="AS566" s="160"/>
      <c r="AT566" s="160"/>
      <c r="AU566" s="160"/>
      <c r="AV566" s="160"/>
      <c r="AW566" s="160"/>
      <c r="AX566" s="160"/>
      <c r="AY566" s="160"/>
      <c r="AZ566" s="160"/>
      <c r="BA566" s="160"/>
      <c r="BB566" s="160"/>
    </row>
    <row r="567" spans="1:54" ht="15.75" customHeight="1" x14ac:dyDescent="0.3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  <c r="AA567" s="160"/>
      <c r="AB567" s="160"/>
      <c r="AC567" s="160"/>
      <c r="AD567" s="160"/>
      <c r="AE567" s="160"/>
      <c r="AF567" s="160"/>
      <c r="AG567" s="160"/>
      <c r="AH567" s="160"/>
      <c r="AI567" s="160"/>
      <c r="AJ567" s="160"/>
      <c r="AK567" s="160"/>
      <c r="AL567" s="160"/>
      <c r="AM567" s="160"/>
      <c r="AN567" s="160"/>
      <c r="AO567" s="160"/>
      <c r="AP567" s="160"/>
      <c r="AQ567" s="160"/>
      <c r="AR567" s="160"/>
      <c r="AS567" s="160"/>
      <c r="AT567" s="160"/>
      <c r="AU567" s="160"/>
      <c r="AV567" s="160"/>
      <c r="AW567" s="160"/>
      <c r="AX567" s="160"/>
      <c r="AY567" s="160"/>
      <c r="AZ567" s="160"/>
      <c r="BA567" s="160"/>
      <c r="BB567" s="160"/>
    </row>
    <row r="568" spans="1:54" ht="15.75" customHeight="1" x14ac:dyDescent="0.3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  <c r="AA568" s="160"/>
      <c r="AB568" s="160"/>
      <c r="AC568" s="160"/>
      <c r="AD568" s="160"/>
      <c r="AE568" s="160"/>
      <c r="AF568" s="160"/>
      <c r="AG568" s="160"/>
      <c r="AH568" s="160"/>
      <c r="AI568" s="160"/>
      <c r="AJ568" s="160"/>
      <c r="AK568" s="160"/>
      <c r="AL568" s="160"/>
      <c r="AM568" s="160"/>
      <c r="AN568" s="160"/>
      <c r="AO568" s="160"/>
      <c r="AP568" s="160"/>
      <c r="AQ568" s="160"/>
      <c r="AR568" s="160"/>
      <c r="AS568" s="160"/>
      <c r="AT568" s="160"/>
      <c r="AU568" s="160"/>
      <c r="AV568" s="160"/>
      <c r="AW568" s="160"/>
      <c r="AX568" s="160"/>
      <c r="AY568" s="160"/>
      <c r="AZ568" s="160"/>
      <c r="BA568" s="160"/>
      <c r="BB568" s="160"/>
    </row>
    <row r="569" spans="1:54" ht="15.75" customHeight="1" x14ac:dyDescent="0.3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  <c r="AA569" s="160"/>
      <c r="AB569" s="160"/>
      <c r="AC569" s="160"/>
      <c r="AD569" s="160"/>
      <c r="AE569" s="160"/>
      <c r="AF569" s="160"/>
      <c r="AG569" s="160"/>
      <c r="AH569" s="160"/>
      <c r="AI569" s="160"/>
      <c r="AJ569" s="160"/>
      <c r="AK569" s="160"/>
      <c r="AL569" s="160"/>
      <c r="AM569" s="160"/>
      <c r="AN569" s="160"/>
      <c r="AO569" s="160"/>
      <c r="AP569" s="160"/>
      <c r="AQ569" s="160"/>
      <c r="AR569" s="160"/>
      <c r="AS569" s="160"/>
      <c r="AT569" s="160"/>
      <c r="AU569" s="160"/>
      <c r="AV569" s="160"/>
      <c r="AW569" s="160"/>
      <c r="AX569" s="160"/>
      <c r="AY569" s="160"/>
      <c r="AZ569" s="160"/>
      <c r="BA569" s="160"/>
      <c r="BB569" s="160"/>
    </row>
    <row r="570" spans="1:54" ht="15.75" customHeight="1" x14ac:dyDescent="0.3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  <c r="AA570" s="160"/>
      <c r="AB570" s="160"/>
      <c r="AC570" s="160"/>
      <c r="AD570" s="160"/>
      <c r="AE570" s="160"/>
      <c r="AF570" s="160"/>
      <c r="AG570" s="160"/>
      <c r="AH570" s="160"/>
      <c r="AI570" s="160"/>
      <c r="AJ570" s="160"/>
      <c r="AK570" s="160"/>
      <c r="AL570" s="160"/>
      <c r="AM570" s="160"/>
      <c r="AN570" s="160"/>
      <c r="AO570" s="160"/>
      <c r="AP570" s="160"/>
      <c r="AQ570" s="160"/>
      <c r="AR570" s="160"/>
      <c r="AS570" s="160"/>
      <c r="AT570" s="160"/>
      <c r="AU570" s="160"/>
      <c r="AV570" s="160"/>
      <c r="AW570" s="160"/>
      <c r="AX570" s="160"/>
      <c r="AY570" s="160"/>
      <c r="AZ570" s="160"/>
      <c r="BA570" s="160"/>
      <c r="BB570" s="160"/>
    </row>
    <row r="571" spans="1:54" ht="15.75" customHeight="1" x14ac:dyDescent="0.3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  <c r="AA571" s="160"/>
      <c r="AB571" s="160"/>
      <c r="AC571" s="160"/>
      <c r="AD571" s="160"/>
      <c r="AE571" s="160"/>
      <c r="AF571" s="160"/>
      <c r="AG571" s="160"/>
      <c r="AH571" s="160"/>
      <c r="AI571" s="160"/>
      <c r="AJ571" s="160"/>
      <c r="AK571" s="160"/>
      <c r="AL571" s="160"/>
      <c r="AM571" s="160"/>
      <c r="AN571" s="160"/>
      <c r="AO571" s="160"/>
      <c r="AP571" s="160"/>
      <c r="AQ571" s="160"/>
      <c r="AR571" s="160"/>
      <c r="AS571" s="160"/>
      <c r="AT571" s="160"/>
      <c r="AU571" s="160"/>
      <c r="AV571" s="160"/>
      <c r="AW571" s="160"/>
      <c r="AX571" s="160"/>
      <c r="AY571" s="160"/>
      <c r="AZ571" s="160"/>
      <c r="BA571" s="160"/>
      <c r="BB571" s="160"/>
    </row>
    <row r="572" spans="1:54" ht="15.75" customHeight="1" x14ac:dyDescent="0.3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  <c r="AA572" s="160"/>
      <c r="AB572" s="160"/>
      <c r="AC572" s="160"/>
      <c r="AD572" s="160"/>
      <c r="AE572" s="160"/>
      <c r="AF572" s="160"/>
      <c r="AG572" s="160"/>
      <c r="AH572" s="160"/>
      <c r="AI572" s="160"/>
      <c r="AJ572" s="160"/>
      <c r="AK572" s="160"/>
      <c r="AL572" s="160"/>
      <c r="AM572" s="160"/>
      <c r="AN572" s="160"/>
      <c r="AO572" s="160"/>
      <c r="AP572" s="160"/>
      <c r="AQ572" s="160"/>
      <c r="AR572" s="160"/>
      <c r="AS572" s="160"/>
      <c r="AT572" s="160"/>
      <c r="AU572" s="160"/>
      <c r="AV572" s="160"/>
      <c r="AW572" s="160"/>
      <c r="AX572" s="160"/>
      <c r="AY572" s="160"/>
      <c r="AZ572" s="160"/>
      <c r="BA572" s="160"/>
      <c r="BB572" s="160"/>
    </row>
    <row r="573" spans="1:54" ht="15.75" customHeight="1" x14ac:dyDescent="0.3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  <c r="AA573" s="160"/>
      <c r="AB573" s="160"/>
      <c r="AC573" s="160"/>
      <c r="AD573" s="160"/>
      <c r="AE573" s="160"/>
      <c r="AF573" s="160"/>
      <c r="AG573" s="160"/>
      <c r="AH573" s="160"/>
      <c r="AI573" s="160"/>
      <c r="AJ573" s="160"/>
      <c r="AK573" s="160"/>
      <c r="AL573" s="160"/>
      <c r="AM573" s="160"/>
      <c r="AN573" s="160"/>
      <c r="AO573" s="160"/>
      <c r="AP573" s="160"/>
      <c r="AQ573" s="160"/>
      <c r="AR573" s="160"/>
      <c r="AS573" s="160"/>
      <c r="AT573" s="160"/>
      <c r="AU573" s="160"/>
      <c r="AV573" s="160"/>
      <c r="AW573" s="160"/>
      <c r="AX573" s="160"/>
      <c r="AY573" s="160"/>
      <c r="AZ573" s="160"/>
      <c r="BA573" s="160"/>
      <c r="BB573" s="160"/>
    </row>
    <row r="574" spans="1:54" ht="15.75" customHeight="1" x14ac:dyDescent="0.3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  <c r="AA574" s="160"/>
      <c r="AB574" s="160"/>
      <c r="AC574" s="160"/>
      <c r="AD574" s="160"/>
      <c r="AE574" s="160"/>
      <c r="AF574" s="160"/>
      <c r="AG574" s="160"/>
      <c r="AH574" s="160"/>
      <c r="AI574" s="160"/>
      <c r="AJ574" s="160"/>
      <c r="AK574" s="160"/>
      <c r="AL574" s="160"/>
      <c r="AM574" s="160"/>
      <c r="AN574" s="160"/>
      <c r="AO574" s="160"/>
      <c r="AP574" s="160"/>
      <c r="AQ574" s="160"/>
      <c r="AR574" s="160"/>
      <c r="AS574" s="160"/>
      <c r="AT574" s="160"/>
      <c r="AU574" s="160"/>
      <c r="AV574" s="160"/>
      <c r="AW574" s="160"/>
      <c r="AX574" s="160"/>
      <c r="AY574" s="160"/>
      <c r="AZ574" s="160"/>
      <c r="BA574" s="160"/>
      <c r="BB574" s="160"/>
    </row>
    <row r="575" spans="1:54" ht="15.75" customHeight="1" x14ac:dyDescent="0.3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  <c r="AA575" s="160"/>
      <c r="AB575" s="160"/>
      <c r="AC575" s="160"/>
      <c r="AD575" s="160"/>
      <c r="AE575" s="160"/>
      <c r="AF575" s="160"/>
      <c r="AG575" s="160"/>
      <c r="AH575" s="160"/>
      <c r="AI575" s="160"/>
      <c r="AJ575" s="160"/>
      <c r="AK575" s="160"/>
      <c r="AL575" s="160"/>
      <c r="AM575" s="160"/>
      <c r="AN575" s="160"/>
      <c r="AO575" s="160"/>
      <c r="AP575" s="160"/>
      <c r="AQ575" s="160"/>
      <c r="AR575" s="160"/>
      <c r="AS575" s="160"/>
      <c r="AT575" s="160"/>
      <c r="AU575" s="160"/>
      <c r="AV575" s="160"/>
      <c r="AW575" s="160"/>
      <c r="AX575" s="160"/>
      <c r="AY575" s="160"/>
      <c r="AZ575" s="160"/>
      <c r="BA575" s="160"/>
      <c r="BB575" s="160"/>
    </row>
    <row r="576" spans="1:54" ht="15.75" customHeight="1" x14ac:dyDescent="0.3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  <c r="AA576" s="160"/>
      <c r="AB576" s="160"/>
      <c r="AC576" s="160"/>
      <c r="AD576" s="160"/>
      <c r="AE576" s="160"/>
      <c r="AF576" s="160"/>
      <c r="AG576" s="160"/>
      <c r="AH576" s="160"/>
      <c r="AI576" s="160"/>
      <c r="AJ576" s="160"/>
      <c r="AK576" s="160"/>
      <c r="AL576" s="160"/>
      <c r="AM576" s="160"/>
      <c r="AN576" s="160"/>
      <c r="AO576" s="160"/>
      <c r="AP576" s="160"/>
      <c r="AQ576" s="160"/>
      <c r="AR576" s="160"/>
      <c r="AS576" s="160"/>
      <c r="AT576" s="160"/>
      <c r="AU576" s="160"/>
      <c r="AV576" s="160"/>
      <c r="AW576" s="160"/>
      <c r="AX576" s="160"/>
      <c r="AY576" s="160"/>
      <c r="AZ576" s="160"/>
      <c r="BA576" s="160"/>
      <c r="BB576" s="160"/>
    </row>
    <row r="577" spans="1:54" ht="15.75" customHeight="1" x14ac:dyDescent="0.3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  <c r="AA577" s="160"/>
      <c r="AB577" s="160"/>
      <c r="AC577" s="160"/>
      <c r="AD577" s="160"/>
      <c r="AE577" s="160"/>
      <c r="AF577" s="160"/>
      <c r="AG577" s="160"/>
      <c r="AH577" s="160"/>
      <c r="AI577" s="160"/>
      <c r="AJ577" s="160"/>
      <c r="AK577" s="160"/>
      <c r="AL577" s="160"/>
      <c r="AM577" s="160"/>
      <c r="AN577" s="160"/>
      <c r="AO577" s="160"/>
      <c r="AP577" s="160"/>
      <c r="AQ577" s="160"/>
      <c r="AR577" s="160"/>
      <c r="AS577" s="160"/>
      <c r="AT577" s="160"/>
      <c r="AU577" s="160"/>
      <c r="AV577" s="160"/>
      <c r="AW577" s="160"/>
      <c r="AX577" s="160"/>
      <c r="AY577" s="160"/>
      <c r="AZ577" s="160"/>
      <c r="BA577" s="160"/>
      <c r="BB577" s="160"/>
    </row>
    <row r="578" spans="1:54" ht="15.75" customHeight="1" x14ac:dyDescent="0.3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  <c r="AA578" s="160"/>
      <c r="AB578" s="160"/>
      <c r="AC578" s="160"/>
      <c r="AD578" s="160"/>
      <c r="AE578" s="160"/>
      <c r="AF578" s="160"/>
      <c r="AG578" s="160"/>
      <c r="AH578" s="160"/>
      <c r="AI578" s="160"/>
      <c r="AJ578" s="160"/>
      <c r="AK578" s="160"/>
      <c r="AL578" s="160"/>
      <c r="AM578" s="160"/>
      <c r="AN578" s="160"/>
      <c r="AO578" s="160"/>
      <c r="AP578" s="160"/>
      <c r="AQ578" s="160"/>
      <c r="AR578" s="160"/>
      <c r="AS578" s="160"/>
      <c r="AT578" s="160"/>
      <c r="AU578" s="160"/>
      <c r="AV578" s="160"/>
      <c r="AW578" s="160"/>
      <c r="AX578" s="160"/>
      <c r="AY578" s="160"/>
      <c r="AZ578" s="160"/>
      <c r="BA578" s="160"/>
      <c r="BB578" s="160"/>
    </row>
    <row r="579" spans="1:54" ht="15.75" customHeight="1" x14ac:dyDescent="0.3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  <c r="AA579" s="160"/>
      <c r="AB579" s="160"/>
      <c r="AC579" s="160"/>
      <c r="AD579" s="160"/>
      <c r="AE579" s="160"/>
      <c r="AF579" s="160"/>
      <c r="AG579" s="160"/>
      <c r="AH579" s="160"/>
      <c r="AI579" s="160"/>
      <c r="AJ579" s="160"/>
      <c r="AK579" s="160"/>
      <c r="AL579" s="160"/>
      <c r="AM579" s="160"/>
      <c r="AN579" s="160"/>
      <c r="AO579" s="160"/>
      <c r="AP579" s="160"/>
      <c r="AQ579" s="160"/>
      <c r="AR579" s="160"/>
      <c r="AS579" s="160"/>
      <c r="AT579" s="160"/>
      <c r="AU579" s="160"/>
      <c r="AV579" s="160"/>
      <c r="AW579" s="160"/>
      <c r="AX579" s="160"/>
      <c r="AY579" s="160"/>
      <c r="AZ579" s="160"/>
      <c r="BA579" s="160"/>
      <c r="BB579" s="160"/>
    </row>
    <row r="580" spans="1:54" ht="15.75" customHeight="1" x14ac:dyDescent="0.3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  <c r="AA580" s="160"/>
      <c r="AB580" s="160"/>
      <c r="AC580" s="160"/>
      <c r="AD580" s="160"/>
      <c r="AE580" s="160"/>
      <c r="AF580" s="160"/>
      <c r="AG580" s="160"/>
      <c r="AH580" s="160"/>
      <c r="AI580" s="160"/>
      <c r="AJ580" s="160"/>
      <c r="AK580" s="160"/>
      <c r="AL580" s="160"/>
      <c r="AM580" s="160"/>
      <c r="AN580" s="160"/>
      <c r="AO580" s="160"/>
      <c r="AP580" s="160"/>
      <c r="AQ580" s="160"/>
      <c r="AR580" s="160"/>
      <c r="AS580" s="160"/>
      <c r="AT580" s="160"/>
      <c r="AU580" s="160"/>
      <c r="AV580" s="160"/>
      <c r="AW580" s="160"/>
      <c r="AX580" s="160"/>
      <c r="AY580" s="160"/>
      <c r="AZ580" s="160"/>
      <c r="BA580" s="160"/>
      <c r="BB580" s="160"/>
    </row>
    <row r="581" spans="1:54" ht="15.75" customHeight="1" x14ac:dyDescent="0.3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  <c r="AA581" s="160"/>
      <c r="AB581" s="160"/>
      <c r="AC581" s="160"/>
      <c r="AD581" s="160"/>
      <c r="AE581" s="160"/>
      <c r="AF581" s="160"/>
      <c r="AG581" s="160"/>
      <c r="AH581" s="160"/>
      <c r="AI581" s="160"/>
      <c r="AJ581" s="160"/>
      <c r="AK581" s="160"/>
      <c r="AL581" s="160"/>
      <c r="AM581" s="160"/>
      <c r="AN581" s="160"/>
      <c r="AO581" s="160"/>
      <c r="AP581" s="160"/>
      <c r="AQ581" s="160"/>
      <c r="AR581" s="160"/>
      <c r="AS581" s="160"/>
      <c r="AT581" s="160"/>
      <c r="AU581" s="160"/>
      <c r="AV581" s="160"/>
      <c r="AW581" s="160"/>
      <c r="AX581" s="160"/>
      <c r="AY581" s="160"/>
      <c r="AZ581" s="160"/>
      <c r="BA581" s="160"/>
      <c r="BB581" s="160"/>
    </row>
    <row r="582" spans="1:54" ht="15.75" customHeight="1" x14ac:dyDescent="0.3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  <c r="AA582" s="160"/>
      <c r="AB582" s="160"/>
      <c r="AC582" s="160"/>
      <c r="AD582" s="160"/>
      <c r="AE582" s="160"/>
      <c r="AF582" s="160"/>
      <c r="AG582" s="160"/>
      <c r="AH582" s="160"/>
      <c r="AI582" s="160"/>
      <c r="AJ582" s="160"/>
      <c r="AK582" s="160"/>
      <c r="AL582" s="160"/>
      <c r="AM582" s="160"/>
      <c r="AN582" s="160"/>
      <c r="AO582" s="160"/>
      <c r="AP582" s="160"/>
      <c r="AQ582" s="160"/>
      <c r="AR582" s="160"/>
      <c r="AS582" s="160"/>
      <c r="AT582" s="160"/>
      <c r="AU582" s="160"/>
      <c r="AV582" s="160"/>
      <c r="AW582" s="160"/>
      <c r="AX582" s="160"/>
      <c r="AY582" s="160"/>
      <c r="AZ582" s="160"/>
      <c r="BA582" s="160"/>
      <c r="BB582" s="160"/>
    </row>
    <row r="583" spans="1:54" ht="15.75" customHeight="1" x14ac:dyDescent="0.3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  <c r="AA583" s="160"/>
      <c r="AB583" s="160"/>
      <c r="AC583" s="160"/>
      <c r="AD583" s="160"/>
      <c r="AE583" s="160"/>
      <c r="AF583" s="160"/>
      <c r="AG583" s="160"/>
      <c r="AH583" s="160"/>
      <c r="AI583" s="160"/>
      <c r="AJ583" s="160"/>
      <c r="AK583" s="160"/>
      <c r="AL583" s="160"/>
      <c r="AM583" s="160"/>
      <c r="AN583" s="160"/>
      <c r="AO583" s="160"/>
      <c r="AP583" s="160"/>
      <c r="AQ583" s="160"/>
      <c r="AR583" s="160"/>
      <c r="AS583" s="160"/>
      <c r="AT583" s="160"/>
      <c r="AU583" s="160"/>
      <c r="AV583" s="160"/>
      <c r="AW583" s="160"/>
      <c r="AX583" s="160"/>
      <c r="AY583" s="160"/>
      <c r="AZ583" s="160"/>
      <c r="BA583" s="160"/>
      <c r="BB583" s="160"/>
    </row>
    <row r="584" spans="1:54" ht="15.75" customHeight="1" x14ac:dyDescent="0.3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  <c r="AA584" s="160"/>
      <c r="AB584" s="160"/>
      <c r="AC584" s="160"/>
      <c r="AD584" s="160"/>
      <c r="AE584" s="160"/>
      <c r="AF584" s="160"/>
      <c r="AG584" s="160"/>
      <c r="AH584" s="160"/>
      <c r="AI584" s="160"/>
      <c r="AJ584" s="160"/>
      <c r="AK584" s="160"/>
      <c r="AL584" s="160"/>
      <c r="AM584" s="160"/>
      <c r="AN584" s="160"/>
      <c r="AO584" s="160"/>
      <c r="AP584" s="160"/>
      <c r="AQ584" s="160"/>
      <c r="AR584" s="160"/>
      <c r="AS584" s="160"/>
      <c r="AT584" s="160"/>
      <c r="AU584" s="160"/>
      <c r="AV584" s="160"/>
      <c r="AW584" s="160"/>
      <c r="AX584" s="160"/>
      <c r="AY584" s="160"/>
      <c r="AZ584" s="160"/>
      <c r="BA584" s="160"/>
      <c r="BB584" s="160"/>
    </row>
    <row r="585" spans="1:54" ht="15.75" customHeight="1" x14ac:dyDescent="0.3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  <c r="AA585" s="160"/>
      <c r="AB585" s="160"/>
      <c r="AC585" s="160"/>
      <c r="AD585" s="160"/>
      <c r="AE585" s="160"/>
      <c r="AF585" s="160"/>
      <c r="AG585" s="160"/>
      <c r="AH585" s="160"/>
      <c r="AI585" s="160"/>
      <c r="AJ585" s="160"/>
      <c r="AK585" s="160"/>
      <c r="AL585" s="160"/>
      <c r="AM585" s="160"/>
      <c r="AN585" s="160"/>
      <c r="AO585" s="160"/>
      <c r="AP585" s="160"/>
      <c r="AQ585" s="160"/>
      <c r="AR585" s="160"/>
      <c r="AS585" s="160"/>
      <c r="AT585" s="160"/>
      <c r="AU585" s="160"/>
      <c r="AV585" s="160"/>
      <c r="AW585" s="160"/>
      <c r="AX585" s="160"/>
      <c r="AY585" s="160"/>
      <c r="AZ585" s="160"/>
      <c r="BA585" s="160"/>
      <c r="BB585" s="160"/>
    </row>
    <row r="586" spans="1:54" ht="15.75" customHeight="1" x14ac:dyDescent="0.3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  <c r="AA586" s="160"/>
      <c r="AB586" s="160"/>
      <c r="AC586" s="160"/>
      <c r="AD586" s="160"/>
      <c r="AE586" s="160"/>
      <c r="AF586" s="160"/>
      <c r="AG586" s="160"/>
      <c r="AH586" s="160"/>
      <c r="AI586" s="160"/>
      <c r="AJ586" s="160"/>
      <c r="AK586" s="160"/>
      <c r="AL586" s="160"/>
      <c r="AM586" s="160"/>
      <c r="AN586" s="160"/>
      <c r="AO586" s="160"/>
      <c r="AP586" s="160"/>
      <c r="AQ586" s="160"/>
      <c r="AR586" s="160"/>
      <c r="AS586" s="160"/>
      <c r="AT586" s="160"/>
      <c r="AU586" s="160"/>
      <c r="AV586" s="160"/>
      <c r="AW586" s="160"/>
      <c r="AX586" s="160"/>
      <c r="AY586" s="160"/>
      <c r="AZ586" s="160"/>
      <c r="BA586" s="160"/>
      <c r="BB586" s="160"/>
    </row>
    <row r="587" spans="1:54" ht="15.75" customHeight="1" x14ac:dyDescent="0.3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  <c r="AA587" s="160"/>
      <c r="AB587" s="160"/>
      <c r="AC587" s="160"/>
      <c r="AD587" s="160"/>
      <c r="AE587" s="160"/>
      <c r="AF587" s="160"/>
      <c r="AG587" s="160"/>
      <c r="AH587" s="160"/>
      <c r="AI587" s="160"/>
      <c r="AJ587" s="160"/>
      <c r="AK587" s="160"/>
      <c r="AL587" s="160"/>
      <c r="AM587" s="160"/>
      <c r="AN587" s="160"/>
      <c r="AO587" s="160"/>
      <c r="AP587" s="160"/>
      <c r="AQ587" s="160"/>
      <c r="AR587" s="160"/>
      <c r="AS587" s="160"/>
      <c r="AT587" s="160"/>
      <c r="AU587" s="160"/>
      <c r="AV587" s="160"/>
      <c r="AW587" s="160"/>
      <c r="AX587" s="160"/>
      <c r="AY587" s="160"/>
      <c r="AZ587" s="160"/>
      <c r="BA587" s="160"/>
      <c r="BB587" s="160"/>
    </row>
    <row r="588" spans="1:54" ht="15.75" customHeight="1" x14ac:dyDescent="0.3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  <c r="AA588" s="160"/>
      <c r="AB588" s="160"/>
      <c r="AC588" s="160"/>
      <c r="AD588" s="160"/>
      <c r="AE588" s="160"/>
      <c r="AF588" s="160"/>
      <c r="AG588" s="160"/>
      <c r="AH588" s="160"/>
      <c r="AI588" s="160"/>
      <c r="AJ588" s="160"/>
      <c r="AK588" s="160"/>
      <c r="AL588" s="160"/>
      <c r="AM588" s="160"/>
      <c r="AN588" s="160"/>
      <c r="AO588" s="160"/>
      <c r="AP588" s="160"/>
      <c r="AQ588" s="160"/>
      <c r="AR588" s="160"/>
      <c r="AS588" s="160"/>
      <c r="AT588" s="160"/>
      <c r="AU588" s="160"/>
      <c r="AV588" s="160"/>
      <c r="AW588" s="160"/>
      <c r="AX588" s="160"/>
      <c r="AY588" s="160"/>
      <c r="AZ588" s="160"/>
      <c r="BA588" s="160"/>
      <c r="BB588" s="160"/>
    </row>
    <row r="589" spans="1:54" ht="15.75" customHeight="1" x14ac:dyDescent="0.3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  <c r="AA589" s="160"/>
      <c r="AB589" s="160"/>
      <c r="AC589" s="160"/>
      <c r="AD589" s="160"/>
      <c r="AE589" s="160"/>
      <c r="AF589" s="160"/>
      <c r="AG589" s="160"/>
      <c r="AH589" s="160"/>
      <c r="AI589" s="160"/>
      <c r="AJ589" s="160"/>
      <c r="AK589" s="160"/>
      <c r="AL589" s="160"/>
      <c r="AM589" s="160"/>
      <c r="AN589" s="160"/>
      <c r="AO589" s="160"/>
      <c r="AP589" s="160"/>
      <c r="AQ589" s="160"/>
      <c r="AR589" s="160"/>
      <c r="AS589" s="160"/>
      <c r="AT589" s="160"/>
      <c r="AU589" s="160"/>
      <c r="AV589" s="160"/>
      <c r="AW589" s="160"/>
      <c r="AX589" s="160"/>
      <c r="AY589" s="160"/>
      <c r="AZ589" s="160"/>
      <c r="BA589" s="160"/>
      <c r="BB589" s="160"/>
    </row>
    <row r="590" spans="1:54" ht="15.75" customHeight="1" x14ac:dyDescent="0.3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  <c r="AA590" s="160"/>
      <c r="AB590" s="160"/>
      <c r="AC590" s="160"/>
      <c r="AD590" s="160"/>
      <c r="AE590" s="160"/>
      <c r="AF590" s="160"/>
      <c r="AG590" s="160"/>
      <c r="AH590" s="160"/>
      <c r="AI590" s="160"/>
      <c r="AJ590" s="160"/>
      <c r="AK590" s="160"/>
      <c r="AL590" s="160"/>
      <c r="AM590" s="160"/>
      <c r="AN590" s="160"/>
      <c r="AO590" s="160"/>
      <c r="AP590" s="160"/>
      <c r="AQ590" s="160"/>
      <c r="AR590" s="160"/>
      <c r="AS590" s="160"/>
      <c r="AT590" s="160"/>
      <c r="AU590" s="160"/>
      <c r="AV590" s="160"/>
      <c r="AW590" s="160"/>
      <c r="AX590" s="160"/>
      <c r="AY590" s="160"/>
      <c r="AZ590" s="160"/>
      <c r="BA590" s="160"/>
      <c r="BB590" s="160"/>
    </row>
    <row r="591" spans="1:54" ht="15.75" customHeight="1" x14ac:dyDescent="0.3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  <c r="AA591" s="160"/>
      <c r="AB591" s="160"/>
      <c r="AC591" s="160"/>
      <c r="AD591" s="160"/>
      <c r="AE591" s="160"/>
      <c r="AF591" s="160"/>
      <c r="AG591" s="160"/>
      <c r="AH591" s="160"/>
      <c r="AI591" s="160"/>
      <c r="AJ591" s="160"/>
      <c r="AK591" s="160"/>
      <c r="AL591" s="160"/>
      <c r="AM591" s="160"/>
      <c r="AN591" s="160"/>
      <c r="AO591" s="160"/>
      <c r="AP591" s="160"/>
      <c r="AQ591" s="160"/>
      <c r="AR591" s="160"/>
      <c r="AS591" s="160"/>
      <c r="AT591" s="160"/>
      <c r="AU591" s="160"/>
      <c r="AV591" s="160"/>
      <c r="AW591" s="160"/>
      <c r="AX591" s="160"/>
      <c r="AY591" s="160"/>
      <c r="AZ591" s="160"/>
      <c r="BA591" s="160"/>
      <c r="BB591" s="160"/>
    </row>
    <row r="592" spans="1:54" ht="15.75" customHeight="1" x14ac:dyDescent="0.3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  <c r="AA592" s="160"/>
      <c r="AB592" s="160"/>
      <c r="AC592" s="160"/>
      <c r="AD592" s="160"/>
      <c r="AE592" s="160"/>
      <c r="AF592" s="160"/>
      <c r="AG592" s="160"/>
      <c r="AH592" s="160"/>
      <c r="AI592" s="160"/>
      <c r="AJ592" s="160"/>
      <c r="AK592" s="160"/>
      <c r="AL592" s="160"/>
      <c r="AM592" s="160"/>
      <c r="AN592" s="160"/>
      <c r="AO592" s="160"/>
      <c r="AP592" s="160"/>
      <c r="AQ592" s="160"/>
      <c r="AR592" s="160"/>
      <c r="AS592" s="160"/>
      <c r="AT592" s="160"/>
      <c r="AU592" s="160"/>
      <c r="AV592" s="160"/>
      <c r="AW592" s="160"/>
      <c r="AX592" s="160"/>
      <c r="AY592" s="160"/>
      <c r="AZ592" s="160"/>
      <c r="BA592" s="160"/>
      <c r="BB592" s="160"/>
    </row>
    <row r="593" spans="1:54" ht="15.75" customHeight="1" x14ac:dyDescent="0.3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  <c r="AA593" s="160"/>
      <c r="AB593" s="160"/>
      <c r="AC593" s="160"/>
      <c r="AD593" s="160"/>
      <c r="AE593" s="160"/>
      <c r="AF593" s="160"/>
      <c r="AG593" s="160"/>
      <c r="AH593" s="160"/>
      <c r="AI593" s="160"/>
      <c r="AJ593" s="160"/>
      <c r="AK593" s="160"/>
      <c r="AL593" s="160"/>
      <c r="AM593" s="160"/>
      <c r="AN593" s="160"/>
      <c r="AO593" s="160"/>
      <c r="AP593" s="160"/>
      <c r="AQ593" s="160"/>
      <c r="AR593" s="160"/>
      <c r="AS593" s="160"/>
      <c r="AT593" s="160"/>
      <c r="AU593" s="160"/>
      <c r="AV593" s="160"/>
      <c r="AW593" s="160"/>
      <c r="AX593" s="160"/>
      <c r="AY593" s="160"/>
      <c r="AZ593" s="160"/>
      <c r="BA593" s="160"/>
      <c r="BB593" s="160"/>
    </row>
    <row r="594" spans="1:54" ht="15.75" customHeight="1" x14ac:dyDescent="0.3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  <c r="AA594" s="160"/>
      <c r="AB594" s="160"/>
      <c r="AC594" s="160"/>
      <c r="AD594" s="160"/>
      <c r="AE594" s="160"/>
      <c r="AF594" s="160"/>
      <c r="AG594" s="160"/>
      <c r="AH594" s="160"/>
      <c r="AI594" s="160"/>
      <c r="AJ594" s="160"/>
      <c r="AK594" s="160"/>
      <c r="AL594" s="160"/>
      <c r="AM594" s="160"/>
      <c r="AN594" s="160"/>
      <c r="AO594" s="160"/>
      <c r="AP594" s="160"/>
      <c r="AQ594" s="160"/>
      <c r="AR594" s="160"/>
      <c r="AS594" s="160"/>
      <c r="AT594" s="160"/>
      <c r="AU594" s="160"/>
      <c r="AV594" s="160"/>
      <c r="AW594" s="160"/>
      <c r="AX594" s="160"/>
      <c r="AY594" s="160"/>
      <c r="AZ594" s="160"/>
      <c r="BA594" s="160"/>
      <c r="BB594" s="160"/>
    </row>
    <row r="595" spans="1:54" ht="15.75" customHeight="1" x14ac:dyDescent="0.3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  <c r="AA595" s="160"/>
      <c r="AB595" s="160"/>
      <c r="AC595" s="160"/>
      <c r="AD595" s="160"/>
      <c r="AE595" s="160"/>
      <c r="AF595" s="160"/>
      <c r="AG595" s="160"/>
      <c r="AH595" s="160"/>
      <c r="AI595" s="160"/>
      <c r="AJ595" s="160"/>
      <c r="AK595" s="160"/>
      <c r="AL595" s="160"/>
      <c r="AM595" s="160"/>
      <c r="AN595" s="160"/>
      <c r="AO595" s="160"/>
      <c r="AP595" s="160"/>
      <c r="AQ595" s="160"/>
      <c r="AR595" s="160"/>
      <c r="AS595" s="160"/>
      <c r="AT595" s="160"/>
      <c r="AU595" s="160"/>
      <c r="AV595" s="160"/>
      <c r="AW595" s="160"/>
      <c r="AX595" s="160"/>
      <c r="AY595" s="160"/>
      <c r="AZ595" s="160"/>
      <c r="BA595" s="160"/>
      <c r="BB595" s="160"/>
    </row>
    <row r="596" spans="1:54" ht="15.75" customHeight="1" x14ac:dyDescent="0.3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  <c r="AA596" s="160"/>
      <c r="AB596" s="160"/>
      <c r="AC596" s="160"/>
      <c r="AD596" s="160"/>
      <c r="AE596" s="160"/>
      <c r="AF596" s="160"/>
      <c r="AG596" s="160"/>
      <c r="AH596" s="160"/>
      <c r="AI596" s="160"/>
      <c r="AJ596" s="160"/>
      <c r="AK596" s="160"/>
      <c r="AL596" s="160"/>
      <c r="AM596" s="160"/>
      <c r="AN596" s="160"/>
      <c r="AO596" s="160"/>
      <c r="AP596" s="160"/>
      <c r="AQ596" s="160"/>
      <c r="AR596" s="160"/>
      <c r="AS596" s="160"/>
      <c r="AT596" s="160"/>
      <c r="AU596" s="160"/>
      <c r="AV596" s="160"/>
      <c r="AW596" s="160"/>
      <c r="AX596" s="160"/>
      <c r="AY596" s="160"/>
      <c r="AZ596" s="160"/>
      <c r="BA596" s="160"/>
      <c r="BB596" s="160"/>
    </row>
    <row r="597" spans="1:54" ht="15.75" customHeight="1" x14ac:dyDescent="0.3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  <c r="AA597" s="160"/>
      <c r="AB597" s="160"/>
      <c r="AC597" s="160"/>
      <c r="AD597" s="160"/>
      <c r="AE597" s="160"/>
      <c r="AF597" s="160"/>
      <c r="AG597" s="160"/>
      <c r="AH597" s="160"/>
      <c r="AI597" s="160"/>
      <c r="AJ597" s="160"/>
      <c r="AK597" s="160"/>
      <c r="AL597" s="160"/>
      <c r="AM597" s="160"/>
      <c r="AN597" s="160"/>
      <c r="AO597" s="160"/>
      <c r="AP597" s="160"/>
      <c r="AQ597" s="160"/>
      <c r="AR597" s="160"/>
      <c r="AS597" s="160"/>
      <c r="AT597" s="160"/>
      <c r="AU597" s="160"/>
      <c r="AV597" s="160"/>
      <c r="AW597" s="160"/>
      <c r="AX597" s="160"/>
      <c r="AY597" s="160"/>
      <c r="AZ597" s="160"/>
      <c r="BA597" s="160"/>
      <c r="BB597" s="160"/>
    </row>
    <row r="598" spans="1:54" ht="15.75" customHeight="1" x14ac:dyDescent="0.3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  <c r="AA598" s="160"/>
      <c r="AB598" s="160"/>
      <c r="AC598" s="160"/>
      <c r="AD598" s="160"/>
      <c r="AE598" s="160"/>
      <c r="AF598" s="160"/>
      <c r="AG598" s="160"/>
      <c r="AH598" s="160"/>
      <c r="AI598" s="160"/>
      <c r="AJ598" s="160"/>
      <c r="AK598" s="160"/>
      <c r="AL598" s="160"/>
      <c r="AM598" s="160"/>
      <c r="AN598" s="160"/>
      <c r="AO598" s="160"/>
      <c r="AP598" s="160"/>
      <c r="AQ598" s="160"/>
      <c r="AR598" s="160"/>
      <c r="AS598" s="160"/>
      <c r="AT598" s="160"/>
      <c r="AU598" s="160"/>
      <c r="AV598" s="160"/>
      <c r="AW598" s="160"/>
      <c r="AX598" s="160"/>
      <c r="AY598" s="160"/>
      <c r="AZ598" s="160"/>
      <c r="BA598" s="160"/>
      <c r="BB598" s="160"/>
    </row>
    <row r="599" spans="1:54" ht="15.75" customHeight="1" x14ac:dyDescent="0.3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  <c r="AA599" s="160"/>
      <c r="AB599" s="160"/>
      <c r="AC599" s="160"/>
      <c r="AD599" s="160"/>
      <c r="AE599" s="160"/>
      <c r="AF599" s="160"/>
      <c r="AG599" s="160"/>
      <c r="AH599" s="160"/>
      <c r="AI599" s="160"/>
      <c r="AJ599" s="160"/>
      <c r="AK599" s="160"/>
      <c r="AL599" s="160"/>
      <c r="AM599" s="160"/>
      <c r="AN599" s="160"/>
      <c r="AO599" s="160"/>
      <c r="AP599" s="160"/>
      <c r="AQ599" s="160"/>
      <c r="AR599" s="160"/>
      <c r="AS599" s="160"/>
      <c r="AT599" s="160"/>
      <c r="AU599" s="160"/>
      <c r="AV599" s="160"/>
      <c r="AW599" s="160"/>
      <c r="AX599" s="160"/>
      <c r="AY599" s="160"/>
      <c r="AZ599" s="160"/>
      <c r="BA599" s="160"/>
      <c r="BB599" s="160"/>
    </row>
    <row r="600" spans="1:54" ht="15.75" customHeight="1" x14ac:dyDescent="0.3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  <c r="AA600" s="160"/>
      <c r="AB600" s="160"/>
      <c r="AC600" s="160"/>
      <c r="AD600" s="160"/>
      <c r="AE600" s="160"/>
      <c r="AF600" s="160"/>
      <c r="AG600" s="160"/>
      <c r="AH600" s="160"/>
      <c r="AI600" s="160"/>
      <c r="AJ600" s="160"/>
      <c r="AK600" s="160"/>
      <c r="AL600" s="160"/>
      <c r="AM600" s="160"/>
      <c r="AN600" s="160"/>
      <c r="AO600" s="160"/>
      <c r="AP600" s="160"/>
      <c r="AQ600" s="160"/>
      <c r="AR600" s="160"/>
      <c r="AS600" s="160"/>
      <c r="AT600" s="160"/>
      <c r="AU600" s="160"/>
      <c r="AV600" s="160"/>
      <c r="AW600" s="160"/>
      <c r="AX600" s="160"/>
      <c r="AY600" s="160"/>
      <c r="AZ600" s="160"/>
      <c r="BA600" s="160"/>
      <c r="BB600" s="160"/>
    </row>
    <row r="601" spans="1:54" ht="15.75" customHeight="1" x14ac:dyDescent="0.3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  <c r="AA601" s="160"/>
      <c r="AB601" s="160"/>
      <c r="AC601" s="160"/>
      <c r="AD601" s="160"/>
      <c r="AE601" s="160"/>
      <c r="AF601" s="160"/>
      <c r="AG601" s="160"/>
      <c r="AH601" s="160"/>
      <c r="AI601" s="160"/>
      <c r="AJ601" s="160"/>
      <c r="AK601" s="160"/>
      <c r="AL601" s="160"/>
      <c r="AM601" s="160"/>
      <c r="AN601" s="160"/>
      <c r="AO601" s="160"/>
      <c r="AP601" s="160"/>
      <c r="AQ601" s="160"/>
      <c r="AR601" s="160"/>
      <c r="AS601" s="160"/>
      <c r="AT601" s="160"/>
      <c r="AU601" s="160"/>
      <c r="AV601" s="160"/>
      <c r="AW601" s="160"/>
      <c r="AX601" s="160"/>
      <c r="AY601" s="160"/>
      <c r="AZ601" s="160"/>
      <c r="BA601" s="160"/>
      <c r="BB601" s="160"/>
    </row>
    <row r="602" spans="1:54" ht="15.75" customHeight="1" x14ac:dyDescent="0.3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  <c r="AA602" s="160"/>
      <c r="AB602" s="160"/>
      <c r="AC602" s="160"/>
      <c r="AD602" s="160"/>
      <c r="AE602" s="160"/>
      <c r="AF602" s="160"/>
      <c r="AG602" s="160"/>
      <c r="AH602" s="160"/>
      <c r="AI602" s="160"/>
      <c r="AJ602" s="160"/>
      <c r="AK602" s="160"/>
      <c r="AL602" s="160"/>
      <c r="AM602" s="160"/>
      <c r="AN602" s="160"/>
      <c r="AO602" s="160"/>
      <c r="AP602" s="160"/>
      <c r="AQ602" s="160"/>
      <c r="AR602" s="160"/>
      <c r="AS602" s="160"/>
      <c r="AT602" s="160"/>
      <c r="AU602" s="160"/>
      <c r="AV602" s="160"/>
      <c r="AW602" s="160"/>
      <c r="AX602" s="160"/>
      <c r="AY602" s="160"/>
      <c r="AZ602" s="160"/>
      <c r="BA602" s="160"/>
      <c r="BB602" s="160"/>
    </row>
    <row r="603" spans="1:54" ht="15.75" customHeight="1" x14ac:dyDescent="0.3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  <c r="AA603" s="160"/>
      <c r="AB603" s="160"/>
      <c r="AC603" s="160"/>
      <c r="AD603" s="160"/>
      <c r="AE603" s="160"/>
      <c r="AF603" s="160"/>
      <c r="AG603" s="160"/>
      <c r="AH603" s="160"/>
      <c r="AI603" s="160"/>
      <c r="AJ603" s="160"/>
      <c r="AK603" s="160"/>
      <c r="AL603" s="160"/>
      <c r="AM603" s="160"/>
      <c r="AN603" s="160"/>
      <c r="AO603" s="160"/>
      <c r="AP603" s="160"/>
      <c r="AQ603" s="160"/>
      <c r="AR603" s="160"/>
      <c r="AS603" s="160"/>
      <c r="AT603" s="160"/>
      <c r="AU603" s="160"/>
      <c r="AV603" s="160"/>
      <c r="AW603" s="160"/>
      <c r="AX603" s="160"/>
      <c r="AY603" s="160"/>
      <c r="AZ603" s="160"/>
      <c r="BA603" s="160"/>
      <c r="BB603" s="160"/>
    </row>
    <row r="604" spans="1:54" ht="15.75" customHeight="1" x14ac:dyDescent="0.3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  <c r="AA604" s="160"/>
      <c r="AB604" s="160"/>
      <c r="AC604" s="160"/>
      <c r="AD604" s="160"/>
      <c r="AE604" s="160"/>
      <c r="AF604" s="160"/>
      <c r="AG604" s="160"/>
      <c r="AH604" s="160"/>
      <c r="AI604" s="160"/>
      <c r="AJ604" s="160"/>
      <c r="AK604" s="160"/>
      <c r="AL604" s="160"/>
      <c r="AM604" s="160"/>
      <c r="AN604" s="160"/>
      <c r="AO604" s="160"/>
      <c r="AP604" s="160"/>
      <c r="AQ604" s="160"/>
      <c r="AR604" s="160"/>
      <c r="AS604" s="160"/>
      <c r="AT604" s="160"/>
      <c r="AU604" s="160"/>
      <c r="AV604" s="160"/>
      <c r="AW604" s="160"/>
      <c r="AX604" s="160"/>
      <c r="AY604" s="160"/>
      <c r="AZ604" s="160"/>
      <c r="BA604" s="160"/>
      <c r="BB604" s="160"/>
    </row>
    <row r="605" spans="1:54" ht="15.75" customHeight="1" x14ac:dyDescent="0.3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  <c r="AA605" s="160"/>
      <c r="AB605" s="160"/>
      <c r="AC605" s="160"/>
      <c r="AD605" s="160"/>
      <c r="AE605" s="160"/>
      <c r="AF605" s="160"/>
      <c r="AG605" s="160"/>
      <c r="AH605" s="160"/>
      <c r="AI605" s="160"/>
      <c r="AJ605" s="160"/>
      <c r="AK605" s="160"/>
      <c r="AL605" s="160"/>
      <c r="AM605" s="160"/>
      <c r="AN605" s="160"/>
      <c r="AO605" s="160"/>
      <c r="AP605" s="160"/>
      <c r="AQ605" s="160"/>
      <c r="AR605" s="160"/>
      <c r="AS605" s="160"/>
      <c r="AT605" s="160"/>
      <c r="AU605" s="160"/>
      <c r="AV605" s="160"/>
      <c r="AW605" s="160"/>
      <c r="AX605" s="160"/>
      <c r="AY605" s="160"/>
      <c r="AZ605" s="160"/>
      <c r="BA605" s="160"/>
      <c r="BB605" s="160"/>
    </row>
    <row r="606" spans="1:54" ht="15.75" customHeight="1" x14ac:dyDescent="0.3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  <c r="AA606" s="160"/>
      <c r="AB606" s="160"/>
      <c r="AC606" s="160"/>
      <c r="AD606" s="160"/>
      <c r="AE606" s="160"/>
      <c r="AF606" s="160"/>
      <c r="AG606" s="160"/>
      <c r="AH606" s="160"/>
      <c r="AI606" s="160"/>
      <c r="AJ606" s="160"/>
      <c r="AK606" s="160"/>
      <c r="AL606" s="160"/>
      <c r="AM606" s="160"/>
      <c r="AN606" s="160"/>
      <c r="AO606" s="160"/>
      <c r="AP606" s="160"/>
      <c r="AQ606" s="160"/>
      <c r="AR606" s="160"/>
      <c r="AS606" s="160"/>
      <c r="AT606" s="160"/>
      <c r="AU606" s="160"/>
      <c r="AV606" s="160"/>
      <c r="AW606" s="160"/>
      <c r="AX606" s="160"/>
      <c r="AY606" s="160"/>
      <c r="AZ606" s="160"/>
      <c r="BA606" s="160"/>
      <c r="BB606" s="160"/>
    </row>
    <row r="607" spans="1:54" ht="15.75" customHeight="1" x14ac:dyDescent="0.3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  <c r="AA607" s="160"/>
      <c r="AB607" s="160"/>
      <c r="AC607" s="160"/>
      <c r="AD607" s="160"/>
      <c r="AE607" s="160"/>
      <c r="AF607" s="160"/>
      <c r="AG607" s="160"/>
      <c r="AH607" s="160"/>
      <c r="AI607" s="160"/>
      <c r="AJ607" s="160"/>
      <c r="AK607" s="160"/>
      <c r="AL607" s="160"/>
      <c r="AM607" s="160"/>
      <c r="AN607" s="160"/>
      <c r="AO607" s="160"/>
      <c r="AP607" s="160"/>
      <c r="AQ607" s="160"/>
      <c r="AR607" s="160"/>
      <c r="AS607" s="160"/>
      <c r="AT607" s="160"/>
      <c r="AU607" s="160"/>
      <c r="AV607" s="160"/>
      <c r="AW607" s="160"/>
      <c r="AX607" s="160"/>
      <c r="AY607" s="160"/>
      <c r="AZ607" s="160"/>
      <c r="BA607" s="160"/>
      <c r="BB607" s="160"/>
    </row>
    <row r="608" spans="1:54" ht="15.75" customHeight="1" x14ac:dyDescent="0.3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  <c r="AA608" s="160"/>
      <c r="AB608" s="160"/>
      <c r="AC608" s="160"/>
      <c r="AD608" s="160"/>
      <c r="AE608" s="160"/>
      <c r="AF608" s="160"/>
      <c r="AG608" s="160"/>
      <c r="AH608" s="160"/>
      <c r="AI608" s="160"/>
      <c r="AJ608" s="160"/>
      <c r="AK608" s="160"/>
      <c r="AL608" s="160"/>
      <c r="AM608" s="160"/>
      <c r="AN608" s="160"/>
      <c r="AO608" s="160"/>
      <c r="AP608" s="160"/>
      <c r="AQ608" s="160"/>
      <c r="AR608" s="160"/>
      <c r="AS608" s="160"/>
      <c r="AT608" s="160"/>
      <c r="AU608" s="160"/>
      <c r="AV608" s="160"/>
      <c r="AW608" s="160"/>
      <c r="AX608" s="160"/>
      <c r="AY608" s="160"/>
      <c r="AZ608" s="160"/>
      <c r="BA608" s="160"/>
      <c r="BB608" s="160"/>
    </row>
    <row r="609" spans="1:54" ht="15.75" customHeight="1" x14ac:dyDescent="0.3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  <c r="AA609" s="160"/>
      <c r="AB609" s="160"/>
      <c r="AC609" s="160"/>
      <c r="AD609" s="160"/>
      <c r="AE609" s="160"/>
      <c r="AF609" s="160"/>
      <c r="AG609" s="160"/>
      <c r="AH609" s="160"/>
      <c r="AI609" s="160"/>
      <c r="AJ609" s="160"/>
      <c r="AK609" s="160"/>
      <c r="AL609" s="160"/>
      <c r="AM609" s="160"/>
      <c r="AN609" s="160"/>
      <c r="AO609" s="160"/>
      <c r="AP609" s="160"/>
      <c r="AQ609" s="160"/>
      <c r="AR609" s="160"/>
      <c r="AS609" s="160"/>
      <c r="AT609" s="160"/>
      <c r="AU609" s="160"/>
      <c r="AV609" s="160"/>
      <c r="AW609" s="160"/>
      <c r="AX609" s="160"/>
      <c r="AY609" s="160"/>
      <c r="AZ609" s="160"/>
      <c r="BA609" s="160"/>
      <c r="BB609" s="160"/>
    </row>
    <row r="610" spans="1:54" ht="15.75" customHeight="1" x14ac:dyDescent="0.3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  <c r="AA610" s="160"/>
      <c r="AB610" s="160"/>
      <c r="AC610" s="160"/>
      <c r="AD610" s="160"/>
      <c r="AE610" s="160"/>
      <c r="AF610" s="160"/>
      <c r="AG610" s="160"/>
      <c r="AH610" s="160"/>
      <c r="AI610" s="160"/>
      <c r="AJ610" s="160"/>
      <c r="AK610" s="160"/>
      <c r="AL610" s="160"/>
      <c r="AM610" s="160"/>
      <c r="AN610" s="160"/>
      <c r="AO610" s="160"/>
      <c r="AP610" s="160"/>
      <c r="AQ610" s="160"/>
      <c r="AR610" s="160"/>
      <c r="AS610" s="160"/>
      <c r="AT610" s="160"/>
      <c r="AU610" s="160"/>
      <c r="AV610" s="160"/>
      <c r="AW610" s="160"/>
      <c r="AX610" s="160"/>
      <c r="AY610" s="160"/>
      <c r="AZ610" s="160"/>
      <c r="BA610" s="160"/>
      <c r="BB610" s="160"/>
    </row>
    <row r="611" spans="1:54" ht="15.75" customHeight="1" x14ac:dyDescent="0.3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  <c r="AA611" s="160"/>
      <c r="AB611" s="160"/>
      <c r="AC611" s="160"/>
      <c r="AD611" s="160"/>
      <c r="AE611" s="160"/>
      <c r="AF611" s="160"/>
      <c r="AG611" s="160"/>
      <c r="AH611" s="160"/>
      <c r="AI611" s="160"/>
      <c r="AJ611" s="160"/>
      <c r="AK611" s="160"/>
      <c r="AL611" s="160"/>
      <c r="AM611" s="160"/>
      <c r="AN611" s="160"/>
      <c r="AO611" s="160"/>
      <c r="AP611" s="160"/>
      <c r="AQ611" s="160"/>
      <c r="AR611" s="160"/>
      <c r="AS611" s="160"/>
      <c r="AT611" s="160"/>
      <c r="AU611" s="160"/>
      <c r="AV611" s="160"/>
      <c r="AW611" s="160"/>
      <c r="AX611" s="160"/>
      <c r="AY611" s="160"/>
      <c r="AZ611" s="160"/>
      <c r="BA611" s="160"/>
      <c r="BB611" s="160"/>
    </row>
    <row r="612" spans="1:54" ht="15.75" customHeight="1" x14ac:dyDescent="0.3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  <c r="AA612" s="160"/>
      <c r="AB612" s="160"/>
      <c r="AC612" s="160"/>
      <c r="AD612" s="160"/>
      <c r="AE612" s="160"/>
      <c r="AF612" s="160"/>
      <c r="AG612" s="160"/>
      <c r="AH612" s="160"/>
      <c r="AI612" s="160"/>
      <c r="AJ612" s="160"/>
      <c r="AK612" s="160"/>
      <c r="AL612" s="160"/>
      <c r="AM612" s="160"/>
      <c r="AN612" s="160"/>
      <c r="AO612" s="160"/>
      <c r="AP612" s="160"/>
      <c r="AQ612" s="160"/>
      <c r="AR612" s="160"/>
      <c r="AS612" s="160"/>
      <c r="AT612" s="160"/>
      <c r="AU612" s="160"/>
      <c r="AV612" s="160"/>
      <c r="AW612" s="160"/>
      <c r="AX612" s="160"/>
      <c r="AY612" s="160"/>
      <c r="AZ612" s="160"/>
      <c r="BA612" s="160"/>
      <c r="BB612" s="160"/>
    </row>
    <row r="613" spans="1:54" ht="15.75" customHeight="1" x14ac:dyDescent="0.3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  <c r="AA613" s="160"/>
      <c r="AB613" s="160"/>
      <c r="AC613" s="160"/>
      <c r="AD613" s="160"/>
      <c r="AE613" s="160"/>
      <c r="AF613" s="160"/>
      <c r="AG613" s="160"/>
      <c r="AH613" s="160"/>
      <c r="AI613" s="160"/>
      <c r="AJ613" s="160"/>
      <c r="AK613" s="160"/>
      <c r="AL613" s="160"/>
      <c r="AM613" s="160"/>
      <c r="AN613" s="160"/>
      <c r="AO613" s="160"/>
      <c r="AP613" s="160"/>
      <c r="AQ613" s="160"/>
      <c r="AR613" s="160"/>
      <c r="AS613" s="160"/>
      <c r="AT613" s="160"/>
      <c r="AU613" s="160"/>
      <c r="AV613" s="160"/>
      <c r="AW613" s="160"/>
      <c r="AX613" s="160"/>
      <c r="AY613" s="160"/>
      <c r="AZ613" s="160"/>
      <c r="BA613" s="160"/>
      <c r="BB613" s="160"/>
    </row>
    <row r="614" spans="1:54" ht="15.75" customHeight="1" x14ac:dyDescent="0.3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  <c r="AA614" s="160"/>
      <c r="AB614" s="160"/>
      <c r="AC614" s="160"/>
      <c r="AD614" s="160"/>
      <c r="AE614" s="160"/>
      <c r="AF614" s="160"/>
      <c r="AG614" s="160"/>
      <c r="AH614" s="160"/>
      <c r="AI614" s="160"/>
      <c r="AJ614" s="160"/>
      <c r="AK614" s="160"/>
      <c r="AL614" s="160"/>
      <c r="AM614" s="160"/>
      <c r="AN614" s="160"/>
      <c r="AO614" s="160"/>
      <c r="AP614" s="160"/>
      <c r="AQ614" s="160"/>
      <c r="AR614" s="160"/>
      <c r="AS614" s="160"/>
      <c r="AT614" s="160"/>
      <c r="AU614" s="160"/>
      <c r="AV614" s="160"/>
      <c r="AW614" s="160"/>
      <c r="AX614" s="160"/>
      <c r="AY614" s="160"/>
      <c r="AZ614" s="160"/>
      <c r="BA614" s="160"/>
      <c r="BB614" s="160"/>
    </row>
    <row r="615" spans="1:54" ht="15.75" customHeight="1" x14ac:dyDescent="0.3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  <c r="AA615" s="160"/>
      <c r="AB615" s="160"/>
      <c r="AC615" s="160"/>
      <c r="AD615" s="160"/>
      <c r="AE615" s="160"/>
      <c r="AF615" s="160"/>
      <c r="AG615" s="160"/>
      <c r="AH615" s="160"/>
      <c r="AI615" s="160"/>
      <c r="AJ615" s="160"/>
      <c r="AK615" s="160"/>
      <c r="AL615" s="160"/>
      <c r="AM615" s="160"/>
      <c r="AN615" s="160"/>
      <c r="AO615" s="160"/>
      <c r="AP615" s="160"/>
      <c r="AQ615" s="160"/>
      <c r="AR615" s="160"/>
      <c r="AS615" s="160"/>
      <c r="AT615" s="160"/>
      <c r="AU615" s="160"/>
      <c r="AV615" s="160"/>
      <c r="AW615" s="160"/>
      <c r="AX615" s="160"/>
      <c r="AY615" s="160"/>
      <c r="AZ615" s="160"/>
      <c r="BA615" s="160"/>
      <c r="BB615" s="160"/>
    </row>
    <row r="616" spans="1:54" ht="15.75" customHeight="1" x14ac:dyDescent="0.3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  <c r="AA616" s="160"/>
      <c r="AB616" s="160"/>
      <c r="AC616" s="160"/>
      <c r="AD616" s="160"/>
      <c r="AE616" s="160"/>
      <c r="AF616" s="160"/>
      <c r="AG616" s="160"/>
      <c r="AH616" s="160"/>
      <c r="AI616" s="160"/>
      <c r="AJ616" s="160"/>
      <c r="AK616" s="160"/>
      <c r="AL616" s="160"/>
      <c r="AM616" s="160"/>
      <c r="AN616" s="160"/>
      <c r="AO616" s="160"/>
      <c r="AP616" s="160"/>
      <c r="AQ616" s="160"/>
      <c r="AR616" s="160"/>
      <c r="AS616" s="160"/>
      <c r="AT616" s="160"/>
      <c r="AU616" s="160"/>
      <c r="AV616" s="160"/>
      <c r="AW616" s="160"/>
      <c r="AX616" s="160"/>
      <c r="AY616" s="160"/>
      <c r="AZ616" s="160"/>
      <c r="BA616" s="160"/>
      <c r="BB616" s="160"/>
    </row>
    <row r="617" spans="1:54" ht="15.75" customHeight="1" x14ac:dyDescent="0.3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  <c r="AA617" s="160"/>
      <c r="AB617" s="160"/>
      <c r="AC617" s="160"/>
      <c r="AD617" s="160"/>
      <c r="AE617" s="160"/>
      <c r="AF617" s="160"/>
      <c r="AG617" s="160"/>
      <c r="AH617" s="160"/>
      <c r="AI617" s="160"/>
      <c r="AJ617" s="160"/>
      <c r="AK617" s="160"/>
      <c r="AL617" s="160"/>
      <c r="AM617" s="160"/>
      <c r="AN617" s="160"/>
      <c r="AO617" s="160"/>
      <c r="AP617" s="160"/>
      <c r="AQ617" s="160"/>
      <c r="AR617" s="160"/>
      <c r="AS617" s="160"/>
      <c r="AT617" s="160"/>
      <c r="AU617" s="160"/>
      <c r="AV617" s="160"/>
      <c r="AW617" s="160"/>
      <c r="AX617" s="160"/>
      <c r="AY617" s="160"/>
      <c r="AZ617" s="160"/>
      <c r="BA617" s="160"/>
      <c r="BB617" s="160"/>
    </row>
    <row r="618" spans="1:54" ht="15.75" customHeight="1" x14ac:dyDescent="0.3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  <c r="AA618" s="160"/>
      <c r="AB618" s="160"/>
      <c r="AC618" s="160"/>
      <c r="AD618" s="160"/>
      <c r="AE618" s="160"/>
      <c r="AF618" s="160"/>
      <c r="AG618" s="160"/>
      <c r="AH618" s="160"/>
      <c r="AI618" s="160"/>
      <c r="AJ618" s="160"/>
      <c r="AK618" s="160"/>
      <c r="AL618" s="160"/>
      <c r="AM618" s="160"/>
      <c r="AN618" s="160"/>
      <c r="AO618" s="160"/>
      <c r="AP618" s="160"/>
      <c r="AQ618" s="160"/>
      <c r="AR618" s="160"/>
      <c r="AS618" s="160"/>
      <c r="AT618" s="160"/>
      <c r="AU618" s="160"/>
      <c r="AV618" s="160"/>
      <c r="AW618" s="160"/>
      <c r="AX618" s="160"/>
      <c r="AY618" s="160"/>
      <c r="AZ618" s="160"/>
      <c r="BA618" s="160"/>
      <c r="BB618" s="160"/>
    </row>
    <row r="619" spans="1:54" ht="15.75" customHeight="1" x14ac:dyDescent="0.3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  <c r="AA619" s="160"/>
      <c r="AB619" s="160"/>
      <c r="AC619" s="160"/>
      <c r="AD619" s="160"/>
      <c r="AE619" s="160"/>
      <c r="AF619" s="160"/>
      <c r="AG619" s="160"/>
      <c r="AH619" s="160"/>
      <c r="AI619" s="160"/>
      <c r="AJ619" s="160"/>
      <c r="AK619" s="160"/>
      <c r="AL619" s="160"/>
      <c r="AM619" s="160"/>
      <c r="AN619" s="160"/>
      <c r="AO619" s="160"/>
      <c r="AP619" s="160"/>
      <c r="AQ619" s="160"/>
      <c r="AR619" s="160"/>
      <c r="AS619" s="160"/>
      <c r="AT619" s="160"/>
      <c r="AU619" s="160"/>
      <c r="AV619" s="160"/>
      <c r="AW619" s="160"/>
      <c r="AX619" s="160"/>
      <c r="AY619" s="160"/>
      <c r="AZ619" s="160"/>
      <c r="BA619" s="160"/>
      <c r="BB619" s="160"/>
    </row>
    <row r="620" spans="1:54" ht="15.75" customHeight="1" x14ac:dyDescent="0.3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  <c r="AA620" s="160"/>
      <c r="AB620" s="160"/>
      <c r="AC620" s="160"/>
      <c r="AD620" s="160"/>
      <c r="AE620" s="160"/>
      <c r="AF620" s="160"/>
      <c r="AG620" s="160"/>
      <c r="AH620" s="160"/>
      <c r="AI620" s="160"/>
      <c r="AJ620" s="160"/>
      <c r="AK620" s="160"/>
      <c r="AL620" s="160"/>
      <c r="AM620" s="160"/>
      <c r="AN620" s="160"/>
      <c r="AO620" s="160"/>
      <c r="AP620" s="160"/>
      <c r="AQ620" s="160"/>
      <c r="AR620" s="160"/>
      <c r="AS620" s="160"/>
      <c r="AT620" s="160"/>
      <c r="AU620" s="160"/>
      <c r="AV620" s="160"/>
      <c r="AW620" s="160"/>
      <c r="AX620" s="160"/>
      <c r="AY620" s="160"/>
      <c r="AZ620" s="160"/>
      <c r="BA620" s="160"/>
      <c r="BB620" s="160"/>
    </row>
    <row r="621" spans="1:54" ht="15.75" customHeight="1" x14ac:dyDescent="0.3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  <c r="AA621" s="160"/>
      <c r="AB621" s="160"/>
      <c r="AC621" s="160"/>
      <c r="AD621" s="160"/>
      <c r="AE621" s="160"/>
      <c r="AF621" s="160"/>
      <c r="AG621" s="160"/>
      <c r="AH621" s="160"/>
      <c r="AI621" s="160"/>
      <c r="AJ621" s="160"/>
      <c r="AK621" s="160"/>
      <c r="AL621" s="160"/>
      <c r="AM621" s="160"/>
      <c r="AN621" s="160"/>
      <c r="AO621" s="160"/>
      <c r="AP621" s="160"/>
      <c r="AQ621" s="160"/>
      <c r="AR621" s="160"/>
      <c r="AS621" s="160"/>
      <c r="AT621" s="160"/>
      <c r="AU621" s="160"/>
      <c r="AV621" s="160"/>
      <c r="AW621" s="160"/>
      <c r="AX621" s="160"/>
      <c r="AY621" s="160"/>
      <c r="AZ621" s="160"/>
      <c r="BA621" s="160"/>
      <c r="BB621" s="160"/>
    </row>
    <row r="622" spans="1:54" ht="15.75" customHeight="1" x14ac:dyDescent="0.3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  <c r="AA622" s="160"/>
      <c r="AB622" s="160"/>
      <c r="AC622" s="160"/>
      <c r="AD622" s="160"/>
      <c r="AE622" s="160"/>
      <c r="AF622" s="160"/>
      <c r="AG622" s="160"/>
      <c r="AH622" s="160"/>
      <c r="AI622" s="160"/>
      <c r="AJ622" s="160"/>
      <c r="AK622" s="160"/>
      <c r="AL622" s="160"/>
      <c r="AM622" s="160"/>
      <c r="AN622" s="160"/>
      <c r="AO622" s="160"/>
      <c r="AP622" s="160"/>
      <c r="AQ622" s="160"/>
      <c r="AR622" s="160"/>
      <c r="AS622" s="160"/>
      <c r="AT622" s="160"/>
      <c r="AU622" s="160"/>
      <c r="AV622" s="160"/>
      <c r="AW622" s="160"/>
      <c r="AX622" s="160"/>
      <c r="AY622" s="160"/>
      <c r="AZ622" s="160"/>
      <c r="BA622" s="160"/>
      <c r="BB622" s="160"/>
    </row>
    <row r="623" spans="1:54" ht="15.75" customHeight="1" x14ac:dyDescent="0.3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  <c r="AA623" s="160"/>
      <c r="AB623" s="160"/>
      <c r="AC623" s="160"/>
      <c r="AD623" s="160"/>
      <c r="AE623" s="160"/>
      <c r="AF623" s="160"/>
      <c r="AG623" s="160"/>
      <c r="AH623" s="160"/>
      <c r="AI623" s="160"/>
      <c r="AJ623" s="160"/>
      <c r="AK623" s="160"/>
      <c r="AL623" s="160"/>
      <c r="AM623" s="160"/>
      <c r="AN623" s="160"/>
      <c r="AO623" s="160"/>
      <c r="AP623" s="160"/>
      <c r="AQ623" s="160"/>
      <c r="AR623" s="160"/>
      <c r="AS623" s="160"/>
      <c r="AT623" s="160"/>
      <c r="AU623" s="160"/>
      <c r="AV623" s="160"/>
      <c r="AW623" s="160"/>
      <c r="AX623" s="160"/>
      <c r="AY623" s="160"/>
      <c r="AZ623" s="160"/>
      <c r="BA623" s="160"/>
      <c r="BB623" s="160"/>
    </row>
    <row r="624" spans="1:54" ht="15.75" customHeight="1" x14ac:dyDescent="0.3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  <c r="AA624" s="160"/>
      <c r="AB624" s="160"/>
      <c r="AC624" s="160"/>
      <c r="AD624" s="160"/>
      <c r="AE624" s="160"/>
      <c r="AF624" s="160"/>
      <c r="AG624" s="160"/>
      <c r="AH624" s="160"/>
      <c r="AI624" s="160"/>
      <c r="AJ624" s="160"/>
      <c r="AK624" s="160"/>
      <c r="AL624" s="160"/>
      <c r="AM624" s="160"/>
      <c r="AN624" s="160"/>
      <c r="AO624" s="160"/>
      <c r="AP624" s="160"/>
      <c r="AQ624" s="160"/>
      <c r="AR624" s="160"/>
      <c r="AS624" s="160"/>
      <c r="AT624" s="160"/>
      <c r="AU624" s="160"/>
      <c r="AV624" s="160"/>
      <c r="AW624" s="160"/>
      <c r="AX624" s="160"/>
      <c r="AY624" s="160"/>
      <c r="AZ624" s="160"/>
      <c r="BA624" s="160"/>
      <c r="BB624" s="160"/>
    </row>
    <row r="625" spans="1:54" ht="15.75" customHeight="1" x14ac:dyDescent="0.3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  <c r="AA625" s="160"/>
      <c r="AB625" s="160"/>
      <c r="AC625" s="160"/>
      <c r="AD625" s="160"/>
      <c r="AE625" s="160"/>
      <c r="AF625" s="160"/>
      <c r="AG625" s="160"/>
      <c r="AH625" s="160"/>
      <c r="AI625" s="160"/>
      <c r="AJ625" s="160"/>
      <c r="AK625" s="160"/>
      <c r="AL625" s="160"/>
      <c r="AM625" s="160"/>
      <c r="AN625" s="160"/>
      <c r="AO625" s="160"/>
      <c r="AP625" s="160"/>
      <c r="AQ625" s="160"/>
      <c r="AR625" s="160"/>
      <c r="AS625" s="160"/>
      <c r="AT625" s="160"/>
      <c r="AU625" s="160"/>
      <c r="AV625" s="160"/>
      <c r="AW625" s="160"/>
      <c r="AX625" s="160"/>
      <c r="AY625" s="160"/>
      <c r="AZ625" s="160"/>
      <c r="BA625" s="160"/>
      <c r="BB625" s="160"/>
    </row>
    <row r="626" spans="1:54" ht="15.75" customHeight="1" x14ac:dyDescent="0.3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  <c r="AA626" s="160"/>
      <c r="AB626" s="160"/>
      <c r="AC626" s="160"/>
      <c r="AD626" s="160"/>
      <c r="AE626" s="160"/>
      <c r="AF626" s="160"/>
      <c r="AG626" s="160"/>
      <c r="AH626" s="160"/>
      <c r="AI626" s="160"/>
      <c r="AJ626" s="160"/>
      <c r="AK626" s="160"/>
      <c r="AL626" s="160"/>
      <c r="AM626" s="160"/>
      <c r="AN626" s="160"/>
      <c r="AO626" s="160"/>
      <c r="AP626" s="160"/>
      <c r="AQ626" s="160"/>
      <c r="AR626" s="160"/>
      <c r="AS626" s="160"/>
      <c r="AT626" s="160"/>
      <c r="AU626" s="160"/>
      <c r="AV626" s="160"/>
      <c r="AW626" s="160"/>
      <c r="AX626" s="160"/>
      <c r="AY626" s="160"/>
      <c r="AZ626" s="160"/>
      <c r="BA626" s="160"/>
      <c r="BB626" s="160"/>
    </row>
    <row r="627" spans="1:54" ht="15.75" customHeight="1" x14ac:dyDescent="0.3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  <c r="AA627" s="160"/>
      <c r="AB627" s="160"/>
      <c r="AC627" s="160"/>
      <c r="AD627" s="160"/>
      <c r="AE627" s="160"/>
      <c r="AF627" s="160"/>
      <c r="AG627" s="160"/>
      <c r="AH627" s="160"/>
      <c r="AI627" s="160"/>
      <c r="AJ627" s="160"/>
      <c r="AK627" s="160"/>
      <c r="AL627" s="160"/>
      <c r="AM627" s="160"/>
      <c r="AN627" s="160"/>
      <c r="AO627" s="160"/>
      <c r="AP627" s="160"/>
      <c r="AQ627" s="160"/>
      <c r="AR627" s="160"/>
      <c r="AS627" s="160"/>
      <c r="AT627" s="160"/>
      <c r="AU627" s="160"/>
      <c r="AV627" s="160"/>
      <c r="AW627" s="160"/>
      <c r="AX627" s="160"/>
      <c r="AY627" s="160"/>
      <c r="AZ627" s="160"/>
      <c r="BA627" s="160"/>
      <c r="BB627" s="160"/>
    </row>
    <row r="628" spans="1:54" ht="15.75" customHeight="1" x14ac:dyDescent="0.3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  <c r="AA628" s="160"/>
      <c r="AB628" s="160"/>
      <c r="AC628" s="160"/>
      <c r="AD628" s="160"/>
      <c r="AE628" s="160"/>
      <c r="AF628" s="160"/>
      <c r="AG628" s="160"/>
      <c r="AH628" s="160"/>
      <c r="AI628" s="160"/>
      <c r="AJ628" s="160"/>
      <c r="AK628" s="160"/>
      <c r="AL628" s="160"/>
      <c r="AM628" s="160"/>
      <c r="AN628" s="160"/>
      <c r="AO628" s="160"/>
      <c r="AP628" s="160"/>
      <c r="AQ628" s="160"/>
      <c r="AR628" s="160"/>
      <c r="AS628" s="160"/>
      <c r="AT628" s="160"/>
      <c r="AU628" s="160"/>
      <c r="AV628" s="160"/>
      <c r="AW628" s="160"/>
      <c r="AX628" s="160"/>
      <c r="AY628" s="160"/>
      <c r="AZ628" s="160"/>
      <c r="BA628" s="160"/>
      <c r="BB628" s="160"/>
    </row>
    <row r="629" spans="1:54" ht="15.75" customHeight="1" x14ac:dyDescent="0.3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  <c r="AA629" s="160"/>
      <c r="AB629" s="160"/>
      <c r="AC629" s="160"/>
      <c r="AD629" s="160"/>
      <c r="AE629" s="160"/>
      <c r="AF629" s="160"/>
      <c r="AG629" s="160"/>
      <c r="AH629" s="160"/>
      <c r="AI629" s="160"/>
      <c r="AJ629" s="160"/>
      <c r="AK629" s="160"/>
      <c r="AL629" s="160"/>
      <c r="AM629" s="160"/>
      <c r="AN629" s="160"/>
      <c r="AO629" s="160"/>
      <c r="AP629" s="160"/>
      <c r="AQ629" s="160"/>
      <c r="AR629" s="160"/>
      <c r="AS629" s="160"/>
      <c r="AT629" s="160"/>
      <c r="AU629" s="160"/>
      <c r="AV629" s="160"/>
      <c r="AW629" s="160"/>
      <c r="AX629" s="160"/>
      <c r="AY629" s="160"/>
      <c r="AZ629" s="160"/>
      <c r="BA629" s="160"/>
      <c r="BB629" s="160"/>
    </row>
    <row r="630" spans="1:54" ht="15.75" customHeight="1" x14ac:dyDescent="0.3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  <c r="AA630" s="160"/>
      <c r="AB630" s="160"/>
      <c r="AC630" s="160"/>
      <c r="AD630" s="160"/>
      <c r="AE630" s="160"/>
      <c r="AF630" s="160"/>
      <c r="AG630" s="160"/>
      <c r="AH630" s="160"/>
      <c r="AI630" s="160"/>
      <c r="AJ630" s="160"/>
      <c r="AK630" s="160"/>
      <c r="AL630" s="160"/>
      <c r="AM630" s="160"/>
      <c r="AN630" s="160"/>
      <c r="AO630" s="160"/>
      <c r="AP630" s="160"/>
      <c r="AQ630" s="160"/>
      <c r="AR630" s="160"/>
      <c r="AS630" s="160"/>
      <c r="AT630" s="160"/>
      <c r="AU630" s="160"/>
      <c r="AV630" s="160"/>
      <c r="AW630" s="160"/>
      <c r="AX630" s="160"/>
      <c r="AY630" s="160"/>
      <c r="AZ630" s="160"/>
      <c r="BA630" s="160"/>
      <c r="BB630" s="160"/>
    </row>
    <row r="631" spans="1:54" ht="15.75" customHeight="1" x14ac:dyDescent="0.3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  <c r="AA631" s="160"/>
      <c r="AB631" s="160"/>
      <c r="AC631" s="160"/>
      <c r="AD631" s="160"/>
      <c r="AE631" s="160"/>
      <c r="AF631" s="160"/>
      <c r="AG631" s="160"/>
      <c r="AH631" s="160"/>
      <c r="AI631" s="160"/>
      <c r="AJ631" s="160"/>
      <c r="AK631" s="160"/>
      <c r="AL631" s="160"/>
      <c r="AM631" s="160"/>
      <c r="AN631" s="160"/>
      <c r="AO631" s="160"/>
      <c r="AP631" s="160"/>
      <c r="AQ631" s="160"/>
      <c r="AR631" s="160"/>
      <c r="AS631" s="160"/>
      <c r="AT631" s="160"/>
      <c r="AU631" s="160"/>
      <c r="AV631" s="160"/>
      <c r="AW631" s="160"/>
      <c r="AX631" s="160"/>
      <c r="AY631" s="160"/>
      <c r="AZ631" s="160"/>
      <c r="BA631" s="160"/>
      <c r="BB631" s="160"/>
    </row>
    <row r="632" spans="1:54" ht="15.75" customHeight="1" x14ac:dyDescent="0.3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  <c r="AA632" s="160"/>
      <c r="AB632" s="160"/>
      <c r="AC632" s="160"/>
      <c r="AD632" s="160"/>
      <c r="AE632" s="160"/>
      <c r="AF632" s="160"/>
      <c r="AG632" s="160"/>
      <c r="AH632" s="160"/>
      <c r="AI632" s="160"/>
      <c r="AJ632" s="160"/>
      <c r="AK632" s="160"/>
      <c r="AL632" s="160"/>
      <c r="AM632" s="160"/>
      <c r="AN632" s="160"/>
      <c r="AO632" s="160"/>
      <c r="AP632" s="160"/>
      <c r="AQ632" s="160"/>
      <c r="AR632" s="160"/>
      <c r="AS632" s="160"/>
      <c r="AT632" s="160"/>
      <c r="AU632" s="160"/>
      <c r="AV632" s="160"/>
      <c r="AW632" s="160"/>
      <c r="AX632" s="160"/>
      <c r="AY632" s="160"/>
      <c r="AZ632" s="160"/>
      <c r="BA632" s="160"/>
      <c r="BB632" s="160"/>
    </row>
    <row r="633" spans="1:54" ht="15.75" customHeight="1" x14ac:dyDescent="0.3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  <c r="AA633" s="160"/>
      <c r="AB633" s="160"/>
      <c r="AC633" s="160"/>
      <c r="AD633" s="160"/>
      <c r="AE633" s="160"/>
      <c r="AF633" s="160"/>
      <c r="AG633" s="160"/>
      <c r="AH633" s="160"/>
      <c r="AI633" s="160"/>
      <c r="AJ633" s="160"/>
      <c r="AK633" s="160"/>
      <c r="AL633" s="160"/>
      <c r="AM633" s="160"/>
      <c r="AN633" s="160"/>
      <c r="AO633" s="160"/>
      <c r="AP633" s="160"/>
      <c r="AQ633" s="160"/>
      <c r="AR633" s="160"/>
      <c r="AS633" s="160"/>
      <c r="AT633" s="160"/>
      <c r="AU633" s="160"/>
      <c r="AV633" s="160"/>
      <c r="AW633" s="160"/>
      <c r="AX633" s="160"/>
      <c r="AY633" s="160"/>
      <c r="AZ633" s="160"/>
      <c r="BA633" s="160"/>
      <c r="BB633" s="160"/>
    </row>
    <row r="634" spans="1:54" ht="15.75" customHeight="1" x14ac:dyDescent="0.3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  <c r="AA634" s="160"/>
      <c r="AB634" s="160"/>
      <c r="AC634" s="160"/>
      <c r="AD634" s="160"/>
      <c r="AE634" s="160"/>
      <c r="AF634" s="160"/>
      <c r="AG634" s="160"/>
      <c r="AH634" s="160"/>
      <c r="AI634" s="160"/>
      <c r="AJ634" s="160"/>
      <c r="AK634" s="160"/>
      <c r="AL634" s="160"/>
      <c r="AM634" s="160"/>
      <c r="AN634" s="160"/>
      <c r="AO634" s="160"/>
      <c r="AP634" s="160"/>
      <c r="AQ634" s="160"/>
      <c r="AR634" s="160"/>
      <c r="AS634" s="160"/>
      <c r="AT634" s="160"/>
      <c r="AU634" s="160"/>
      <c r="AV634" s="160"/>
      <c r="AW634" s="160"/>
      <c r="AX634" s="160"/>
      <c r="AY634" s="160"/>
      <c r="AZ634" s="160"/>
      <c r="BA634" s="160"/>
      <c r="BB634" s="160"/>
    </row>
    <row r="635" spans="1:54" ht="15.75" customHeight="1" x14ac:dyDescent="0.3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  <c r="AA635" s="160"/>
      <c r="AB635" s="160"/>
      <c r="AC635" s="160"/>
      <c r="AD635" s="160"/>
      <c r="AE635" s="160"/>
      <c r="AF635" s="160"/>
      <c r="AG635" s="160"/>
      <c r="AH635" s="160"/>
      <c r="AI635" s="160"/>
      <c r="AJ635" s="160"/>
      <c r="AK635" s="160"/>
      <c r="AL635" s="160"/>
      <c r="AM635" s="160"/>
      <c r="AN635" s="160"/>
      <c r="AO635" s="160"/>
      <c r="AP635" s="160"/>
      <c r="AQ635" s="160"/>
      <c r="AR635" s="160"/>
      <c r="AS635" s="160"/>
      <c r="AT635" s="160"/>
      <c r="AU635" s="160"/>
      <c r="AV635" s="160"/>
      <c r="AW635" s="160"/>
      <c r="AX635" s="160"/>
      <c r="AY635" s="160"/>
      <c r="AZ635" s="160"/>
      <c r="BA635" s="160"/>
      <c r="BB635" s="160"/>
    </row>
    <row r="636" spans="1:54" ht="15.75" customHeight="1" x14ac:dyDescent="0.3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  <c r="AA636" s="160"/>
      <c r="AB636" s="160"/>
      <c r="AC636" s="160"/>
      <c r="AD636" s="160"/>
      <c r="AE636" s="160"/>
      <c r="AF636" s="160"/>
      <c r="AG636" s="160"/>
      <c r="AH636" s="160"/>
      <c r="AI636" s="160"/>
      <c r="AJ636" s="160"/>
      <c r="AK636" s="160"/>
      <c r="AL636" s="160"/>
      <c r="AM636" s="160"/>
      <c r="AN636" s="160"/>
      <c r="AO636" s="160"/>
      <c r="AP636" s="160"/>
      <c r="AQ636" s="160"/>
      <c r="AR636" s="160"/>
      <c r="AS636" s="160"/>
      <c r="AT636" s="160"/>
      <c r="AU636" s="160"/>
      <c r="AV636" s="160"/>
      <c r="AW636" s="160"/>
      <c r="AX636" s="160"/>
      <c r="AY636" s="160"/>
      <c r="AZ636" s="160"/>
      <c r="BA636" s="160"/>
      <c r="BB636" s="160"/>
    </row>
    <row r="637" spans="1:54" ht="15.75" customHeight="1" x14ac:dyDescent="0.3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  <c r="AA637" s="160"/>
      <c r="AB637" s="160"/>
      <c r="AC637" s="160"/>
      <c r="AD637" s="160"/>
      <c r="AE637" s="160"/>
      <c r="AF637" s="160"/>
      <c r="AG637" s="160"/>
      <c r="AH637" s="160"/>
      <c r="AI637" s="160"/>
      <c r="AJ637" s="160"/>
      <c r="AK637" s="160"/>
      <c r="AL637" s="160"/>
      <c r="AM637" s="160"/>
      <c r="AN637" s="160"/>
      <c r="AO637" s="160"/>
      <c r="AP637" s="160"/>
      <c r="AQ637" s="160"/>
      <c r="AR637" s="160"/>
      <c r="AS637" s="160"/>
      <c r="AT637" s="160"/>
      <c r="AU637" s="160"/>
      <c r="AV637" s="160"/>
      <c r="AW637" s="160"/>
      <c r="AX637" s="160"/>
      <c r="AY637" s="160"/>
      <c r="AZ637" s="160"/>
      <c r="BA637" s="160"/>
      <c r="BB637" s="160"/>
    </row>
    <row r="638" spans="1:54" ht="15.75" customHeight="1" x14ac:dyDescent="0.3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  <c r="AA638" s="160"/>
      <c r="AB638" s="160"/>
      <c r="AC638" s="160"/>
      <c r="AD638" s="160"/>
      <c r="AE638" s="160"/>
      <c r="AF638" s="160"/>
      <c r="AG638" s="160"/>
      <c r="AH638" s="160"/>
      <c r="AI638" s="160"/>
      <c r="AJ638" s="160"/>
      <c r="AK638" s="160"/>
      <c r="AL638" s="160"/>
      <c r="AM638" s="160"/>
      <c r="AN638" s="160"/>
      <c r="AO638" s="160"/>
      <c r="AP638" s="160"/>
      <c r="AQ638" s="160"/>
      <c r="AR638" s="160"/>
      <c r="AS638" s="160"/>
      <c r="AT638" s="160"/>
      <c r="AU638" s="160"/>
      <c r="AV638" s="160"/>
      <c r="AW638" s="160"/>
      <c r="AX638" s="160"/>
      <c r="AY638" s="160"/>
      <c r="AZ638" s="160"/>
      <c r="BA638" s="160"/>
      <c r="BB638" s="160"/>
    </row>
    <row r="639" spans="1:54" ht="15.75" customHeight="1" x14ac:dyDescent="0.3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  <c r="AA639" s="160"/>
      <c r="AB639" s="160"/>
      <c r="AC639" s="160"/>
      <c r="AD639" s="160"/>
      <c r="AE639" s="160"/>
      <c r="AF639" s="160"/>
      <c r="AG639" s="160"/>
      <c r="AH639" s="160"/>
      <c r="AI639" s="160"/>
      <c r="AJ639" s="160"/>
      <c r="AK639" s="160"/>
      <c r="AL639" s="160"/>
      <c r="AM639" s="160"/>
      <c r="AN639" s="160"/>
      <c r="AO639" s="160"/>
      <c r="AP639" s="160"/>
      <c r="AQ639" s="160"/>
      <c r="AR639" s="160"/>
      <c r="AS639" s="160"/>
      <c r="AT639" s="160"/>
      <c r="AU639" s="160"/>
      <c r="AV639" s="160"/>
      <c r="AW639" s="160"/>
      <c r="AX639" s="160"/>
      <c r="AY639" s="160"/>
      <c r="AZ639" s="160"/>
      <c r="BA639" s="160"/>
      <c r="BB639" s="160"/>
    </row>
    <row r="640" spans="1:54" ht="15.75" customHeight="1" x14ac:dyDescent="0.3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  <c r="AA640" s="160"/>
      <c r="AB640" s="160"/>
      <c r="AC640" s="160"/>
      <c r="AD640" s="160"/>
      <c r="AE640" s="160"/>
      <c r="AF640" s="160"/>
      <c r="AG640" s="160"/>
      <c r="AH640" s="160"/>
      <c r="AI640" s="160"/>
      <c r="AJ640" s="160"/>
      <c r="AK640" s="160"/>
      <c r="AL640" s="160"/>
      <c r="AM640" s="160"/>
      <c r="AN640" s="160"/>
      <c r="AO640" s="160"/>
      <c r="AP640" s="160"/>
      <c r="AQ640" s="160"/>
      <c r="AR640" s="160"/>
      <c r="AS640" s="160"/>
      <c r="AT640" s="160"/>
      <c r="AU640" s="160"/>
      <c r="AV640" s="160"/>
      <c r="AW640" s="160"/>
      <c r="AX640" s="160"/>
      <c r="AY640" s="160"/>
      <c r="AZ640" s="160"/>
      <c r="BA640" s="160"/>
      <c r="BB640" s="160"/>
    </row>
    <row r="641" spans="1:54" ht="15.75" customHeight="1" x14ac:dyDescent="0.3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  <c r="AA641" s="160"/>
      <c r="AB641" s="160"/>
      <c r="AC641" s="160"/>
      <c r="AD641" s="160"/>
      <c r="AE641" s="160"/>
      <c r="AF641" s="160"/>
      <c r="AG641" s="160"/>
      <c r="AH641" s="160"/>
      <c r="AI641" s="160"/>
      <c r="AJ641" s="160"/>
      <c r="AK641" s="160"/>
      <c r="AL641" s="160"/>
      <c r="AM641" s="160"/>
      <c r="AN641" s="160"/>
      <c r="AO641" s="160"/>
      <c r="AP641" s="160"/>
      <c r="AQ641" s="160"/>
      <c r="AR641" s="160"/>
      <c r="AS641" s="160"/>
      <c r="AT641" s="160"/>
      <c r="AU641" s="160"/>
      <c r="AV641" s="160"/>
      <c r="AW641" s="160"/>
      <c r="AX641" s="160"/>
      <c r="AY641" s="160"/>
      <c r="AZ641" s="160"/>
      <c r="BA641" s="160"/>
      <c r="BB641" s="160"/>
    </row>
    <row r="642" spans="1:54" ht="15.75" customHeight="1" x14ac:dyDescent="0.3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  <c r="AA642" s="160"/>
      <c r="AB642" s="160"/>
      <c r="AC642" s="160"/>
      <c r="AD642" s="160"/>
      <c r="AE642" s="160"/>
      <c r="AF642" s="160"/>
      <c r="AG642" s="160"/>
      <c r="AH642" s="160"/>
      <c r="AI642" s="160"/>
      <c r="AJ642" s="160"/>
      <c r="AK642" s="160"/>
      <c r="AL642" s="160"/>
      <c r="AM642" s="160"/>
      <c r="AN642" s="160"/>
      <c r="AO642" s="160"/>
      <c r="AP642" s="160"/>
      <c r="AQ642" s="160"/>
      <c r="AR642" s="160"/>
      <c r="AS642" s="160"/>
      <c r="AT642" s="160"/>
      <c r="AU642" s="160"/>
      <c r="AV642" s="160"/>
      <c r="AW642" s="160"/>
      <c r="AX642" s="160"/>
      <c r="AY642" s="160"/>
      <c r="AZ642" s="160"/>
      <c r="BA642" s="160"/>
      <c r="BB642" s="160"/>
    </row>
    <row r="643" spans="1:54" ht="15.75" customHeight="1" x14ac:dyDescent="0.3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  <c r="AA643" s="160"/>
      <c r="AB643" s="160"/>
      <c r="AC643" s="160"/>
      <c r="AD643" s="160"/>
      <c r="AE643" s="160"/>
      <c r="AF643" s="160"/>
      <c r="AG643" s="160"/>
      <c r="AH643" s="160"/>
      <c r="AI643" s="160"/>
      <c r="AJ643" s="160"/>
      <c r="AK643" s="160"/>
      <c r="AL643" s="160"/>
      <c r="AM643" s="160"/>
      <c r="AN643" s="160"/>
      <c r="AO643" s="160"/>
      <c r="AP643" s="160"/>
      <c r="AQ643" s="160"/>
      <c r="AR643" s="160"/>
      <c r="AS643" s="160"/>
      <c r="AT643" s="160"/>
      <c r="AU643" s="160"/>
      <c r="AV643" s="160"/>
      <c r="AW643" s="160"/>
      <c r="AX643" s="160"/>
      <c r="AY643" s="160"/>
      <c r="AZ643" s="160"/>
      <c r="BA643" s="160"/>
      <c r="BB643" s="160"/>
    </row>
    <row r="644" spans="1:54" ht="15.75" customHeight="1" x14ac:dyDescent="0.3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  <c r="AA644" s="160"/>
      <c r="AB644" s="160"/>
      <c r="AC644" s="160"/>
      <c r="AD644" s="160"/>
      <c r="AE644" s="160"/>
      <c r="AF644" s="160"/>
      <c r="AG644" s="160"/>
      <c r="AH644" s="160"/>
      <c r="AI644" s="160"/>
      <c r="AJ644" s="160"/>
      <c r="AK644" s="160"/>
      <c r="AL644" s="160"/>
      <c r="AM644" s="160"/>
      <c r="AN644" s="160"/>
      <c r="AO644" s="160"/>
      <c r="AP644" s="160"/>
      <c r="AQ644" s="160"/>
      <c r="AR644" s="160"/>
      <c r="AS644" s="160"/>
      <c r="AT644" s="160"/>
      <c r="AU644" s="160"/>
      <c r="AV644" s="160"/>
      <c r="AW644" s="160"/>
      <c r="AX644" s="160"/>
      <c r="AY644" s="160"/>
      <c r="AZ644" s="160"/>
      <c r="BA644" s="160"/>
      <c r="BB644" s="160"/>
    </row>
    <row r="645" spans="1:54" ht="15.75" customHeight="1" x14ac:dyDescent="0.3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  <c r="AA645" s="160"/>
      <c r="AB645" s="160"/>
      <c r="AC645" s="160"/>
      <c r="AD645" s="160"/>
      <c r="AE645" s="160"/>
      <c r="AF645" s="160"/>
      <c r="AG645" s="160"/>
      <c r="AH645" s="160"/>
      <c r="AI645" s="160"/>
      <c r="AJ645" s="160"/>
      <c r="AK645" s="160"/>
      <c r="AL645" s="160"/>
      <c r="AM645" s="160"/>
      <c r="AN645" s="160"/>
      <c r="AO645" s="160"/>
      <c r="AP645" s="160"/>
      <c r="AQ645" s="160"/>
      <c r="AR645" s="160"/>
      <c r="AS645" s="160"/>
      <c r="AT645" s="160"/>
      <c r="AU645" s="160"/>
      <c r="AV645" s="160"/>
      <c r="AW645" s="160"/>
      <c r="AX645" s="160"/>
      <c r="AY645" s="160"/>
      <c r="AZ645" s="160"/>
      <c r="BA645" s="160"/>
      <c r="BB645" s="160"/>
    </row>
    <row r="646" spans="1:54" ht="15.75" customHeight="1" x14ac:dyDescent="0.3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  <c r="AA646" s="160"/>
      <c r="AB646" s="160"/>
      <c r="AC646" s="160"/>
      <c r="AD646" s="160"/>
      <c r="AE646" s="160"/>
      <c r="AF646" s="160"/>
      <c r="AG646" s="160"/>
      <c r="AH646" s="160"/>
      <c r="AI646" s="160"/>
      <c r="AJ646" s="160"/>
      <c r="AK646" s="160"/>
      <c r="AL646" s="160"/>
      <c r="AM646" s="160"/>
      <c r="AN646" s="160"/>
      <c r="AO646" s="160"/>
      <c r="AP646" s="160"/>
      <c r="AQ646" s="160"/>
      <c r="AR646" s="160"/>
      <c r="AS646" s="160"/>
      <c r="AT646" s="160"/>
      <c r="AU646" s="160"/>
      <c r="AV646" s="160"/>
      <c r="AW646" s="160"/>
      <c r="AX646" s="160"/>
      <c r="AY646" s="160"/>
      <c r="AZ646" s="160"/>
      <c r="BA646" s="160"/>
      <c r="BB646" s="160"/>
    </row>
    <row r="647" spans="1:54" ht="15.75" customHeight="1" x14ac:dyDescent="0.3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  <c r="AA647" s="160"/>
      <c r="AB647" s="160"/>
      <c r="AC647" s="160"/>
      <c r="AD647" s="160"/>
      <c r="AE647" s="160"/>
      <c r="AF647" s="160"/>
      <c r="AG647" s="160"/>
      <c r="AH647" s="160"/>
      <c r="AI647" s="160"/>
      <c r="AJ647" s="160"/>
      <c r="AK647" s="160"/>
      <c r="AL647" s="160"/>
      <c r="AM647" s="160"/>
      <c r="AN647" s="160"/>
      <c r="AO647" s="160"/>
      <c r="AP647" s="160"/>
      <c r="AQ647" s="160"/>
      <c r="AR647" s="160"/>
      <c r="AS647" s="160"/>
      <c r="AT647" s="160"/>
      <c r="AU647" s="160"/>
      <c r="AV647" s="160"/>
      <c r="AW647" s="160"/>
      <c r="AX647" s="160"/>
      <c r="AY647" s="160"/>
      <c r="AZ647" s="160"/>
      <c r="BA647" s="160"/>
      <c r="BB647" s="160"/>
    </row>
    <row r="648" spans="1:54" ht="15.75" customHeight="1" x14ac:dyDescent="0.3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  <c r="AA648" s="160"/>
      <c r="AB648" s="160"/>
      <c r="AC648" s="160"/>
      <c r="AD648" s="160"/>
      <c r="AE648" s="160"/>
      <c r="AF648" s="160"/>
      <c r="AG648" s="160"/>
      <c r="AH648" s="160"/>
      <c r="AI648" s="160"/>
      <c r="AJ648" s="160"/>
      <c r="AK648" s="160"/>
      <c r="AL648" s="160"/>
      <c r="AM648" s="160"/>
      <c r="AN648" s="160"/>
      <c r="AO648" s="160"/>
      <c r="AP648" s="160"/>
      <c r="AQ648" s="160"/>
      <c r="AR648" s="160"/>
      <c r="AS648" s="160"/>
      <c r="AT648" s="160"/>
      <c r="AU648" s="160"/>
      <c r="AV648" s="160"/>
      <c r="AW648" s="160"/>
      <c r="AX648" s="160"/>
      <c r="AY648" s="160"/>
      <c r="AZ648" s="160"/>
      <c r="BA648" s="160"/>
      <c r="BB648" s="160"/>
    </row>
    <row r="649" spans="1:54" ht="15.75" customHeight="1" x14ac:dyDescent="0.3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  <c r="AA649" s="160"/>
      <c r="AB649" s="160"/>
      <c r="AC649" s="160"/>
      <c r="AD649" s="160"/>
      <c r="AE649" s="160"/>
      <c r="AF649" s="160"/>
      <c r="AG649" s="160"/>
      <c r="AH649" s="160"/>
      <c r="AI649" s="160"/>
      <c r="AJ649" s="160"/>
      <c r="AK649" s="160"/>
      <c r="AL649" s="160"/>
      <c r="AM649" s="160"/>
      <c r="AN649" s="160"/>
      <c r="AO649" s="160"/>
      <c r="AP649" s="160"/>
      <c r="AQ649" s="160"/>
      <c r="AR649" s="160"/>
      <c r="AS649" s="160"/>
      <c r="AT649" s="160"/>
      <c r="AU649" s="160"/>
      <c r="AV649" s="160"/>
      <c r="AW649" s="160"/>
      <c r="AX649" s="160"/>
      <c r="AY649" s="160"/>
      <c r="AZ649" s="160"/>
      <c r="BA649" s="160"/>
      <c r="BB649" s="160"/>
    </row>
    <row r="650" spans="1:54" ht="15.75" customHeight="1" x14ac:dyDescent="0.3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  <c r="AA650" s="160"/>
      <c r="AB650" s="160"/>
      <c r="AC650" s="160"/>
      <c r="AD650" s="160"/>
      <c r="AE650" s="160"/>
      <c r="AF650" s="160"/>
      <c r="AG650" s="160"/>
      <c r="AH650" s="160"/>
      <c r="AI650" s="160"/>
      <c r="AJ650" s="160"/>
      <c r="AK650" s="160"/>
      <c r="AL650" s="160"/>
      <c r="AM650" s="160"/>
      <c r="AN650" s="160"/>
      <c r="AO650" s="160"/>
      <c r="AP650" s="160"/>
      <c r="AQ650" s="160"/>
      <c r="AR650" s="160"/>
      <c r="AS650" s="160"/>
      <c r="AT650" s="160"/>
      <c r="AU650" s="160"/>
      <c r="AV650" s="160"/>
      <c r="AW650" s="160"/>
      <c r="AX650" s="160"/>
      <c r="AY650" s="160"/>
      <c r="AZ650" s="160"/>
      <c r="BA650" s="160"/>
      <c r="BB650" s="160"/>
    </row>
    <row r="651" spans="1:54" ht="15.75" customHeight="1" x14ac:dyDescent="0.3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  <c r="AA651" s="160"/>
      <c r="AB651" s="160"/>
      <c r="AC651" s="160"/>
      <c r="AD651" s="160"/>
      <c r="AE651" s="160"/>
      <c r="AF651" s="160"/>
      <c r="AG651" s="160"/>
      <c r="AH651" s="160"/>
      <c r="AI651" s="160"/>
      <c r="AJ651" s="160"/>
      <c r="AK651" s="160"/>
      <c r="AL651" s="160"/>
      <c r="AM651" s="160"/>
      <c r="AN651" s="160"/>
      <c r="AO651" s="160"/>
      <c r="AP651" s="160"/>
      <c r="AQ651" s="160"/>
      <c r="AR651" s="160"/>
      <c r="AS651" s="160"/>
      <c r="AT651" s="160"/>
      <c r="AU651" s="160"/>
      <c r="AV651" s="160"/>
      <c r="AW651" s="160"/>
      <c r="AX651" s="160"/>
      <c r="AY651" s="160"/>
      <c r="AZ651" s="160"/>
      <c r="BA651" s="160"/>
      <c r="BB651" s="160"/>
    </row>
    <row r="652" spans="1:54" ht="15.75" customHeight="1" x14ac:dyDescent="0.3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  <c r="AA652" s="160"/>
      <c r="AB652" s="160"/>
      <c r="AC652" s="160"/>
      <c r="AD652" s="160"/>
      <c r="AE652" s="160"/>
      <c r="AF652" s="160"/>
      <c r="AG652" s="160"/>
      <c r="AH652" s="160"/>
      <c r="AI652" s="160"/>
      <c r="AJ652" s="160"/>
      <c r="AK652" s="160"/>
      <c r="AL652" s="160"/>
      <c r="AM652" s="160"/>
      <c r="AN652" s="160"/>
      <c r="AO652" s="160"/>
      <c r="AP652" s="160"/>
      <c r="AQ652" s="160"/>
      <c r="AR652" s="160"/>
      <c r="AS652" s="160"/>
      <c r="AT652" s="160"/>
      <c r="AU652" s="160"/>
      <c r="AV652" s="160"/>
      <c r="AW652" s="160"/>
      <c r="AX652" s="160"/>
      <c r="AY652" s="160"/>
      <c r="AZ652" s="160"/>
      <c r="BA652" s="160"/>
      <c r="BB652" s="160"/>
    </row>
    <row r="653" spans="1:54" ht="15.75" customHeight="1" x14ac:dyDescent="0.3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  <c r="AA653" s="160"/>
      <c r="AB653" s="160"/>
      <c r="AC653" s="160"/>
      <c r="AD653" s="160"/>
      <c r="AE653" s="160"/>
      <c r="AF653" s="160"/>
      <c r="AG653" s="160"/>
      <c r="AH653" s="160"/>
      <c r="AI653" s="160"/>
      <c r="AJ653" s="160"/>
      <c r="AK653" s="160"/>
      <c r="AL653" s="160"/>
      <c r="AM653" s="160"/>
      <c r="AN653" s="160"/>
      <c r="AO653" s="160"/>
      <c r="AP653" s="160"/>
      <c r="AQ653" s="160"/>
      <c r="AR653" s="160"/>
      <c r="AS653" s="160"/>
      <c r="AT653" s="160"/>
      <c r="AU653" s="160"/>
      <c r="AV653" s="160"/>
      <c r="AW653" s="160"/>
      <c r="AX653" s="160"/>
      <c r="AY653" s="160"/>
      <c r="AZ653" s="160"/>
      <c r="BA653" s="160"/>
      <c r="BB653" s="160"/>
    </row>
    <row r="654" spans="1:54" ht="15.75" customHeight="1" x14ac:dyDescent="0.3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  <c r="AA654" s="160"/>
      <c r="AB654" s="160"/>
      <c r="AC654" s="160"/>
      <c r="AD654" s="160"/>
      <c r="AE654" s="160"/>
      <c r="AF654" s="160"/>
      <c r="AG654" s="160"/>
      <c r="AH654" s="160"/>
      <c r="AI654" s="160"/>
      <c r="AJ654" s="160"/>
      <c r="AK654" s="160"/>
      <c r="AL654" s="160"/>
      <c r="AM654" s="160"/>
      <c r="AN654" s="160"/>
      <c r="AO654" s="160"/>
      <c r="AP654" s="160"/>
      <c r="AQ654" s="160"/>
      <c r="AR654" s="160"/>
      <c r="AS654" s="160"/>
      <c r="AT654" s="160"/>
      <c r="AU654" s="160"/>
      <c r="AV654" s="160"/>
      <c r="AW654" s="160"/>
      <c r="AX654" s="160"/>
      <c r="AY654" s="160"/>
      <c r="AZ654" s="160"/>
      <c r="BA654" s="160"/>
      <c r="BB654" s="160"/>
    </row>
    <row r="655" spans="1:54" ht="15.75" customHeight="1" x14ac:dyDescent="0.3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  <c r="AA655" s="160"/>
      <c r="AB655" s="160"/>
      <c r="AC655" s="160"/>
      <c r="AD655" s="160"/>
      <c r="AE655" s="160"/>
      <c r="AF655" s="160"/>
      <c r="AG655" s="160"/>
      <c r="AH655" s="160"/>
      <c r="AI655" s="160"/>
      <c r="AJ655" s="160"/>
      <c r="AK655" s="160"/>
      <c r="AL655" s="160"/>
      <c r="AM655" s="160"/>
      <c r="AN655" s="160"/>
      <c r="AO655" s="160"/>
      <c r="AP655" s="160"/>
      <c r="AQ655" s="160"/>
      <c r="AR655" s="160"/>
      <c r="AS655" s="160"/>
      <c r="AT655" s="160"/>
      <c r="AU655" s="160"/>
      <c r="AV655" s="160"/>
      <c r="AW655" s="160"/>
      <c r="AX655" s="160"/>
      <c r="AY655" s="160"/>
      <c r="AZ655" s="160"/>
      <c r="BA655" s="160"/>
      <c r="BB655" s="160"/>
    </row>
    <row r="656" spans="1:54" ht="15.75" customHeight="1" x14ac:dyDescent="0.3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  <c r="AA656" s="160"/>
      <c r="AB656" s="160"/>
      <c r="AC656" s="160"/>
      <c r="AD656" s="160"/>
      <c r="AE656" s="160"/>
      <c r="AF656" s="160"/>
      <c r="AG656" s="160"/>
      <c r="AH656" s="160"/>
      <c r="AI656" s="160"/>
      <c r="AJ656" s="160"/>
      <c r="AK656" s="160"/>
      <c r="AL656" s="160"/>
      <c r="AM656" s="160"/>
      <c r="AN656" s="160"/>
      <c r="AO656" s="160"/>
      <c r="AP656" s="160"/>
      <c r="AQ656" s="160"/>
      <c r="AR656" s="160"/>
      <c r="AS656" s="160"/>
      <c r="AT656" s="160"/>
      <c r="AU656" s="160"/>
      <c r="AV656" s="160"/>
      <c r="AW656" s="160"/>
      <c r="AX656" s="160"/>
      <c r="AY656" s="160"/>
      <c r="AZ656" s="160"/>
      <c r="BA656" s="160"/>
      <c r="BB656" s="160"/>
    </row>
    <row r="657" spans="1:54" ht="15.75" customHeight="1" x14ac:dyDescent="0.3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  <c r="AA657" s="160"/>
      <c r="AB657" s="160"/>
      <c r="AC657" s="160"/>
      <c r="AD657" s="160"/>
      <c r="AE657" s="160"/>
      <c r="AF657" s="160"/>
      <c r="AG657" s="160"/>
      <c r="AH657" s="160"/>
      <c r="AI657" s="160"/>
      <c r="AJ657" s="160"/>
      <c r="AK657" s="160"/>
      <c r="AL657" s="160"/>
      <c r="AM657" s="160"/>
      <c r="AN657" s="160"/>
      <c r="AO657" s="160"/>
      <c r="AP657" s="160"/>
      <c r="AQ657" s="160"/>
      <c r="AR657" s="160"/>
      <c r="AS657" s="160"/>
      <c r="AT657" s="160"/>
      <c r="AU657" s="160"/>
      <c r="AV657" s="160"/>
      <c r="AW657" s="160"/>
      <c r="AX657" s="160"/>
      <c r="AY657" s="160"/>
      <c r="AZ657" s="160"/>
      <c r="BA657" s="160"/>
      <c r="BB657" s="160"/>
    </row>
    <row r="658" spans="1:54" ht="15.75" customHeight="1" x14ac:dyDescent="0.3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  <c r="AA658" s="160"/>
      <c r="AB658" s="160"/>
      <c r="AC658" s="160"/>
      <c r="AD658" s="160"/>
      <c r="AE658" s="160"/>
      <c r="AF658" s="160"/>
      <c r="AG658" s="160"/>
      <c r="AH658" s="160"/>
      <c r="AI658" s="160"/>
      <c r="AJ658" s="160"/>
      <c r="AK658" s="160"/>
      <c r="AL658" s="160"/>
      <c r="AM658" s="160"/>
      <c r="AN658" s="160"/>
      <c r="AO658" s="160"/>
      <c r="AP658" s="160"/>
      <c r="AQ658" s="160"/>
      <c r="AR658" s="160"/>
      <c r="AS658" s="160"/>
      <c r="AT658" s="160"/>
      <c r="AU658" s="160"/>
      <c r="AV658" s="160"/>
      <c r="AW658" s="160"/>
      <c r="AX658" s="160"/>
      <c r="AY658" s="160"/>
      <c r="AZ658" s="160"/>
      <c r="BA658" s="160"/>
      <c r="BB658" s="160"/>
    </row>
    <row r="659" spans="1:54" ht="15.75" customHeight="1" x14ac:dyDescent="0.3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  <c r="AA659" s="160"/>
      <c r="AB659" s="160"/>
      <c r="AC659" s="160"/>
      <c r="AD659" s="160"/>
      <c r="AE659" s="160"/>
      <c r="AF659" s="160"/>
      <c r="AG659" s="160"/>
      <c r="AH659" s="160"/>
      <c r="AI659" s="160"/>
      <c r="AJ659" s="160"/>
      <c r="AK659" s="160"/>
      <c r="AL659" s="160"/>
      <c r="AM659" s="160"/>
      <c r="AN659" s="160"/>
      <c r="AO659" s="160"/>
      <c r="AP659" s="160"/>
      <c r="AQ659" s="160"/>
      <c r="AR659" s="160"/>
      <c r="AS659" s="160"/>
      <c r="AT659" s="160"/>
      <c r="AU659" s="160"/>
      <c r="AV659" s="160"/>
      <c r="AW659" s="160"/>
      <c r="AX659" s="160"/>
      <c r="AY659" s="160"/>
      <c r="AZ659" s="160"/>
      <c r="BA659" s="160"/>
      <c r="BB659" s="160"/>
    </row>
    <row r="660" spans="1:54" ht="15.75" customHeight="1" x14ac:dyDescent="0.3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  <c r="AA660" s="160"/>
      <c r="AB660" s="160"/>
      <c r="AC660" s="160"/>
      <c r="AD660" s="160"/>
      <c r="AE660" s="160"/>
      <c r="AF660" s="160"/>
      <c r="AG660" s="160"/>
      <c r="AH660" s="160"/>
      <c r="AI660" s="160"/>
      <c r="AJ660" s="160"/>
      <c r="AK660" s="160"/>
      <c r="AL660" s="160"/>
      <c r="AM660" s="160"/>
      <c r="AN660" s="160"/>
      <c r="AO660" s="160"/>
      <c r="AP660" s="160"/>
      <c r="AQ660" s="160"/>
      <c r="AR660" s="160"/>
      <c r="AS660" s="160"/>
      <c r="AT660" s="160"/>
      <c r="AU660" s="160"/>
      <c r="AV660" s="160"/>
      <c r="AW660" s="160"/>
      <c r="AX660" s="160"/>
      <c r="AY660" s="160"/>
      <c r="AZ660" s="160"/>
      <c r="BA660" s="160"/>
      <c r="BB660" s="160"/>
    </row>
    <row r="661" spans="1:54" ht="15.75" customHeight="1" x14ac:dyDescent="0.3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  <c r="AA661" s="160"/>
      <c r="AB661" s="160"/>
      <c r="AC661" s="160"/>
      <c r="AD661" s="160"/>
      <c r="AE661" s="160"/>
      <c r="AF661" s="160"/>
      <c r="AG661" s="160"/>
      <c r="AH661" s="160"/>
      <c r="AI661" s="160"/>
      <c r="AJ661" s="160"/>
      <c r="AK661" s="160"/>
      <c r="AL661" s="160"/>
      <c r="AM661" s="160"/>
      <c r="AN661" s="160"/>
      <c r="AO661" s="160"/>
      <c r="AP661" s="160"/>
      <c r="AQ661" s="160"/>
      <c r="AR661" s="160"/>
      <c r="AS661" s="160"/>
      <c r="AT661" s="160"/>
      <c r="AU661" s="160"/>
      <c r="AV661" s="160"/>
      <c r="AW661" s="160"/>
      <c r="AX661" s="160"/>
      <c r="AY661" s="160"/>
      <c r="AZ661" s="160"/>
      <c r="BA661" s="160"/>
      <c r="BB661" s="160"/>
    </row>
    <row r="662" spans="1:54" ht="15.75" customHeight="1" x14ac:dyDescent="0.3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  <c r="AA662" s="160"/>
      <c r="AB662" s="160"/>
      <c r="AC662" s="160"/>
      <c r="AD662" s="160"/>
      <c r="AE662" s="160"/>
      <c r="AF662" s="160"/>
      <c r="AG662" s="160"/>
      <c r="AH662" s="160"/>
      <c r="AI662" s="160"/>
      <c r="AJ662" s="160"/>
      <c r="AK662" s="160"/>
      <c r="AL662" s="160"/>
      <c r="AM662" s="160"/>
      <c r="AN662" s="160"/>
      <c r="AO662" s="160"/>
      <c r="AP662" s="160"/>
      <c r="AQ662" s="160"/>
      <c r="AR662" s="160"/>
      <c r="AS662" s="160"/>
      <c r="AT662" s="160"/>
      <c r="AU662" s="160"/>
      <c r="AV662" s="160"/>
      <c r="AW662" s="160"/>
      <c r="AX662" s="160"/>
      <c r="AY662" s="160"/>
      <c r="AZ662" s="160"/>
      <c r="BA662" s="160"/>
      <c r="BB662" s="160"/>
    </row>
    <row r="663" spans="1:54" ht="15.75" customHeight="1" x14ac:dyDescent="0.3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  <c r="AA663" s="160"/>
      <c r="AB663" s="160"/>
      <c r="AC663" s="160"/>
      <c r="AD663" s="160"/>
      <c r="AE663" s="160"/>
      <c r="AF663" s="160"/>
      <c r="AG663" s="160"/>
      <c r="AH663" s="160"/>
      <c r="AI663" s="160"/>
      <c r="AJ663" s="160"/>
      <c r="AK663" s="160"/>
      <c r="AL663" s="160"/>
      <c r="AM663" s="160"/>
      <c r="AN663" s="160"/>
      <c r="AO663" s="160"/>
      <c r="AP663" s="160"/>
      <c r="AQ663" s="160"/>
      <c r="AR663" s="160"/>
      <c r="AS663" s="160"/>
      <c r="AT663" s="160"/>
      <c r="AU663" s="160"/>
      <c r="AV663" s="160"/>
      <c r="AW663" s="160"/>
      <c r="AX663" s="160"/>
      <c r="AY663" s="160"/>
      <c r="AZ663" s="160"/>
      <c r="BA663" s="160"/>
      <c r="BB663" s="160"/>
    </row>
    <row r="664" spans="1:54" ht="15.75" customHeight="1" x14ac:dyDescent="0.3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  <c r="AA664" s="160"/>
      <c r="AB664" s="160"/>
      <c r="AC664" s="160"/>
      <c r="AD664" s="160"/>
      <c r="AE664" s="160"/>
      <c r="AF664" s="160"/>
      <c r="AG664" s="160"/>
      <c r="AH664" s="160"/>
      <c r="AI664" s="160"/>
      <c r="AJ664" s="160"/>
      <c r="AK664" s="160"/>
      <c r="AL664" s="160"/>
      <c r="AM664" s="160"/>
      <c r="AN664" s="160"/>
      <c r="AO664" s="160"/>
      <c r="AP664" s="160"/>
      <c r="AQ664" s="160"/>
      <c r="AR664" s="160"/>
      <c r="AS664" s="160"/>
      <c r="AT664" s="160"/>
      <c r="AU664" s="160"/>
      <c r="AV664" s="160"/>
      <c r="AW664" s="160"/>
      <c r="AX664" s="160"/>
      <c r="AY664" s="160"/>
      <c r="AZ664" s="160"/>
      <c r="BA664" s="160"/>
      <c r="BB664" s="160"/>
    </row>
    <row r="665" spans="1:54" ht="15.75" customHeight="1" x14ac:dyDescent="0.3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  <c r="AA665" s="160"/>
      <c r="AB665" s="160"/>
      <c r="AC665" s="160"/>
      <c r="AD665" s="160"/>
      <c r="AE665" s="160"/>
      <c r="AF665" s="160"/>
      <c r="AG665" s="160"/>
      <c r="AH665" s="160"/>
      <c r="AI665" s="160"/>
      <c r="AJ665" s="160"/>
      <c r="AK665" s="160"/>
      <c r="AL665" s="160"/>
      <c r="AM665" s="160"/>
      <c r="AN665" s="160"/>
      <c r="AO665" s="160"/>
      <c r="AP665" s="160"/>
      <c r="AQ665" s="160"/>
      <c r="AR665" s="160"/>
      <c r="AS665" s="160"/>
      <c r="AT665" s="160"/>
      <c r="AU665" s="160"/>
      <c r="AV665" s="160"/>
      <c r="AW665" s="160"/>
      <c r="AX665" s="160"/>
      <c r="AY665" s="160"/>
      <c r="AZ665" s="160"/>
      <c r="BA665" s="160"/>
      <c r="BB665" s="160"/>
    </row>
    <row r="666" spans="1:54" ht="15.75" customHeight="1" x14ac:dyDescent="0.3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  <c r="AA666" s="160"/>
      <c r="AB666" s="160"/>
      <c r="AC666" s="160"/>
      <c r="AD666" s="160"/>
      <c r="AE666" s="160"/>
      <c r="AF666" s="160"/>
      <c r="AG666" s="160"/>
      <c r="AH666" s="160"/>
      <c r="AI666" s="160"/>
      <c r="AJ666" s="160"/>
      <c r="AK666" s="160"/>
      <c r="AL666" s="160"/>
      <c r="AM666" s="160"/>
      <c r="AN666" s="160"/>
      <c r="AO666" s="160"/>
      <c r="AP666" s="160"/>
      <c r="AQ666" s="160"/>
      <c r="AR666" s="160"/>
      <c r="AS666" s="160"/>
      <c r="AT666" s="160"/>
      <c r="AU666" s="160"/>
      <c r="AV666" s="160"/>
      <c r="AW666" s="160"/>
      <c r="AX666" s="160"/>
      <c r="AY666" s="160"/>
      <c r="AZ666" s="160"/>
      <c r="BA666" s="160"/>
      <c r="BB666" s="160"/>
    </row>
    <row r="667" spans="1:54" ht="15.75" customHeight="1" x14ac:dyDescent="0.3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  <c r="AA667" s="160"/>
      <c r="AB667" s="160"/>
      <c r="AC667" s="160"/>
      <c r="AD667" s="160"/>
      <c r="AE667" s="160"/>
      <c r="AF667" s="160"/>
      <c r="AG667" s="160"/>
      <c r="AH667" s="160"/>
      <c r="AI667" s="160"/>
      <c r="AJ667" s="160"/>
      <c r="AK667" s="160"/>
      <c r="AL667" s="160"/>
      <c r="AM667" s="160"/>
      <c r="AN667" s="160"/>
      <c r="AO667" s="160"/>
      <c r="AP667" s="160"/>
      <c r="AQ667" s="160"/>
      <c r="AR667" s="160"/>
      <c r="AS667" s="160"/>
      <c r="AT667" s="160"/>
      <c r="AU667" s="160"/>
      <c r="AV667" s="160"/>
      <c r="AW667" s="160"/>
      <c r="AX667" s="160"/>
      <c r="AY667" s="160"/>
      <c r="AZ667" s="160"/>
      <c r="BA667" s="160"/>
      <c r="BB667" s="160"/>
    </row>
    <row r="668" spans="1:54" ht="15.75" customHeight="1" x14ac:dyDescent="0.3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  <c r="AA668" s="160"/>
      <c r="AB668" s="160"/>
      <c r="AC668" s="160"/>
      <c r="AD668" s="160"/>
      <c r="AE668" s="160"/>
      <c r="AF668" s="160"/>
      <c r="AG668" s="160"/>
      <c r="AH668" s="160"/>
      <c r="AI668" s="160"/>
      <c r="AJ668" s="160"/>
      <c r="AK668" s="160"/>
      <c r="AL668" s="160"/>
      <c r="AM668" s="160"/>
      <c r="AN668" s="160"/>
      <c r="AO668" s="160"/>
      <c r="AP668" s="160"/>
      <c r="AQ668" s="160"/>
      <c r="AR668" s="160"/>
      <c r="AS668" s="160"/>
      <c r="AT668" s="160"/>
      <c r="AU668" s="160"/>
      <c r="AV668" s="160"/>
      <c r="AW668" s="160"/>
      <c r="AX668" s="160"/>
      <c r="AY668" s="160"/>
      <c r="AZ668" s="160"/>
      <c r="BA668" s="160"/>
      <c r="BB668" s="160"/>
    </row>
    <row r="669" spans="1:54" ht="15.75" customHeight="1" x14ac:dyDescent="0.3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  <c r="AA669" s="160"/>
      <c r="AB669" s="160"/>
      <c r="AC669" s="160"/>
      <c r="AD669" s="160"/>
      <c r="AE669" s="160"/>
      <c r="AF669" s="160"/>
      <c r="AG669" s="160"/>
      <c r="AH669" s="160"/>
      <c r="AI669" s="160"/>
      <c r="AJ669" s="160"/>
      <c r="AK669" s="160"/>
      <c r="AL669" s="160"/>
      <c r="AM669" s="160"/>
      <c r="AN669" s="160"/>
      <c r="AO669" s="160"/>
      <c r="AP669" s="160"/>
      <c r="AQ669" s="160"/>
      <c r="AR669" s="160"/>
      <c r="AS669" s="160"/>
      <c r="AT669" s="160"/>
      <c r="AU669" s="160"/>
      <c r="AV669" s="160"/>
      <c r="AW669" s="160"/>
      <c r="AX669" s="160"/>
      <c r="AY669" s="160"/>
      <c r="AZ669" s="160"/>
      <c r="BA669" s="160"/>
      <c r="BB669" s="160"/>
    </row>
    <row r="670" spans="1:54" ht="15.75" customHeight="1" x14ac:dyDescent="0.3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  <c r="AA670" s="160"/>
      <c r="AB670" s="160"/>
      <c r="AC670" s="160"/>
      <c r="AD670" s="160"/>
      <c r="AE670" s="160"/>
      <c r="AF670" s="160"/>
      <c r="AG670" s="160"/>
      <c r="AH670" s="160"/>
      <c r="AI670" s="160"/>
      <c r="AJ670" s="160"/>
      <c r="AK670" s="160"/>
      <c r="AL670" s="160"/>
      <c r="AM670" s="160"/>
      <c r="AN670" s="160"/>
      <c r="AO670" s="160"/>
      <c r="AP670" s="160"/>
      <c r="AQ670" s="160"/>
      <c r="AR670" s="160"/>
      <c r="AS670" s="160"/>
      <c r="AT670" s="160"/>
      <c r="AU670" s="160"/>
      <c r="AV670" s="160"/>
      <c r="AW670" s="160"/>
      <c r="AX670" s="160"/>
      <c r="AY670" s="160"/>
      <c r="AZ670" s="160"/>
      <c r="BA670" s="160"/>
      <c r="BB670" s="160"/>
    </row>
    <row r="671" spans="1:54" ht="15.75" customHeight="1" x14ac:dyDescent="0.3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  <c r="AA671" s="160"/>
      <c r="AB671" s="160"/>
      <c r="AC671" s="160"/>
      <c r="AD671" s="160"/>
      <c r="AE671" s="160"/>
      <c r="AF671" s="160"/>
      <c r="AG671" s="160"/>
      <c r="AH671" s="160"/>
      <c r="AI671" s="160"/>
      <c r="AJ671" s="160"/>
      <c r="AK671" s="160"/>
      <c r="AL671" s="160"/>
      <c r="AM671" s="160"/>
      <c r="AN671" s="160"/>
      <c r="AO671" s="160"/>
      <c r="AP671" s="160"/>
      <c r="AQ671" s="160"/>
      <c r="AR671" s="160"/>
      <c r="AS671" s="160"/>
      <c r="AT671" s="160"/>
      <c r="AU671" s="160"/>
      <c r="AV671" s="160"/>
      <c r="AW671" s="160"/>
      <c r="AX671" s="160"/>
      <c r="AY671" s="160"/>
      <c r="AZ671" s="160"/>
      <c r="BA671" s="160"/>
      <c r="BB671" s="160"/>
    </row>
    <row r="672" spans="1:54" ht="15.75" customHeight="1" x14ac:dyDescent="0.3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  <c r="AA672" s="160"/>
      <c r="AB672" s="160"/>
      <c r="AC672" s="160"/>
      <c r="AD672" s="160"/>
      <c r="AE672" s="160"/>
      <c r="AF672" s="160"/>
      <c r="AG672" s="160"/>
      <c r="AH672" s="160"/>
      <c r="AI672" s="160"/>
      <c r="AJ672" s="160"/>
      <c r="AK672" s="160"/>
      <c r="AL672" s="160"/>
      <c r="AM672" s="160"/>
      <c r="AN672" s="160"/>
      <c r="AO672" s="160"/>
      <c r="AP672" s="160"/>
      <c r="AQ672" s="160"/>
      <c r="AR672" s="160"/>
      <c r="AS672" s="160"/>
      <c r="AT672" s="160"/>
      <c r="AU672" s="160"/>
      <c r="AV672" s="160"/>
      <c r="AW672" s="160"/>
      <c r="AX672" s="160"/>
      <c r="AY672" s="160"/>
      <c r="AZ672" s="160"/>
      <c r="BA672" s="160"/>
      <c r="BB672" s="160"/>
    </row>
    <row r="673" spans="1:54" ht="15.75" customHeight="1" x14ac:dyDescent="0.3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  <c r="AA673" s="160"/>
      <c r="AB673" s="160"/>
      <c r="AC673" s="160"/>
      <c r="AD673" s="160"/>
      <c r="AE673" s="160"/>
      <c r="AF673" s="160"/>
      <c r="AG673" s="160"/>
      <c r="AH673" s="160"/>
      <c r="AI673" s="160"/>
      <c r="AJ673" s="160"/>
      <c r="AK673" s="160"/>
      <c r="AL673" s="160"/>
      <c r="AM673" s="160"/>
      <c r="AN673" s="160"/>
      <c r="AO673" s="160"/>
      <c r="AP673" s="160"/>
      <c r="AQ673" s="160"/>
      <c r="AR673" s="160"/>
      <c r="AS673" s="160"/>
      <c r="AT673" s="160"/>
      <c r="AU673" s="160"/>
      <c r="AV673" s="160"/>
      <c r="AW673" s="160"/>
      <c r="AX673" s="160"/>
      <c r="AY673" s="160"/>
      <c r="AZ673" s="160"/>
      <c r="BA673" s="160"/>
      <c r="BB673" s="160"/>
    </row>
    <row r="674" spans="1:54" ht="15.75" customHeight="1" x14ac:dyDescent="0.3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  <c r="AA674" s="160"/>
      <c r="AB674" s="160"/>
      <c r="AC674" s="160"/>
      <c r="AD674" s="160"/>
      <c r="AE674" s="160"/>
      <c r="AF674" s="160"/>
      <c r="AG674" s="160"/>
      <c r="AH674" s="160"/>
      <c r="AI674" s="160"/>
      <c r="AJ674" s="160"/>
      <c r="AK674" s="160"/>
      <c r="AL674" s="160"/>
      <c r="AM674" s="160"/>
      <c r="AN674" s="160"/>
      <c r="AO674" s="160"/>
      <c r="AP674" s="160"/>
      <c r="AQ674" s="160"/>
      <c r="AR674" s="160"/>
      <c r="AS674" s="160"/>
      <c r="AT674" s="160"/>
      <c r="AU674" s="160"/>
      <c r="AV674" s="160"/>
      <c r="AW674" s="160"/>
      <c r="AX674" s="160"/>
      <c r="AY674" s="160"/>
      <c r="AZ674" s="160"/>
      <c r="BA674" s="160"/>
      <c r="BB674" s="160"/>
    </row>
    <row r="675" spans="1:54" ht="15.75" customHeight="1" x14ac:dyDescent="0.3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  <c r="AA675" s="160"/>
      <c r="AB675" s="160"/>
      <c r="AC675" s="160"/>
      <c r="AD675" s="160"/>
      <c r="AE675" s="160"/>
      <c r="AF675" s="160"/>
      <c r="AG675" s="160"/>
      <c r="AH675" s="160"/>
      <c r="AI675" s="160"/>
      <c r="AJ675" s="160"/>
      <c r="AK675" s="160"/>
      <c r="AL675" s="160"/>
      <c r="AM675" s="160"/>
      <c r="AN675" s="160"/>
      <c r="AO675" s="160"/>
      <c r="AP675" s="160"/>
      <c r="AQ675" s="160"/>
      <c r="AR675" s="160"/>
      <c r="AS675" s="160"/>
      <c r="AT675" s="160"/>
      <c r="AU675" s="160"/>
      <c r="AV675" s="160"/>
      <c r="AW675" s="160"/>
      <c r="AX675" s="160"/>
      <c r="AY675" s="160"/>
      <c r="AZ675" s="160"/>
      <c r="BA675" s="160"/>
      <c r="BB675" s="160"/>
    </row>
    <row r="676" spans="1:54" ht="15.75" customHeight="1" x14ac:dyDescent="0.3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  <c r="AA676" s="160"/>
      <c r="AB676" s="160"/>
      <c r="AC676" s="160"/>
      <c r="AD676" s="160"/>
      <c r="AE676" s="160"/>
      <c r="AF676" s="160"/>
      <c r="AG676" s="160"/>
      <c r="AH676" s="160"/>
      <c r="AI676" s="160"/>
      <c r="AJ676" s="160"/>
      <c r="AK676" s="160"/>
      <c r="AL676" s="160"/>
      <c r="AM676" s="160"/>
      <c r="AN676" s="160"/>
      <c r="AO676" s="160"/>
      <c r="AP676" s="160"/>
      <c r="AQ676" s="160"/>
      <c r="AR676" s="160"/>
      <c r="AS676" s="160"/>
      <c r="AT676" s="160"/>
      <c r="AU676" s="160"/>
      <c r="AV676" s="160"/>
      <c r="AW676" s="160"/>
      <c r="AX676" s="160"/>
      <c r="AY676" s="160"/>
      <c r="AZ676" s="160"/>
      <c r="BA676" s="160"/>
      <c r="BB676" s="160"/>
    </row>
    <row r="677" spans="1:54" ht="15.75" customHeight="1" x14ac:dyDescent="0.3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  <c r="AA677" s="160"/>
      <c r="AB677" s="160"/>
      <c r="AC677" s="160"/>
      <c r="AD677" s="160"/>
      <c r="AE677" s="160"/>
      <c r="AF677" s="160"/>
      <c r="AG677" s="160"/>
      <c r="AH677" s="160"/>
      <c r="AI677" s="160"/>
      <c r="AJ677" s="160"/>
      <c r="AK677" s="160"/>
      <c r="AL677" s="160"/>
      <c r="AM677" s="160"/>
      <c r="AN677" s="160"/>
      <c r="AO677" s="160"/>
      <c r="AP677" s="160"/>
      <c r="AQ677" s="160"/>
      <c r="AR677" s="160"/>
      <c r="AS677" s="160"/>
      <c r="AT677" s="160"/>
      <c r="AU677" s="160"/>
      <c r="AV677" s="160"/>
      <c r="AW677" s="160"/>
      <c r="AX677" s="160"/>
      <c r="AY677" s="160"/>
      <c r="AZ677" s="160"/>
      <c r="BA677" s="160"/>
      <c r="BB677" s="160"/>
    </row>
    <row r="678" spans="1:54" ht="15.75" customHeight="1" x14ac:dyDescent="0.3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  <c r="AA678" s="160"/>
      <c r="AB678" s="160"/>
      <c r="AC678" s="160"/>
      <c r="AD678" s="160"/>
      <c r="AE678" s="160"/>
      <c r="AF678" s="160"/>
      <c r="AG678" s="160"/>
      <c r="AH678" s="160"/>
      <c r="AI678" s="160"/>
      <c r="AJ678" s="160"/>
      <c r="AK678" s="160"/>
      <c r="AL678" s="160"/>
      <c r="AM678" s="160"/>
      <c r="AN678" s="160"/>
      <c r="AO678" s="160"/>
      <c r="AP678" s="160"/>
      <c r="AQ678" s="160"/>
      <c r="AR678" s="160"/>
      <c r="AS678" s="160"/>
      <c r="AT678" s="160"/>
      <c r="AU678" s="160"/>
      <c r="AV678" s="160"/>
      <c r="AW678" s="160"/>
      <c r="AX678" s="160"/>
      <c r="AY678" s="160"/>
      <c r="AZ678" s="160"/>
      <c r="BA678" s="160"/>
      <c r="BB678" s="160"/>
    </row>
    <row r="679" spans="1:54" ht="15.75" customHeight="1" x14ac:dyDescent="0.3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  <c r="AA679" s="160"/>
      <c r="AB679" s="160"/>
      <c r="AC679" s="160"/>
      <c r="AD679" s="160"/>
      <c r="AE679" s="160"/>
      <c r="AF679" s="160"/>
      <c r="AG679" s="160"/>
      <c r="AH679" s="160"/>
      <c r="AI679" s="160"/>
      <c r="AJ679" s="160"/>
      <c r="AK679" s="160"/>
      <c r="AL679" s="160"/>
      <c r="AM679" s="160"/>
      <c r="AN679" s="160"/>
      <c r="AO679" s="160"/>
      <c r="AP679" s="160"/>
      <c r="AQ679" s="160"/>
      <c r="AR679" s="160"/>
      <c r="AS679" s="160"/>
      <c r="AT679" s="160"/>
      <c r="AU679" s="160"/>
      <c r="AV679" s="160"/>
      <c r="AW679" s="160"/>
      <c r="AX679" s="160"/>
      <c r="AY679" s="160"/>
      <c r="AZ679" s="160"/>
      <c r="BA679" s="160"/>
      <c r="BB679" s="160"/>
    </row>
    <row r="680" spans="1:54" ht="15.75" customHeight="1" x14ac:dyDescent="0.3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  <c r="AA680" s="160"/>
      <c r="AB680" s="160"/>
      <c r="AC680" s="160"/>
      <c r="AD680" s="160"/>
      <c r="AE680" s="160"/>
      <c r="AF680" s="160"/>
      <c r="AG680" s="160"/>
      <c r="AH680" s="160"/>
      <c r="AI680" s="160"/>
      <c r="AJ680" s="160"/>
      <c r="AK680" s="160"/>
      <c r="AL680" s="160"/>
      <c r="AM680" s="160"/>
      <c r="AN680" s="160"/>
      <c r="AO680" s="160"/>
      <c r="AP680" s="160"/>
      <c r="AQ680" s="160"/>
      <c r="AR680" s="160"/>
      <c r="AS680" s="160"/>
      <c r="AT680" s="160"/>
      <c r="AU680" s="160"/>
      <c r="AV680" s="160"/>
      <c r="AW680" s="160"/>
      <c r="AX680" s="160"/>
      <c r="AY680" s="160"/>
      <c r="AZ680" s="160"/>
      <c r="BA680" s="160"/>
      <c r="BB680" s="160"/>
    </row>
    <row r="681" spans="1:54" ht="15.75" customHeight="1" x14ac:dyDescent="0.3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  <c r="AA681" s="160"/>
      <c r="AB681" s="160"/>
      <c r="AC681" s="160"/>
      <c r="AD681" s="160"/>
      <c r="AE681" s="160"/>
      <c r="AF681" s="160"/>
      <c r="AG681" s="160"/>
      <c r="AH681" s="160"/>
      <c r="AI681" s="160"/>
      <c r="AJ681" s="160"/>
      <c r="AK681" s="160"/>
      <c r="AL681" s="160"/>
      <c r="AM681" s="160"/>
      <c r="AN681" s="160"/>
      <c r="AO681" s="160"/>
      <c r="AP681" s="160"/>
      <c r="AQ681" s="160"/>
      <c r="AR681" s="160"/>
      <c r="AS681" s="160"/>
      <c r="AT681" s="160"/>
      <c r="AU681" s="160"/>
      <c r="AV681" s="160"/>
      <c r="AW681" s="160"/>
      <c r="AX681" s="160"/>
      <c r="AY681" s="160"/>
      <c r="AZ681" s="160"/>
      <c r="BA681" s="160"/>
      <c r="BB681" s="160"/>
    </row>
    <row r="682" spans="1:54" ht="15.75" customHeight="1" x14ac:dyDescent="0.3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  <c r="AA682" s="160"/>
      <c r="AB682" s="160"/>
      <c r="AC682" s="160"/>
      <c r="AD682" s="160"/>
      <c r="AE682" s="160"/>
      <c r="AF682" s="160"/>
      <c r="AG682" s="160"/>
      <c r="AH682" s="160"/>
      <c r="AI682" s="160"/>
      <c r="AJ682" s="160"/>
      <c r="AK682" s="160"/>
      <c r="AL682" s="160"/>
      <c r="AM682" s="160"/>
      <c r="AN682" s="160"/>
      <c r="AO682" s="160"/>
      <c r="AP682" s="160"/>
      <c r="AQ682" s="160"/>
      <c r="AR682" s="160"/>
      <c r="AS682" s="160"/>
      <c r="AT682" s="160"/>
      <c r="AU682" s="160"/>
      <c r="AV682" s="160"/>
      <c r="AW682" s="160"/>
      <c r="AX682" s="160"/>
      <c r="AY682" s="160"/>
      <c r="AZ682" s="160"/>
      <c r="BA682" s="160"/>
      <c r="BB682" s="160"/>
    </row>
    <row r="683" spans="1:54" ht="15.75" customHeight="1" x14ac:dyDescent="0.3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  <c r="AA683" s="160"/>
      <c r="AB683" s="160"/>
      <c r="AC683" s="160"/>
      <c r="AD683" s="160"/>
      <c r="AE683" s="160"/>
      <c r="AF683" s="160"/>
      <c r="AG683" s="160"/>
      <c r="AH683" s="160"/>
      <c r="AI683" s="160"/>
      <c r="AJ683" s="160"/>
      <c r="AK683" s="160"/>
      <c r="AL683" s="160"/>
      <c r="AM683" s="160"/>
      <c r="AN683" s="160"/>
      <c r="AO683" s="160"/>
      <c r="AP683" s="160"/>
      <c r="AQ683" s="160"/>
      <c r="AR683" s="160"/>
      <c r="AS683" s="160"/>
      <c r="AT683" s="160"/>
      <c r="AU683" s="160"/>
      <c r="AV683" s="160"/>
      <c r="AW683" s="160"/>
      <c r="AX683" s="160"/>
      <c r="AY683" s="160"/>
      <c r="AZ683" s="160"/>
      <c r="BA683" s="160"/>
      <c r="BB683" s="160"/>
    </row>
    <row r="684" spans="1:54" ht="15.75" customHeight="1" x14ac:dyDescent="0.3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  <c r="AA684" s="160"/>
      <c r="AB684" s="160"/>
      <c r="AC684" s="160"/>
      <c r="AD684" s="160"/>
      <c r="AE684" s="160"/>
      <c r="AF684" s="160"/>
      <c r="AG684" s="160"/>
      <c r="AH684" s="160"/>
      <c r="AI684" s="160"/>
      <c r="AJ684" s="160"/>
      <c r="AK684" s="160"/>
      <c r="AL684" s="160"/>
      <c r="AM684" s="160"/>
      <c r="AN684" s="160"/>
      <c r="AO684" s="160"/>
      <c r="AP684" s="160"/>
      <c r="AQ684" s="160"/>
      <c r="AR684" s="160"/>
      <c r="AS684" s="160"/>
      <c r="AT684" s="160"/>
      <c r="AU684" s="160"/>
      <c r="AV684" s="160"/>
      <c r="AW684" s="160"/>
      <c r="AX684" s="160"/>
      <c r="AY684" s="160"/>
      <c r="AZ684" s="160"/>
      <c r="BA684" s="160"/>
      <c r="BB684" s="160"/>
    </row>
    <row r="685" spans="1:54" ht="15.75" customHeight="1" x14ac:dyDescent="0.3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  <c r="AA685" s="160"/>
      <c r="AB685" s="160"/>
      <c r="AC685" s="160"/>
      <c r="AD685" s="160"/>
      <c r="AE685" s="160"/>
      <c r="AF685" s="160"/>
      <c r="AG685" s="160"/>
      <c r="AH685" s="160"/>
      <c r="AI685" s="160"/>
      <c r="AJ685" s="160"/>
      <c r="AK685" s="160"/>
      <c r="AL685" s="160"/>
      <c r="AM685" s="160"/>
      <c r="AN685" s="160"/>
      <c r="AO685" s="160"/>
      <c r="AP685" s="160"/>
      <c r="AQ685" s="160"/>
      <c r="AR685" s="160"/>
      <c r="AS685" s="160"/>
      <c r="AT685" s="160"/>
      <c r="AU685" s="160"/>
      <c r="AV685" s="160"/>
      <c r="AW685" s="160"/>
      <c r="AX685" s="160"/>
      <c r="AY685" s="160"/>
      <c r="AZ685" s="160"/>
      <c r="BA685" s="160"/>
      <c r="BB685" s="160"/>
    </row>
    <row r="686" spans="1:54" ht="15.75" customHeight="1" x14ac:dyDescent="0.3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  <c r="AA686" s="160"/>
      <c r="AB686" s="160"/>
      <c r="AC686" s="160"/>
      <c r="AD686" s="160"/>
      <c r="AE686" s="160"/>
      <c r="AF686" s="160"/>
      <c r="AG686" s="160"/>
      <c r="AH686" s="160"/>
      <c r="AI686" s="160"/>
      <c r="AJ686" s="160"/>
      <c r="AK686" s="160"/>
      <c r="AL686" s="160"/>
      <c r="AM686" s="160"/>
      <c r="AN686" s="160"/>
      <c r="AO686" s="160"/>
      <c r="AP686" s="160"/>
      <c r="AQ686" s="160"/>
      <c r="AR686" s="160"/>
      <c r="AS686" s="160"/>
      <c r="AT686" s="160"/>
      <c r="AU686" s="160"/>
      <c r="AV686" s="160"/>
      <c r="AW686" s="160"/>
      <c r="AX686" s="160"/>
      <c r="AY686" s="160"/>
      <c r="AZ686" s="160"/>
      <c r="BA686" s="160"/>
      <c r="BB686" s="160"/>
    </row>
    <row r="687" spans="1:54" ht="15.75" customHeight="1" x14ac:dyDescent="0.3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  <c r="AA687" s="160"/>
      <c r="AB687" s="160"/>
      <c r="AC687" s="160"/>
      <c r="AD687" s="160"/>
      <c r="AE687" s="160"/>
      <c r="AF687" s="160"/>
      <c r="AG687" s="160"/>
      <c r="AH687" s="160"/>
      <c r="AI687" s="160"/>
      <c r="AJ687" s="160"/>
      <c r="AK687" s="160"/>
      <c r="AL687" s="160"/>
      <c r="AM687" s="160"/>
      <c r="AN687" s="160"/>
      <c r="AO687" s="160"/>
      <c r="AP687" s="160"/>
      <c r="AQ687" s="160"/>
      <c r="AR687" s="160"/>
      <c r="AS687" s="160"/>
      <c r="AT687" s="160"/>
      <c r="AU687" s="160"/>
      <c r="AV687" s="160"/>
      <c r="AW687" s="160"/>
      <c r="AX687" s="160"/>
      <c r="AY687" s="160"/>
      <c r="AZ687" s="160"/>
      <c r="BA687" s="160"/>
      <c r="BB687" s="160"/>
    </row>
    <row r="688" spans="1:54" ht="15.75" customHeight="1" x14ac:dyDescent="0.3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  <c r="AA688" s="160"/>
      <c r="AB688" s="160"/>
      <c r="AC688" s="160"/>
      <c r="AD688" s="160"/>
      <c r="AE688" s="160"/>
      <c r="AF688" s="160"/>
      <c r="AG688" s="160"/>
      <c r="AH688" s="160"/>
      <c r="AI688" s="160"/>
      <c r="AJ688" s="160"/>
      <c r="AK688" s="160"/>
      <c r="AL688" s="160"/>
      <c r="AM688" s="160"/>
      <c r="AN688" s="160"/>
      <c r="AO688" s="160"/>
      <c r="AP688" s="160"/>
      <c r="AQ688" s="160"/>
      <c r="AR688" s="160"/>
      <c r="AS688" s="160"/>
      <c r="AT688" s="160"/>
      <c r="AU688" s="160"/>
      <c r="AV688" s="160"/>
      <c r="AW688" s="160"/>
      <c r="AX688" s="160"/>
      <c r="AY688" s="160"/>
      <c r="AZ688" s="160"/>
      <c r="BA688" s="160"/>
      <c r="BB688" s="160"/>
    </row>
    <row r="689" spans="1:54" ht="15.75" customHeight="1" x14ac:dyDescent="0.3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  <c r="AA689" s="160"/>
      <c r="AB689" s="160"/>
      <c r="AC689" s="160"/>
      <c r="AD689" s="160"/>
      <c r="AE689" s="160"/>
      <c r="AF689" s="160"/>
      <c r="AG689" s="160"/>
      <c r="AH689" s="160"/>
      <c r="AI689" s="160"/>
      <c r="AJ689" s="160"/>
      <c r="AK689" s="160"/>
      <c r="AL689" s="160"/>
      <c r="AM689" s="160"/>
      <c r="AN689" s="160"/>
      <c r="AO689" s="160"/>
      <c r="AP689" s="160"/>
      <c r="AQ689" s="160"/>
      <c r="AR689" s="160"/>
      <c r="AS689" s="160"/>
      <c r="AT689" s="160"/>
      <c r="AU689" s="160"/>
      <c r="AV689" s="160"/>
      <c r="AW689" s="160"/>
      <c r="AX689" s="160"/>
      <c r="AY689" s="160"/>
      <c r="AZ689" s="160"/>
      <c r="BA689" s="160"/>
      <c r="BB689" s="160"/>
    </row>
    <row r="690" spans="1:54" ht="15.75" customHeight="1" x14ac:dyDescent="0.3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  <c r="AA690" s="160"/>
      <c r="AB690" s="160"/>
      <c r="AC690" s="160"/>
      <c r="AD690" s="160"/>
      <c r="AE690" s="160"/>
      <c r="AF690" s="160"/>
      <c r="AG690" s="160"/>
      <c r="AH690" s="160"/>
      <c r="AI690" s="160"/>
      <c r="AJ690" s="160"/>
      <c r="AK690" s="160"/>
      <c r="AL690" s="160"/>
      <c r="AM690" s="160"/>
      <c r="AN690" s="160"/>
      <c r="AO690" s="160"/>
      <c r="AP690" s="160"/>
      <c r="AQ690" s="160"/>
      <c r="AR690" s="160"/>
      <c r="AS690" s="160"/>
      <c r="AT690" s="160"/>
      <c r="AU690" s="160"/>
      <c r="AV690" s="160"/>
      <c r="AW690" s="160"/>
      <c r="AX690" s="160"/>
      <c r="AY690" s="160"/>
      <c r="AZ690" s="160"/>
      <c r="BA690" s="160"/>
      <c r="BB690" s="160"/>
    </row>
    <row r="691" spans="1:54" ht="15.75" customHeight="1" x14ac:dyDescent="0.3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  <c r="AA691" s="160"/>
      <c r="AB691" s="160"/>
      <c r="AC691" s="160"/>
      <c r="AD691" s="160"/>
      <c r="AE691" s="160"/>
      <c r="AF691" s="160"/>
      <c r="AG691" s="160"/>
      <c r="AH691" s="160"/>
      <c r="AI691" s="160"/>
      <c r="AJ691" s="160"/>
      <c r="AK691" s="160"/>
      <c r="AL691" s="160"/>
      <c r="AM691" s="160"/>
      <c r="AN691" s="160"/>
      <c r="AO691" s="160"/>
      <c r="AP691" s="160"/>
      <c r="AQ691" s="160"/>
      <c r="AR691" s="160"/>
      <c r="AS691" s="160"/>
      <c r="AT691" s="160"/>
      <c r="AU691" s="160"/>
      <c r="AV691" s="160"/>
      <c r="AW691" s="160"/>
      <c r="AX691" s="160"/>
      <c r="AY691" s="160"/>
      <c r="AZ691" s="160"/>
      <c r="BA691" s="160"/>
      <c r="BB691" s="160"/>
    </row>
    <row r="692" spans="1:54" ht="15.75" customHeight="1" x14ac:dyDescent="0.3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  <c r="AA692" s="160"/>
      <c r="AB692" s="160"/>
      <c r="AC692" s="160"/>
      <c r="AD692" s="160"/>
      <c r="AE692" s="160"/>
      <c r="AF692" s="160"/>
      <c r="AG692" s="160"/>
      <c r="AH692" s="160"/>
      <c r="AI692" s="160"/>
      <c r="AJ692" s="160"/>
      <c r="AK692" s="160"/>
      <c r="AL692" s="160"/>
      <c r="AM692" s="160"/>
      <c r="AN692" s="160"/>
      <c r="AO692" s="160"/>
      <c r="AP692" s="160"/>
      <c r="AQ692" s="160"/>
      <c r="AR692" s="160"/>
      <c r="AS692" s="160"/>
      <c r="AT692" s="160"/>
      <c r="AU692" s="160"/>
      <c r="AV692" s="160"/>
      <c r="AW692" s="160"/>
      <c r="AX692" s="160"/>
      <c r="AY692" s="160"/>
      <c r="AZ692" s="160"/>
      <c r="BA692" s="160"/>
      <c r="BB692" s="160"/>
    </row>
    <row r="693" spans="1:54" ht="15.75" customHeight="1" x14ac:dyDescent="0.3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  <c r="AA693" s="160"/>
      <c r="AB693" s="160"/>
      <c r="AC693" s="160"/>
      <c r="AD693" s="160"/>
      <c r="AE693" s="160"/>
      <c r="AF693" s="160"/>
      <c r="AG693" s="160"/>
      <c r="AH693" s="160"/>
      <c r="AI693" s="160"/>
      <c r="AJ693" s="160"/>
      <c r="AK693" s="160"/>
      <c r="AL693" s="160"/>
      <c r="AM693" s="160"/>
      <c r="AN693" s="160"/>
      <c r="AO693" s="160"/>
      <c r="AP693" s="160"/>
      <c r="AQ693" s="160"/>
      <c r="AR693" s="160"/>
      <c r="AS693" s="160"/>
      <c r="AT693" s="160"/>
      <c r="AU693" s="160"/>
      <c r="AV693" s="160"/>
      <c r="AW693" s="160"/>
      <c r="AX693" s="160"/>
      <c r="AY693" s="160"/>
      <c r="AZ693" s="160"/>
      <c r="BA693" s="160"/>
      <c r="BB693" s="160"/>
    </row>
    <row r="694" spans="1:54" ht="15.75" customHeight="1" x14ac:dyDescent="0.3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  <c r="AA694" s="160"/>
      <c r="AB694" s="160"/>
      <c r="AC694" s="160"/>
      <c r="AD694" s="160"/>
      <c r="AE694" s="160"/>
      <c r="AF694" s="160"/>
      <c r="AG694" s="160"/>
      <c r="AH694" s="160"/>
      <c r="AI694" s="160"/>
      <c r="AJ694" s="160"/>
      <c r="AK694" s="160"/>
      <c r="AL694" s="160"/>
      <c r="AM694" s="160"/>
      <c r="AN694" s="160"/>
      <c r="AO694" s="160"/>
      <c r="AP694" s="160"/>
      <c r="AQ694" s="160"/>
      <c r="AR694" s="160"/>
      <c r="AS694" s="160"/>
      <c r="AT694" s="160"/>
      <c r="AU694" s="160"/>
      <c r="AV694" s="160"/>
      <c r="AW694" s="160"/>
      <c r="AX694" s="160"/>
      <c r="AY694" s="160"/>
      <c r="AZ694" s="160"/>
      <c r="BA694" s="160"/>
      <c r="BB694" s="160"/>
    </row>
    <row r="695" spans="1:54" ht="15.75" customHeight="1" x14ac:dyDescent="0.3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  <c r="AA695" s="160"/>
      <c r="AB695" s="160"/>
      <c r="AC695" s="160"/>
      <c r="AD695" s="160"/>
      <c r="AE695" s="160"/>
      <c r="AF695" s="160"/>
      <c r="AG695" s="160"/>
      <c r="AH695" s="160"/>
      <c r="AI695" s="160"/>
      <c r="AJ695" s="160"/>
      <c r="AK695" s="160"/>
      <c r="AL695" s="160"/>
      <c r="AM695" s="160"/>
      <c r="AN695" s="160"/>
      <c r="AO695" s="160"/>
      <c r="AP695" s="160"/>
      <c r="AQ695" s="160"/>
      <c r="AR695" s="160"/>
      <c r="AS695" s="160"/>
      <c r="AT695" s="160"/>
      <c r="AU695" s="160"/>
      <c r="AV695" s="160"/>
      <c r="AW695" s="160"/>
      <c r="AX695" s="160"/>
      <c r="AY695" s="160"/>
      <c r="AZ695" s="160"/>
      <c r="BA695" s="160"/>
      <c r="BB695" s="160"/>
    </row>
    <row r="696" spans="1:54" ht="15.75" customHeight="1" x14ac:dyDescent="0.3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  <c r="AA696" s="160"/>
      <c r="AB696" s="160"/>
      <c r="AC696" s="160"/>
      <c r="AD696" s="160"/>
      <c r="AE696" s="160"/>
      <c r="AF696" s="160"/>
      <c r="AG696" s="160"/>
      <c r="AH696" s="160"/>
      <c r="AI696" s="160"/>
      <c r="AJ696" s="160"/>
      <c r="AK696" s="160"/>
      <c r="AL696" s="160"/>
      <c r="AM696" s="160"/>
      <c r="AN696" s="160"/>
      <c r="AO696" s="160"/>
      <c r="AP696" s="160"/>
      <c r="AQ696" s="160"/>
      <c r="AR696" s="160"/>
      <c r="AS696" s="160"/>
      <c r="AT696" s="160"/>
      <c r="AU696" s="160"/>
      <c r="AV696" s="160"/>
      <c r="AW696" s="160"/>
      <c r="AX696" s="160"/>
      <c r="AY696" s="160"/>
      <c r="AZ696" s="160"/>
      <c r="BA696" s="160"/>
      <c r="BB696" s="160"/>
    </row>
    <row r="697" spans="1:54" ht="15.75" customHeight="1" x14ac:dyDescent="0.3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  <c r="AA697" s="160"/>
      <c r="AB697" s="160"/>
      <c r="AC697" s="160"/>
      <c r="AD697" s="160"/>
      <c r="AE697" s="160"/>
      <c r="AF697" s="160"/>
      <c r="AG697" s="160"/>
      <c r="AH697" s="160"/>
      <c r="AI697" s="160"/>
      <c r="AJ697" s="160"/>
      <c r="AK697" s="160"/>
      <c r="AL697" s="160"/>
      <c r="AM697" s="160"/>
      <c r="AN697" s="160"/>
      <c r="AO697" s="160"/>
      <c r="AP697" s="160"/>
      <c r="AQ697" s="160"/>
      <c r="AR697" s="160"/>
      <c r="AS697" s="160"/>
      <c r="AT697" s="160"/>
      <c r="AU697" s="160"/>
      <c r="AV697" s="160"/>
      <c r="AW697" s="160"/>
      <c r="AX697" s="160"/>
      <c r="AY697" s="160"/>
      <c r="AZ697" s="160"/>
      <c r="BA697" s="160"/>
      <c r="BB697" s="160"/>
    </row>
    <row r="698" spans="1:54" ht="15.75" customHeight="1" x14ac:dyDescent="0.3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  <c r="AA698" s="160"/>
      <c r="AB698" s="160"/>
      <c r="AC698" s="160"/>
      <c r="AD698" s="160"/>
      <c r="AE698" s="160"/>
      <c r="AF698" s="160"/>
      <c r="AG698" s="160"/>
      <c r="AH698" s="160"/>
      <c r="AI698" s="160"/>
      <c r="AJ698" s="160"/>
      <c r="AK698" s="160"/>
      <c r="AL698" s="160"/>
      <c r="AM698" s="160"/>
      <c r="AN698" s="160"/>
      <c r="AO698" s="160"/>
      <c r="AP698" s="160"/>
      <c r="AQ698" s="160"/>
      <c r="AR698" s="160"/>
      <c r="AS698" s="160"/>
      <c r="AT698" s="160"/>
      <c r="AU698" s="160"/>
      <c r="AV698" s="160"/>
      <c r="AW698" s="160"/>
      <c r="AX698" s="160"/>
      <c r="AY698" s="160"/>
      <c r="AZ698" s="160"/>
      <c r="BA698" s="160"/>
      <c r="BB698" s="160"/>
    </row>
    <row r="699" spans="1:54" ht="15.75" customHeight="1" x14ac:dyDescent="0.3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  <c r="AA699" s="160"/>
      <c r="AB699" s="160"/>
      <c r="AC699" s="160"/>
      <c r="AD699" s="160"/>
      <c r="AE699" s="160"/>
      <c r="AF699" s="160"/>
      <c r="AG699" s="160"/>
      <c r="AH699" s="160"/>
      <c r="AI699" s="160"/>
      <c r="AJ699" s="160"/>
      <c r="AK699" s="160"/>
      <c r="AL699" s="160"/>
      <c r="AM699" s="160"/>
      <c r="AN699" s="160"/>
      <c r="AO699" s="160"/>
      <c r="AP699" s="160"/>
      <c r="AQ699" s="160"/>
      <c r="AR699" s="160"/>
      <c r="AS699" s="160"/>
      <c r="AT699" s="160"/>
      <c r="AU699" s="160"/>
      <c r="AV699" s="160"/>
      <c r="AW699" s="160"/>
      <c r="AX699" s="160"/>
      <c r="AY699" s="160"/>
      <c r="AZ699" s="160"/>
      <c r="BA699" s="160"/>
      <c r="BB699" s="160"/>
    </row>
    <row r="700" spans="1:54" ht="15.75" customHeight="1" x14ac:dyDescent="0.3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  <c r="AA700" s="160"/>
      <c r="AB700" s="160"/>
      <c r="AC700" s="160"/>
      <c r="AD700" s="160"/>
      <c r="AE700" s="160"/>
      <c r="AF700" s="160"/>
      <c r="AG700" s="160"/>
      <c r="AH700" s="160"/>
      <c r="AI700" s="160"/>
      <c r="AJ700" s="160"/>
      <c r="AK700" s="160"/>
      <c r="AL700" s="160"/>
      <c r="AM700" s="160"/>
      <c r="AN700" s="160"/>
      <c r="AO700" s="160"/>
      <c r="AP700" s="160"/>
      <c r="AQ700" s="160"/>
      <c r="AR700" s="160"/>
      <c r="AS700" s="160"/>
      <c r="AT700" s="160"/>
      <c r="AU700" s="160"/>
      <c r="AV700" s="160"/>
      <c r="AW700" s="160"/>
      <c r="AX700" s="160"/>
      <c r="AY700" s="160"/>
      <c r="AZ700" s="160"/>
      <c r="BA700" s="160"/>
      <c r="BB700" s="160"/>
    </row>
    <row r="701" spans="1:54" ht="15.75" customHeight="1" x14ac:dyDescent="0.3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  <c r="AA701" s="160"/>
      <c r="AB701" s="160"/>
      <c r="AC701" s="160"/>
      <c r="AD701" s="160"/>
      <c r="AE701" s="160"/>
      <c r="AF701" s="160"/>
      <c r="AG701" s="160"/>
      <c r="AH701" s="160"/>
      <c r="AI701" s="160"/>
      <c r="AJ701" s="160"/>
      <c r="AK701" s="160"/>
      <c r="AL701" s="160"/>
      <c r="AM701" s="160"/>
      <c r="AN701" s="160"/>
      <c r="AO701" s="160"/>
      <c r="AP701" s="160"/>
      <c r="AQ701" s="160"/>
      <c r="AR701" s="160"/>
      <c r="AS701" s="160"/>
      <c r="AT701" s="160"/>
      <c r="AU701" s="160"/>
      <c r="AV701" s="160"/>
      <c r="AW701" s="160"/>
      <c r="AX701" s="160"/>
      <c r="AY701" s="160"/>
      <c r="AZ701" s="160"/>
      <c r="BA701" s="160"/>
      <c r="BB701" s="160"/>
    </row>
    <row r="702" spans="1:54" ht="15.75" customHeight="1" x14ac:dyDescent="0.3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  <c r="AA702" s="160"/>
      <c r="AB702" s="160"/>
      <c r="AC702" s="160"/>
      <c r="AD702" s="160"/>
      <c r="AE702" s="160"/>
      <c r="AF702" s="160"/>
      <c r="AG702" s="160"/>
      <c r="AH702" s="160"/>
      <c r="AI702" s="160"/>
      <c r="AJ702" s="160"/>
      <c r="AK702" s="160"/>
      <c r="AL702" s="160"/>
      <c r="AM702" s="160"/>
      <c r="AN702" s="160"/>
      <c r="AO702" s="160"/>
      <c r="AP702" s="160"/>
      <c r="AQ702" s="160"/>
      <c r="AR702" s="160"/>
      <c r="AS702" s="160"/>
      <c r="AT702" s="160"/>
      <c r="AU702" s="160"/>
      <c r="AV702" s="160"/>
      <c r="AW702" s="160"/>
      <c r="AX702" s="160"/>
      <c r="AY702" s="160"/>
      <c r="AZ702" s="160"/>
      <c r="BA702" s="160"/>
      <c r="BB702" s="160"/>
    </row>
    <row r="703" spans="1:54" ht="15.75" customHeight="1" x14ac:dyDescent="0.3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  <c r="AA703" s="160"/>
      <c r="AB703" s="160"/>
      <c r="AC703" s="160"/>
      <c r="AD703" s="160"/>
      <c r="AE703" s="160"/>
      <c r="AF703" s="160"/>
      <c r="AG703" s="160"/>
      <c r="AH703" s="160"/>
      <c r="AI703" s="160"/>
      <c r="AJ703" s="160"/>
      <c r="AK703" s="160"/>
      <c r="AL703" s="160"/>
      <c r="AM703" s="160"/>
      <c r="AN703" s="160"/>
      <c r="AO703" s="160"/>
      <c r="AP703" s="160"/>
      <c r="AQ703" s="160"/>
      <c r="AR703" s="160"/>
      <c r="AS703" s="160"/>
      <c r="AT703" s="160"/>
      <c r="AU703" s="160"/>
      <c r="AV703" s="160"/>
      <c r="AW703" s="160"/>
      <c r="AX703" s="160"/>
      <c r="AY703" s="160"/>
      <c r="AZ703" s="160"/>
      <c r="BA703" s="160"/>
      <c r="BB703" s="160"/>
    </row>
    <row r="704" spans="1:54" ht="15.75" customHeight="1" x14ac:dyDescent="0.3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  <c r="AA704" s="160"/>
      <c r="AB704" s="160"/>
      <c r="AC704" s="160"/>
      <c r="AD704" s="160"/>
      <c r="AE704" s="160"/>
      <c r="AF704" s="160"/>
      <c r="AG704" s="160"/>
      <c r="AH704" s="160"/>
      <c r="AI704" s="160"/>
      <c r="AJ704" s="160"/>
      <c r="AK704" s="160"/>
      <c r="AL704" s="160"/>
      <c r="AM704" s="160"/>
      <c r="AN704" s="160"/>
      <c r="AO704" s="160"/>
      <c r="AP704" s="160"/>
      <c r="AQ704" s="160"/>
      <c r="AR704" s="160"/>
      <c r="AS704" s="160"/>
      <c r="AT704" s="160"/>
      <c r="AU704" s="160"/>
      <c r="AV704" s="160"/>
      <c r="AW704" s="160"/>
      <c r="AX704" s="160"/>
      <c r="AY704" s="160"/>
      <c r="AZ704" s="160"/>
      <c r="BA704" s="160"/>
      <c r="BB704" s="160"/>
    </row>
    <row r="705" spans="1:54" ht="15.75" customHeight="1" x14ac:dyDescent="0.3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  <c r="AA705" s="160"/>
      <c r="AB705" s="160"/>
      <c r="AC705" s="160"/>
      <c r="AD705" s="160"/>
      <c r="AE705" s="160"/>
      <c r="AF705" s="160"/>
      <c r="AG705" s="160"/>
      <c r="AH705" s="160"/>
      <c r="AI705" s="160"/>
      <c r="AJ705" s="160"/>
      <c r="AK705" s="160"/>
      <c r="AL705" s="160"/>
      <c r="AM705" s="160"/>
      <c r="AN705" s="160"/>
      <c r="AO705" s="160"/>
      <c r="AP705" s="160"/>
      <c r="AQ705" s="160"/>
      <c r="AR705" s="160"/>
      <c r="AS705" s="160"/>
      <c r="AT705" s="160"/>
      <c r="AU705" s="160"/>
      <c r="AV705" s="160"/>
      <c r="AW705" s="160"/>
      <c r="AX705" s="160"/>
      <c r="AY705" s="160"/>
      <c r="AZ705" s="160"/>
      <c r="BA705" s="160"/>
      <c r="BB705" s="160"/>
    </row>
    <row r="706" spans="1:54" ht="15.75" customHeight="1" x14ac:dyDescent="0.3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  <c r="AA706" s="160"/>
      <c r="AB706" s="160"/>
      <c r="AC706" s="160"/>
      <c r="AD706" s="160"/>
      <c r="AE706" s="160"/>
      <c r="AF706" s="160"/>
      <c r="AG706" s="160"/>
      <c r="AH706" s="160"/>
      <c r="AI706" s="160"/>
      <c r="AJ706" s="160"/>
      <c r="AK706" s="160"/>
      <c r="AL706" s="160"/>
      <c r="AM706" s="160"/>
      <c r="AN706" s="160"/>
      <c r="AO706" s="160"/>
      <c r="AP706" s="160"/>
      <c r="AQ706" s="160"/>
      <c r="AR706" s="160"/>
      <c r="AS706" s="160"/>
      <c r="AT706" s="160"/>
      <c r="AU706" s="160"/>
      <c r="AV706" s="160"/>
      <c r="AW706" s="160"/>
      <c r="AX706" s="160"/>
      <c r="AY706" s="160"/>
      <c r="AZ706" s="160"/>
      <c r="BA706" s="160"/>
      <c r="BB706" s="160"/>
    </row>
    <row r="707" spans="1:54" ht="15.75" customHeight="1" x14ac:dyDescent="0.3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  <c r="AA707" s="160"/>
      <c r="AB707" s="160"/>
      <c r="AC707" s="160"/>
      <c r="AD707" s="160"/>
      <c r="AE707" s="160"/>
      <c r="AF707" s="160"/>
      <c r="AG707" s="160"/>
      <c r="AH707" s="160"/>
      <c r="AI707" s="160"/>
      <c r="AJ707" s="160"/>
      <c r="AK707" s="160"/>
      <c r="AL707" s="160"/>
      <c r="AM707" s="160"/>
      <c r="AN707" s="160"/>
      <c r="AO707" s="160"/>
      <c r="AP707" s="160"/>
      <c r="AQ707" s="160"/>
      <c r="AR707" s="160"/>
      <c r="AS707" s="160"/>
      <c r="AT707" s="160"/>
      <c r="AU707" s="160"/>
      <c r="AV707" s="160"/>
      <c r="AW707" s="160"/>
      <c r="AX707" s="160"/>
      <c r="AY707" s="160"/>
      <c r="AZ707" s="160"/>
      <c r="BA707" s="160"/>
      <c r="BB707" s="160"/>
    </row>
    <row r="708" spans="1:54" ht="15.75" customHeight="1" x14ac:dyDescent="0.3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  <c r="AA708" s="160"/>
      <c r="AB708" s="160"/>
      <c r="AC708" s="160"/>
      <c r="AD708" s="160"/>
      <c r="AE708" s="160"/>
      <c r="AF708" s="160"/>
      <c r="AG708" s="160"/>
      <c r="AH708" s="160"/>
      <c r="AI708" s="160"/>
      <c r="AJ708" s="160"/>
      <c r="AK708" s="160"/>
      <c r="AL708" s="160"/>
      <c r="AM708" s="160"/>
      <c r="AN708" s="160"/>
      <c r="AO708" s="160"/>
      <c r="AP708" s="160"/>
      <c r="AQ708" s="160"/>
      <c r="AR708" s="160"/>
      <c r="AS708" s="160"/>
      <c r="AT708" s="160"/>
      <c r="AU708" s="160"/>
      <c r="AV708" s="160"/>
      <c r="AW708" s="160"/>
      <c r="AX708" s="160"/>
      <c r="AY708" s="160"/>
      <c r="AZ708" s="160"/>
      <c r="BA708" s="160"/>
      <c r="BB708" s="160"/>
    </row>
    <row r="709" spans="1:54" ht="15.75" customHeight="1" x14ac:dyDescent="0.3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  <c r="AA709" s="160"/>
      <c r="AB709" s="160"/>
      <c r="AC709" s="160"/>
      <c r="AD709" s="160"/>
      <c r="AE709" s="160"/>
      <c r="AF709" s="160"/>
      <c r="AG709" s="160"/>
      <c r="AH709" s="160"/>
      <c r="AI709" s="160"/>
      <c r="AJ709" s="160"/>
      <c r="AK709" s="160"/>
      <c r="AL709" s="160"/>
      <c r="AM709" s="160"/>
      <c r="AN709" s="160"/>
      <c r="AO709" s="160"/>
      <c r="AP709" s="160"/>
      <c r="AQ709" s="160"/>
      <c r="AR709" s="160"/>
      <c r="AS709" s="160"/>
      <c r="AT709" s="160"/>
      <c r="AU709" s="160"/>
      <c r="AV709" s="160"/>
      <c r="AW709" s="160"/>
      <c r="AX709" s="160"/>
      <c r="AY709" s="160"/>
      <c r="AZ709" s="160"/>
      <c r="BA709" s="160"/>
      <c r="BB709" s="160"/>
    </row>
    <row r="710" spans="1:54" ht="15.75" customHeight="1" x14ac:dyDescent="0.3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  <c r="AA710" s="160"/>
      <c r="AB710" s="160"/>
      <c r="AC710" s="160"/>
      <c r="AD710" s="160"/>
      <c r="AE710" s="160"/>
      <c r="AF710" s="160"/>
      <c r="AG710" s="160"/>
      <c r="AH710" s="160"/>
      <c r="AI710" s="160"/>
      <c r="AJ710" s="160"/>
      <c r="AK710" s="160"/>
      <c r="AL710" s="160"/>
      <c r="AM710" s="160"/>
      <c r="AN710" s="160"/>
      <c r="AO710" s="160"/>
      <c r="AP710" s="160"/>
      <c r="AQ710" s="160"/>
      <c r="AR710" s="160"/>
      <c r="AS710" s="160"/>
      <c r="AT710" s="160"/>
      <c r="AU710" s="160"/>
      <c r="AV710" s="160"/>
      <c r="AW710" s="160"/>
      <c r="AX710" s="160"/>
      <c r="AY710" s="160"/>
      <c r="AZ710" s="160"/>
      <c r="BA710" s="160"/>
      <c r="BB710" s="160"/>
    </row>
    <row r="711" spans="1:54" ht="15.75" customHeight="1" x14ac:dyDescent="0.3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  <c r="AA711" s="160"/>
      <c r="AB711" s="160"/>
      <c r="AC711" s="160"/>
      <c r="AD711" s="160"/>
      <c r="AE711" s="160"/>
      <c r="AF711" s="160"/>
      <c r="AG711" s="160"/>
      <c r="AH711" s="160"/>
      <c r="AI711" s="160"/>
      <c r="AJ711" s="160"/>
      <c r="AK711" s="160"/>
      <c r="AL711" s="160"/>
      <c r="AM711" s="160"/>
      <c r="AN711" s="160"/>
      <c r="AO711" s="160"/>
      <c r="AP711" s="160"/>
      <c r="AQ711" s="160"/>
      <c r="AR711" s="160"/>
      <c r="AS711" s="160"/>
      <c r="AT711" s="160"/>
      <c r="AU711" s="160"/>
      <c r="AV711" s="160"/>
      <c r="AW711" s="160"/>
      <c r="AX711" s="160"/>
      <c r="AY711" s="160"/>
      <c r="AZ711" s="160"/>
      <c r="BA711" s="160"/>
      <c r="BB711" s="160"/>
    </row>
    <row r="712" spans="1:54" ht="15.75" customHeight="1" x14ac:dyDescent="0.3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  <c r="AA712" s="160"/>
      <c r="AB712" s="160"/>
      <c r="AC712" s="160"/>
      <c r="AD712" s="160"/>
      <c r="AE712" s="160"/>
      <c r="AF712" s="160"/>
      <c r="AG712" s="160"/>
      <c r="AH712" s="160"/>
      <c r="AI712" s="160"/>
      <c r="AJ712" s="160"/>
      <c r="AK712" s="160"/>
      <c r="AL712" s="160"/>
      <c r="AM712" s="160"/>
      <c r="AN712" s="160"/>
      <c r="AO712" s="160"/>
      <c r="AP712" s="160"/>
      <c r="AQ712" s="160"/>
      <c r="AR712" s="160"/>
      <c r="AS712" s="160"/>
      <c r="AT712" s="160"/>
      <c r="AU712" s="160"/>
      <c r="AV712" s="160"/>
      <c r="AW712" s="160"/>
      <c r="AX712" s="160"/>
      <c r="AY712" s="160"/>
      <c r="AZ712" s="160"/>
      <c r="BA712" s="160"/>
      <c r="BB712" s="160"/>
    </row>
    <row r="713" spans="1:54" ht="15.75" customHeight="1" x14ac:dyDescent="0.3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  <c r="AA713" s="160"/>
      <c r="AB713" s="160"/>
      <c r="AC713" s="160"/>
      <c r="AD713" s="160"/>
      <c r="AE713" s="160"/>
      <c r="AF713" s="160"/>
      <c r="AG713" s="160"/>
      <c r="AH713" s="160"/>
      <c r="AI713" s="160"/>
      <c r="AJ713" s="160"/>
      <c r="AK713" s="160"/>
      <c r="AL713" s="160"/>
      <c r="AM713" s="160"/>
      <c r="AN713" s="160"/>
      <c r="AO713" s="160"/>
      <c r="AP713" s="160"/>
      <c r="AQ713" s="160"/>
      <c r="AR713" s="160"/>
      <c r="AS713" s="160"/>
      <c r="AT713" s="160"/>
      <c r="AU713" s="160"/>
      <c r="AV713" s="160"/>
      <c r="AW713" s="160"/>
      <c r="AX713" s="160"/>
      <c r="AY713" s="160"/>
      <c r="AZ713" s="160"/>
      <c r="BA713" s="160"/>
      <c r="BB713" s="160"/>
    </row>
    <row r="714" spans="1:54" ht="15.75" customHeight="1" x14ac:dyDescent="0.3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  <c r="AA714" s="160"/>
      <c r="AB714" s="160"/>
      <c r="AC714" s="160"/>
      <c r="AD714" s="160"/>
      <c r="AE714" s="160"/>
      <c r="AF714" s="160"/>
      <c r="AG714" s="160"/>
      <c r="AH714" s="160"/>
      <c r="AI714" s="160"/>
      <c r="AJ714" s="160"/>
      <c r="AK714" s="160"/>
      <c r="AL714" s="160"/>
      <c r="AM714" s="160"/>
      <c r="AN714" s="160"/>
      <c r="AO714" s="160"/>
      <c r="AP714" s="160"/>
      <c r="AQ714" s="160"/>
      <c r="AR714" s="160"/>
      <c r="AS714" s="160"/>
      <c r="AT714" s="160"/>
      <c r="AU714" s="160"/>
      <c r="AV714" s="160"/>
      <c r="AW714" s="160"/>
      <c r="AX714" s="160"/>
      <c r="AY714" s="160"/>
      <c r="AZ714" s="160"/>
      <c r="BA714" s="160"/>
      <c r="BB714" s="160"/>
    </row>
    <row r="715" spans="1:54" ht="15.75" customHeight="1" x14ac:dyDescent="0.3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  <c r="AA715" s="160"/>
      <c r="AB715" s="160"/>
      <c r="AC715" s="160"/>
      <c r="AD715" s="160"/>
      <c r="AE715" s="160"/>
      <c r="AF715" s="160"/>
      <c r="AG715" s="160"/>
      <c r="AH715" s="160"/>
      <c r="AI715" s="160"/>
      <c r="AJ715" s="160"/>
      <c r="AK715" s="160"/>
      <c r="AL715" s="160"/>
      <c r="AM715" s="160"/>
      <c r="AN715" s="160"/>
      <c r="AO715" s="160"/>
      <c r="AP715" s="160"/>
      <c r="AQ715" s="160"/>
      <c r="AR715" s="160"/>
      <c r="AS715" s="160"/>
      <c r="AT715" s="160"/>
      <c r="AU715" s="160"/>
      <c r="AV715" s="160"/>
      <c r="AW715" s="160"/>
      <c r="AX715" s="160"/>
      <c r="AY715" s="160"/>
      <c r="AZ715" s="160"/>
      <c r="BA715" s="160"/>
      <c r="BB715" s="160"/>
    </row>
    <row r="716" spans="1:54" ht="15.75" customHeight="1" x14ac:dyDescent="0.3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  <c r="AA716" s="160"/>
      <c r="AB716" s="160"/>
      <c r="AC716" s="160"/>
      <c r="AD716" s="160"/>
      <c r="AE716" s="160"/>
      <c r="AF716" s="160"/>
      <c r="AG716" s="160"/>
      <c r="AH716" s="160"/>
      <c r="AI716" s="160"/>
      <c r="AJ716" s="160"/>
      <c r="AK716" s="160"/>
      <c r="AL716" s="160"/>
      <c r="AM716" s="160"/>
      <c r="AN716" s="160"/>
      <c r="AO716" s="160"/>
      <c r="AP716" s="160"/>
      <c r="AQ716" s="160"/>
      <c r="AR716" s="160"/>
      <c r="AS716" s="160"/>
      <c r="AT716" s="160"/>
      <c r="AU716" s="160"/>
      <c r="AV716" s="160"/>
      <c r="AW716" s="160"/>
      <c r="AX716" s="160"/>
      <c r="AY716" s="160"/>
      <c r="AZ716" s="160"/>
      <c r="BA716" s="160"/>
      <c r="BB716" s="160"/>
    </row>
    <row r="717" spans="1:54" ht="15.75" customHeight="1" x14ac:dyDescent="0.3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  <c r="AA717" s="160"/>
      <c r="AB717" s="160"/>
      <c r="AC717" s="160"/>
      <c r="AD717" s="160"/>
      <c r="AE717" s="160"/>
      <c r="AF717" s="160"/>
      <c r="AG717" s="160"/>
      <c r="AH717" s="160"/>
      <c r="AI717" s="160"/>
      <c r="AJ717" s="160"/>
      <c r="AK717" s="160"/>
      <c r="AL717" s="160"/>
      <c r="AM717" s="160"/>
      <c r="AN717" s="160"/>
      <c r="AO717" s="160"/>
      <c r="AP717" s="160"/>
      <c r="AQ717" s="160"/>
      <c r="AR717" s="160"/>
      <c r="AS717" s="160"/>
      <c r="AT717" s="160"/>
      <c r="AU717" s="160"/>
      <c r="AV717" s="160"/>
      <c r="AW717" s="160"/>
      <c r="AX717" s="160"/>
      <c r="AY717" s="160"/>
      <c r="AZ717" s="160"/>
      <c r="BA717" s="160"/>
      <c r="BB717" s="160"/>
    </row>
    <row r="718" spans="1:54" ht="15.75" customHeight="1" x14ac:dyDescent="0.3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  <c r="AA718" s="160"/>
      <c r="AB718" s="160"/>
      <c r="AC718" s="160"/>
      <c r="AD718" s="160"/>
      <c r="AE718" s="160"/>
      <c r="AF718" s="160"/>
      <c r="AG718" s="160"/>
      <c r="AH718" s="160"/>
      <c r="AI718" s="160"/>
      <c r="AJ718" s="160"/>
      <c r="AK718" s="160"/>
      <c r="AL718" s="160"/>
      <c r="AM718" s="160"/>
      <c r="AN718" s="160"/>
      <c r="AO718" s="160"/>
      <c r="AP718" s="160"/>
      <c r="AQ718" s="160"/>
      <c r="AR718" s="160"/>
      <c r="AS718" s="160"/>
      <c r="AT718" s="160"/>
      <c r="AU718" s="160"/>
      <c r="AV718" s="160"/>
      <c r="AW718" s="160"/>
      <c r="AX718" s="160"/>
      <c r="AY718" s="160"/>
      <c r="AZ718" s="160"/>
      <c r="BA718" s="160"/>
      <c r="BB718" s="160"/>
    </row>
    <row r="719" spans="1:54" ht="15.75" customHeight="1" x14ac:dyDescent="0.3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  <c r="AA719" s="160"/>
      <c r="AB719" s="160"/>
      <c r="AC719" s="160"/>
      <c r="AD719" s="160"/>
      <c r="AE719" s="160"/>
      <c r="AF719" s="160"/>
      <c r="AG719" s="160"/>
      <c r="AH719" s="160"/>
      <c r="AI719" s="160"/>
      <c r="AJ719" s="160"/>
      <c r="AK719" s="160"/>
      <c r="AL719" s="160"/>
      <c r="AM719" s="160"/>
      <c r="AN719" s="160"/>
      <c r="AO719" s="160"/>
      <c r="AP719" s="160"/>
      <c r="AQ719" s="160"/>
      <c r="AR719" s="160"/>
      <c r="AS719" s="160"/>
      <c r="AT719" s="160"/>
      <c r="AU719" s="160"/>
      <c r="AV719" s="160"/>
      <c r="AW719" s="160"/>
      <c r="AX719" s="160"/>
      <c r="AY719" s="160"/>
      <c r="AZ719" s="160"/>
      <c r="BA719" s="160"/>
      <c r="BB719" s="160"/>
    </row>
    <row r="720" spans="1:54" ht="15.75" customHeight="1" x14ac:dyDescent="0.3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  <c r="AA720" s="160"/>
      <c r="AB720" s="160"/>
      <c r="AC720" s="160"/>
      <c r="AD720" s="160"/>
      <c r="AE720" s="160"/>
      <c r="AF720" s="160"/>
      <c r="AG720" s="160"/>
      <c r="AH720" s="160"/>
      <c r="AI720" s="160"/>
      <c r="AJ720" s="160"/>
      <c r="AK720" s="160"/>
      <c r="AL720" s="160"/>
      <c r="AM720" s="160"/>
      <c r="AN720" s="160"/>
      <c r="AO720" s="160"/>
      <c r="AP720" s="160"/>
      <c r="AQ720" s="160"/>
      <c r="AR720" s="160"/>
      <c r="AS720" s="160"/>
      <c r="AT720" s="160"/>
      <c r="AU720" s="160"/>
      <c r="AV720" s="160"/>
      <c r="AW720" s="160"/>
      <c r="AX720" s="160"/>
      <c r="AY720" s="160"/>
      <c r="AZ720" s="160"/>
      <c r="BA720" s="160"/>
      <c r="BB720" s="160"/>
    </row>
    <row r="721" spans="1:54" ht="15.75" customHeight="1" x14ac:dyDescent="0.3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  <c r="AA721" s="160"/>
      <c r="AB721" s="160"/>
      <c r="AC721" s="160"/>
      <c r="AD721" s="160"/>
      <c r="AE721" s="160"/>
      <c r="AF721" s="160"/>
      <c r="AG721" s="160"/>
      <c r="AH721" s="160"/>
      <c r="AI721" s="160"/>
      <c r="AJ721" s="160"/>
      <c r="AK721" s="160"/>
      <c r="AL721" s="160"/>
      <c r="AM721" s="160"/>
      <c r="AN721" s="160"/>
      <c r="AO721" s="160"/>
      <c r="AP721" s="160"/>
      <c r="AQ721" s="160"/>
      <c r="AR721" s="160"/>
      <c r="AS721" s="160"/>
      <c r="AT721" s="160"/>
      <c r="AU721" s="160"/>
      <c r="AV721" s="160"/>
      <c r="AW721" s="160"/>
      <c r="AX721" s="160"/>
      <c r="AY721" s="160"/>
      <c r="AZ721" s="160"/>
      <c r="BA721" s="160"/>
      <c r="BB721" s="160"/>
    </row>
    <row r="722" spans="1:54" ht="15.75" customHeight="1" x14ac:dyDescent="0.3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  <c r="AA722" s="160"/>
      <c r="AB722" s="160"/>
      <c r="AC722" s="160"/>
      <c r="AD722" s="160"/>
      <c r="AE722" s="160"/>
      <c r="AF722" s="160"/>
      <c r="AG722" s="160"/>
      <c r="AH722" s="160"/>
      <c r="AI722" s="160"/>
      <c r="AJ722" s="160"/>
      <c r="AK722" s="160"/>
      <c r="AL722" s="160"/>
      <c r="AM722" s="160"/>
      <c r="AN722" s="160"/>
      <c r="AO722" s="160"/>
      <c r="AP722" s="160"/>
      <c r="AQ722" s="160"/>
      <c r="AR722" s="160"/>
      <c r="AS722" s="160"/>
      <c r="AT722" s="160"/>
      <c r="AU722" s="160"/>
      <c r="AV722" s="160"/>
      <c r="AW722" s="160"/>
      <c r="AX722" s="160"/>
      <c r="AY722" s="160"/>
      <c r="AZ722" s="160"/>
      <c r="BA722" s="160"/>
      <c r="BB722" s="160"/>
    </row>
    <row r="723" spans="1:54" ht="15.75" customHeight="1" x14ac:dyDescent="0.3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  <c r="AA723" s="160"/>
      <c r="AB723" s="160"/>
      <c r="AC723" s="160"/>
      <c r="AD723" s="160"/>
      <c r="AE723" s="160"/>
      <c r="AF723" s="160"/>
      <c r="AG723" s="160"/>
      <c r="AH723" s="160"/>
      <c r="AI723" s="160"/>
      <c r="AJ723" s="160"/>
      <c r="AK723" s="160"/>
      <c r="AL723" s="160"/>
      <c r="AM723" s="160"/>
      <c r="AN723" s="160"/>
      <c r="AO723" s="160"/>
      <c r="AP723" s="160"/>
      <c r="AQ723" s="160"/>
      <c r="AR723" s="160"/>
      <c r="AS723" s="160"/>
      <c r="AT723" s="160"/>
      <c r="AU723" s="160"/>
      <c r="AV723" s="160"/>
      <c r="AW723" s="160"/>
      <c r="AX723" s="160"/>
      <c r="AY723" s="160"/>
      <c r="AZ723" s="160"/>
      <c r="BA723" s="160"/>
      <c r="BB723" s="160"/>
    </row>
    <row r="724" spans="1:54" ht="15.75" customHeight="1" x14ac:dyDescent="0.3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  <c r="AA724" s="160"/>
      <c r="AB724" s="160"/>
      <c r="AC724" s="160"/>
      <c r="AD724" s="160"/>
      <c r="AE724" s="160"/>
      <c r="AF724" s="160"/>
      <c r="AG724" s="160"/>
      <c r="AH724" s="160"/>
      <c r="AI724" s="160"/>
      <c r="AJ724" s="160"/>
      <c r="AK724" s="160"/>
      <c r="AL724" s="160"/>
      <c r="AM724" s="160"/>
      <c r="AN724" s="160"/>
      <c r="AO724" s="160"/>
      <c r="AP724" s="160"/>
      <c r="AQ724" s="160"/>
      <c r="AR724" s="160"/>
      <c r="AS724" s="160"/>
      <c r="AT724" s="160"/>
      <c r="AU724" s="160"/>
      <c r="AV724" s="160"/>
      <c r="AW724" s="160"/>
      <c r="AX724" s="160"/>
      <c r="AY724" s="160"/>
      <c r="AZ724" s="160"/>
      <c r="BA724" s="160"/>
      <c r="BB724" s="160"/>
    </row>
    <row r="725" spans="1:54" ht="15.75" customHeight="1" x14ac:dyDescent="0.3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  <c r="AA725" s="160"/>
      <c r="AB725" s="160"/>
      <c r="AC725" s="160"/>
      <c r="AD725" s="160"/>
      <c r="AE725" s="160"/>
      <c r="AF725" s="160"/>
      <c r="AG725" s="160"/>
      <c r="AH725" s="160"/>
      <c r="AI725" s="160"/>
      <c r="AJ725" s="160"/>
      <c r="AK725" s="160"/>
      <c r="AL725" s="160"/>
      <c r="AM725" s="160"/>
      <c r="AN725" s="160"/>
      <c r="AO725" s="160"/>
      <c r="AP725" s="160"/>
      <c r="AQ725" s="160"/>
      <c r="AR725" s="160"/>
      <c r="AS725" s="160"/>
      <c r="AT725" s="160"/>
      <c r="AU725" s="160"/>
      <c r="AV725" s="160"/>
      <c r="AW725" s="160"/>
      <c r="AX725" s="160"/>
      <c r="AY725" s="160"/>
      <c r="AZ725" s="160"/>
      <c r="BA725" s="160"/>
      <c r="BB725" s="160"/>
    </row>
    <row r="726" spans="1:54" ht="15.75" customHeight="1" x14ac:dyDescent="0.3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  <c r="AA726" s="160"/>
      <c r="AB726" s="160"/>
      <c r="AC726" s="160"/>
      <c r="AD726" s="160"/>
      <c r="AE726" s="160"/>
      <c r="AF726" s="160"/>
      <c r="AG726" s="160"/>
      <c r="AH726" s="160"/>
      <c r="AI726" s="160"/>
      <c r="AJ726" s="160"/>
      <c r="AK726" s="160"/>
      <c r="AL726" s="160"/>
      <c r="AM726" s="160"/>
      <c r="AN726" s="160"/>
      <c r="AO726" s="160"/>
      <c r="AP726" s="160"/>
      <c r="AQ726" s="160"/>
      <c r="AR726" s="160"/>
      <c r="AS726" s="160"/>
      <c r="AT726" s="160"/>
      <c r="AU726" s="160"/>
      <c r="AV726" s="160"/>
      <c r="AW726" s="160"/>
      <c r="AX726" s="160"/>
      <c r="AY726" s="160"/>
      <c r="AZ726" s="160"/>
      <c r="BA726" s="160"/>
      <c r="BB726" s="160"/>
    </row>
    <row r="727" spans="1:54" ht="15.75" customHeight="1" x14ac:dyDescent="0.3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  <c r="AA727" s="160"/>
      <c r="AB727" s="160"/>
      <c r="AC727" s="160"/>
      <c r="AD727" s="160"/>
      <c r="AE727" s="160"/>
      <c r="AF727" s="160"/>
      <c r="AG727" s="160"/>
      <c r="AH727" s="160"/>
      <c r="AI727" s="160"/>
      <c r="AJ727" s="160"/>
      <c r="AK727" s="160"/>
      <c r="AL727" s="160"/>
      <c r="AM727" s="160"/>
      <c r="AN727" s="160"/>
      <c r="AO727" s="160"/>
      <c r="AP727" s="160"/>
      <c r="AQ727" s="160"/>
      <c r="AR727" s="160"/>
      <c r="AS727" s="160"/>
      <c r="AT727" s="160"/>
      <c r="AU727" s="160"/>
      <c r="AV727" s="160"/>
      <c r="AW727" s="160"/>
      <c r="AX727" s="160"/>
      <c r="AY727" s="160"/>
      <c r="AZ727" s="160"/>
      <c r="BA727" s="160"/>
      <c r="BB727" s="160"/>
    </row>
    <row r="728" spans="1:54" ht="15.75" customHeight="1" x14ac:dyDescent="0.3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  <c r="AA728" s="160"/>
      <c r="AB728" s="160"/>
      <c r="AC728" s="160"/>
      <c r="AD728" s="160"/>
      <c r="AE728" s="160"/>
      <c r="AF728" s="160"/>
      <c r="AG728" s="160"/>
      <c r="AH728" s="160"/>
      <c r="AI728" s="160"/>
      <c r="AJ728" s="160"/>
      <c r="AK728" s="160"/>
      <c r="AL728" s="160"/>
      <c r="AM728" s="160"/>
      <c r="AN728" s="160"/>
      <c r="AO728" s="160"/>
      <c r="AP728" s="160"/>
      <c r="AQ728" s="160"/>
      <c r="AR728" s="160"/>
      <c r="AS728" s="160"/>
      <c r="AT728" s="160"/>
      <c r="AU728" s="160"/>
      <c r="AV728" s="160"/>
      <c r="AW728" s="160"/>
      <c r="AX728" s="160"/>
      <c r="AY728" s="160"/>
      <c r="AZ728" s="160"/>
      <c r="BA728" s="160"/>
      <c r="BB728" s="160"/>
    </row>
    <row r="729" spans="1:54" ht="15.75" customHeight="1" x14ac:dyDescent="0.3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  <c r="AA729" s="160"/>
      <c r="AB729" s="160"/>
      <c r="AC729" s="160"/>
      <c r="AD729" s="160"/>
      <c r="AE729" s="160"/>
      <c r="AF729" s="160"/>
      <c r="AG729" s="160"/>
      <c r="AH729" s="160"/>
      <c r="AI729" s="160"/>
      <c r="AJ729" s="160"/>
      <c r="AK729" s="160"/>
      <c r="AL729" s="160"/>
      <c r="AM729" s="160"/>
      <c r="AN729" s="160"/>
      <c r="AO729" s="160"/>
      <c r="AP729" s="160"/>
      <c r="AQ729" s="160"/>
      <c r="AR729" s="160"/>
      <c r="AS729" s="160"/>
      <c r="AT729" s="160"/>
      <c r="AU729" s="160"/>
      <c r="AV729" s="160"/>
      <c r="AW729" s="160"/>
      <c r="AX729" s="160"/>
      <c r="AY729" s="160"/>
      <c r="AZ729" s="160"/>
      <c r="BA729" s="160"/>
      <c r="BB729" s="160"/>
    </row>
    <row r="730" spans="1:54" ht="15.75" customHeight="1" x14ac:dyDescent="0.3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  <c r="AA730" s="160"/>
      <c r="AB730" s="160"/>
      <c r="AC730" s="160"/>
      <c r="AD730" s="160"/>
      <c r="AE730" s="160"/>
      <c r="AF730" s="160"/>
      <c r="AG730" s="160"/>
      <c r="AH730" s="160"/>
      <c r="AI730" s="160"/>
      <c r="AJ730" s="160"/>
      <c r="AK730" s="160"/>
      <c r="AL730" s="160"/>
      <c r="AM730" s="160"/>
      <c r="AN730" s="160"/>
      <c r="AO730" s="160"/>
      <c r="AP730" s="160"/>
      <c r="AQ730" s="160"/>
      <c r="AR730" s="160"/>
      <c r="AS730" s="160"/>
      <c r="AT730" s="160"/>
      <c r="AU730" s="160"/>
      <c r="AV730" s="160"/>
      <c r="AW730" s="160"/>
      <c r="AX730" s="160"/>
      <c r="AY730" s="160"/>
      <c r="AZ730" s="160"/>
      <c r="BA730" s="160"/>
      <c r="BB730" s="160"/>
    </row>
    <row r="731" spans="1:54" ht="15.75" customHeight="1" x14ac:dyDescent="0.3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  <c r="AA731" s="160"/>
      <c r="AB731" s="160"/>
      <c r="AC731" s="160"/>
      <c r="AD731" s="160"/>
      <c r="AE731" s="160"/>
      <c r="AF731" s="160"/>
      <c r="AG731" s="160"/>
      <c r="AH731" s="160"/>
      <c r="AI731" s="160"/>
      <c r="AJ731" s="160"/>
      <c r="AK731" s="160"/>
      <c r="AL731" s="160"/>
      <c r="AM731" s="160"/>
      <c r="AN731" s="160"/>
      <c r="AO731" s="160"/>
      <c r="AP731" s="160"/>
      <c r="AQ731" s="160"/>
      <c r="AR731" s="160"/>
      <c r="AS731" s="160"/>
      <c r="AT731" s="160"/>
      <c r="AU731" s="160"/>
      <c r="AV731" s="160"/>
      <c r="AW731" s="160"/>
      <c r="AX731" s="160"/>
      <c r="AY731" s="160"/>
      <c r="AZ731" s="160"/>
      <c r="BA731" s="160"/>
      <c r="BB731" s="160"/>
    </row>
    <row r="732" spans="1:54" ht="15.75" customHeight="1" x14ac:dyDescent="0.3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  <c r="AA732" s="160"/>
      <c r="AB732" s="160"/>
      <c r="AC732" s="160"/>
      <c r="AD732" s="160"/>
      <c r="AE732" s="160"/>
      <c r="AF732" s="160"/>
      <c r="AG732" s="160"/>
      <c r="AH732" s="160"/>
      <c r="AI732" s="160"/>
      <c r="AJ732" s="160"/>
      <c r="AK732" s="160"/>
      <c r="AL732" s="160"/>
      <c r="AM732" s="160"/>
      <c r="AN732" s="160"/>
      <c r="AO732" s="160"/>
      <c r="AP732" s="160"/>
      <c r="AQ732" s="160"/>
      <c r="AR732" s="160"/>
      <c r="AS732" s="160"/>
      <c r="AT732" s="160"/>
      <c r="AU732" s="160"/>
      <c r="AV732" s="160"/>
      <c r="AW732" s="160"/>
      <c r="AX732" s="160"/>
      <c r="AY732" s="160"/>
      <c r="AZ732" s="160"/>
      <c r="BA732" s="160"/>
      <c r="BB732" s="160"/>
    </row>
    <row r="733" spans="1:54" ht="15.75" customHeight="1" x14ac:dyDescent="0.3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  <c r="AA733" s="160"/>
      <c r="AB733" s="160"/>
      <c r="AC733" s="160"/>
      <c r="AD733" s="160"/>
      <c r="AE733" s="160"/>
      <c r="AF733" s="160"/>
      <c r="AG733" s="160"/>
      <c r="AH733" s="160"/>
      <c r="AI733" s="160"/>
      <c r="AJ733" s="160"/>
      <c r="AK733" s="160"/>
      <c r="AL733" s="160"/>
      <c r="AM733" s="160"/>
      <c r="AN733" s="160"/>
      <c r="AO733" s="160"/>
      <c r="AP733" s="160"/>
      <c r="AQ733" s="160"/>
      <c r="AR733" s="160"/>
      <c r="AS733" s="160"/>
      <c r="AT733" s="160"/>
      <c r="AU733" s="160"/>
      <c r="AV733" s="160"/>
      <c r="AW733" s="160"/>
      <c r="AX733" s="160"/>
      <c r="AY733" s="160"/>
      <c r="AZ733" s="160"/>
      <c r="BA733" s="160"/>
      <c r="BB733" s="160"/>
    </row>
    <row r="734" spans="1:54" ht="15.75" customHeight="1" x14ac:dyDescent="0.3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  <c r="AA734" s="160"/>
      <c r="AB734" s="160"/>
      <c r="AC734" s="160"/>
      <c r="AD734" s="160"/>
      <c r="AE734" s="160"/>
      <c r="AF734" s="160"/>
      <c r="AG734" s="160"/>
      <c r="AH734" s="160"/>
      <c r="AI734" s="160"/>
      <c r="AJ734" s="160"/>
      <c r="AK734" s="160"/>
      <c r="AL734" s="160"/>
      <c r="AM734" s="160"/>
      <c r="AN734" s="160"/>
      <c r="AO734" s="160"/>
      <c r="AP734" s="160"/>
      <c r="AQ734" s="160"/>
      <c r="AR734" s="160"/>
      <c r="AS734" s="160"/>
      <c r="AT734" s="160"/>
      <c r="AU734" s="160"/>
      <c r="AV734" s="160"/>
      <c r="AW734" s="160"/>
      <c r="AX734" s="160"/>
      <c r="AY734" s="160"/>
      <c r="AZ734" s="160"/>
      <c r="BA734" s="160"/>
      <c r="BB734" s="160"/>
    </row>
    <row r="735" spans="1:54" ht="15.75" customHeight="1" x14ac:dyDescent="0.3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  <c r="AA735" s="160"/>
      <c r="AB735" s="160"/>
      <c r="AC735" s="160"/>
      <c r="AD735" s="160"/>
      <c r="AE735" s="160"/>
      <c r="AF735" s="160"/>
      <c r="AG735" s="160"/>
      <c r="AH735" s="160"/>
      <c r="AI735" s="160"/>
      <c r="AJ735" s="160"/>
      <c r="AK735" s="160"/>
      <c r="AL735" s="160"/>
      <c r="AM735" s="160"/>
      <c r="AN735" s="160"/>
      <c r="AO735" s="160"/>
      <c r="AP735" s="160"/>
      <c r="AQ735" s="160"/>
      <c r="AR735" s="160"/>
      <c r="AS735" s="160"/>
      <c r="AT735" s="160"/>
      <c r="AU735" s="160"/>
      <c r="AV735" s="160"/>
      <c r="AW735" s="160"/>
      <c r="AX735" s="160"/>
      <c r="AY735" s="160"/>
      <c r="AZ735" s="160"/>
      <c r="BA735" s="160"/>
      <c r="BB735" s="160"/>
    </row>
    <row r="736" spans="1:54" ht="15.75" customHeight="1" x14ac:dyDescent="0.3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  <c r="AA736" s="160"/>
      <c r="AB736" s="160"/>
      <c r="AC736" s="160"/>
      <c r="AD736" s="160"/>
      <c r="AE736" s="160"/>
      <c r="AF736" s="160"/>
      <c r="AG736" s="160"/>
      <c r="AH736" s="160"/>
      <c r="AI736" s="160"/>
      <c r="AJ736" s="160"/>
      <c r="AK736" s="160"/>
      <c r="AL736" s="160"/>
      <c r="AM736" s="160"/>
      <c r="AN736" s="160"/>
      <c r="AO736" s="160"/>
      <c r="AP736" s="160"/>
      <c r="AQ736" s="160"/>
      <c r="AR736" s="160"/>
      <c r="AS736" s="160"/>
      <c r="AT736" s="160"/>
      <c r="AU736" s="160"/>
      <c r="AV736" s="160"/>
      <c r="AW736" s="160"/>
      <c r="AX736" s="160"/>
      <c r="AY736" s="160"/>
      <c r="AZ736" s="160"/>
      <c r="BA736" s="160"/>
      <c r="BB736" s="160"/>
    </row>
    <row r="737" spans="1:54" ht="15.75" customHeight="1" x14ac:dyDescent="0.3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  <c r="AA737" s="160"/>
      <c r="AB737" s="160"/>
      <c r="AC737" s="160"/>
      <c r="AD737" s="160"/>
      <c r="AE737" s="160"/>
      <c r="AF737" s="160"/>
      <c r="AG737" s="160"/>
      <c r="AH737" s="160"/>
      <c r="AI737" s="160"/>
      <c r="AJ737" s="160"/>
      <c r="AK737" s="160"/>
      <c r="AL737" s="160"/>
      <c r="AM737" s="160"/>
      <c r="AN737" s="160"/>
      <c r="AO737" s="160"/>
      <c r="AP737" s="160"/>
      <c r="AQ737" s="160"/>
      <c r="AR737" s="160"/>
      <c r="AS737" s="160"/>
      <c r="AT737" s="160"/>
      <c r="AU737" s="160"/>
      <c r="AV737" s="160"/>
      <c r="AW737" s="160"/>
      <c r="AX737" s="160"/>
      <c r="AY737" s="160"/>
      <c r="AZ737" s="160"/>
      <c r="BA737" s="160"/>
      <c r="BB737" s="160"/>
    </row>
    <row r="738" spans="1:54" ht="15.75" customHeight="1" x14ac:dyDescent="0.3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  <c r="AA738" s="160"/>
      <c r="AB738" s="160"/>
      <c r="AC738" s="160"/>
      <c r="AD738" s="160"/>
      <c r="AE738" s="160"/>
      <c r="AF738" s="160"/>
      <c r="AG738" s="160"/>
      <c r="AH738" s="160"/>
      <c r="AI738" s="160"/>
      <c r="AJ738" s="160"/>
      <c r="AK738" s="160"/>
      <c r="AL738" s="160"/>
      <c r="AM738" s="160"/>
      <c r="AN738" s="160"/>
      <c r="AO738" s="160"/>
      <c r="AP738" s="160"/>
      <c r="AQ738" s="160"/>
      <c r="AR738" s="160"/>
      <c r="AS738" s="160"/>
      <c r="AT738" s="160"/>
      <c r="AU738" s="160"/>
      <c r="AV738" s="160"/>
      <c r="AW738" s="160"/>
      <c r="AX738" s="160"/>
      <c r="AY738" s="160"/>
      <c r="AZ738" s="160"/>
      <c r="BA738" s="160"/>
      <c r="BB738" s="160"/>
    </row>
    <row r="739" spans="1:54" ht="15.75" customHeight="1" x14ac:dyDescent="0.3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  <c r="AA739" s="160"/>
      <c r="AB739" s="160"/>
      <c r="AC739" s="160"/>
      <c r="AD739" s="160"/>
      <c r="AE739" s="160"/>
      <c r="AF739" s="160"/>
      <c r="AG739" s="160"/>
      <c r="AH739" s="160"/>
      <c r="AI739" s="160"/>
      <c r="AJ739" s="160"/>
      <c r="AK739" s="160"/>
      <c r="AL739" s="160"/>
      <c r="AM739" s="160"/>
      <c r="AN739" s="160"/>
      <c r="AO739" s="160"/>
      <c r="AP739" s="160"/>
      <c r="AQ739" s="160"/>
      <c r="AR739" s="160"/>
      <c r="AS739" s="160"/>
      <c r="AT739" s="160"/>
      <c r="AU739" s="160"/>
      <c r="AV739" s="160"/>
      <c r="AW739" s="160"/>
      <c r="AX739" s="160"/>
      <c r="AY739" s="160"/>
      <c r="AZ739" s="160"/>
      <c r="BA739" s="160"/>
      <c r="BB739" s="160"/>
    </row>
    <row r="740" spans="1:54" ht="15.75" customHeight="1" x14ac:dyDescent="0.3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  <c r="AA740" s="160"/>
      <c r="AB740" s="160"/>
      <c r="AC740" s="160"/>
      <c r="AD740" s="160"/>
      <c r="AE740" s="160"/>
      <c r="AF740" s="160"/>
      <c r="AG740" s="160"/>
      <c r="AH740" s="160"/>
      <c r="AI740" s="160"/>
      <c r="AJ740" s="160"/>
      <c r="AK740" s="160"/>
      <c r="AL740" s="160"/>
      <c r="AM740" s="160"/>
      <c r="AN740" s="160"/>
      <c r="AO740" s="160"/>
      <c r="AP740" s="160"/>
      <c r="AQ740" s="160"/>
      <c r="AR740" s="160"/>
      <c r="AS740" s="160"/>
      <c r="AT740" s="160"/>
      <c r="AU740" s="160"/>
      <c r="AV740" s="160"/>
      <c r="AW740" s="160"/>
      <c r="AX740" s="160"/>
      <c r="AY740" s="160"/>
      <c r="AZ740" s="160"/>
      <c r="BA740" s="160"/>
      <c r="BB740" s="160"/>
    </row>
    <row r="741" spans="1:54" ht="15.75" customHeight="1" x14ac:dyDescent="0.3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  <c r="AA741" s="160"/>
      <c r="AB741" s="160"/>
      <c r="AC741" s="160"/>
      <c r="AD741" s="160"/>
      <c r="AE741" s="160"/>
      <c r="AF741" s="160"/>
      <c r="AG741" s="160"/>
      <c r="AH741" s="160"/>
      <c r="AI741" s="160"/>
      <c r="AJ741" s="160"/>
      <c r="AK741" s="160"/>
      <c r="AL741" s="160"/>
      <c r="AM741" s="160"/>
      <c r="AN741" s="160"/>
      <c r="AO741" s="160"/>
      <c r="AP741" s="160"/>
      <c r="AQ741" s="160"/>
      <c r="AR741" s="160"/>
      <c r="AS741" s="160"/>
      <c r="AT741" s="160"/>
      <c r="AU741" s="160"/>
      <c r="AV741" s="160"/>
      <c r="AW741" s="160"/>
      <c r="AX741" s="160"/>
      <c r="AY741" s="160"/>
      <c r="AZ741" s="160"/>
      <c r="BA741" s="160"/>
      <c r="BB741" s="160"/>
    </row>
    <row r="742" spans="1:54" ht="15.75" customHeight="1" x14ac:dyDescent="0.3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  <c r="AA742" s="160"/>
      <c r="AB742" s="160"/>
      <c r="AC742" s="160"/>
      <c r="AD742" s="160"/>
      <c r="AE742" s="160"/>
      <c r="AF742" s="160"/>
      <c r="AG742" s="160"/>
      <c r="AH742" s="160"/>
      <c r="AI742" s="160"/>
      <c r="AJ742" s="160"/>
      <c r="AK742" s="160"/>
      <c r="AL742" s="160"/>
      <c r="AM742" s="160"/>
      <c r="AN742" s="160"/>
      <c r="AO742" s="160"/>
      <c r="AP742" s="160"/>
      <c r="AQ742" s="160"/>
      <c r="AR742" s="160"/>
      <c r="AS742" s="160"/>
      <c r="AT742" s="160"/>
      <c r="AU742" s="160"/>
      <c r="AV742" s="160"/>
      <c r="AW742" s="160"/>
      <c r="AX742" s="160"/>
      <c r="AY742" s="160"/>
      <c r="AZ742" s="160"/>
      <c r="BA742" s="160"/>
      <c r="BB742" s="160"/>
    </row>
    <row r="743" spans="1:54" ht="15.75" customHeight="1" x14ac:dyDescent="0.3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  <c r="AA743" s="160"/>
      <c r="AB743" s="160"/>
      <c r="AC743" s="160"/>
      <c r="AD743" s="160"/>
      <c r="AE743" s="160"/>
      <c r="AF743" s="160"/>
      <c r="AG743" s="160"/>
      <c r="AH743" s="160"/>
      <c r="AI743" s="160"/>
      <c r="AJ743" s="160"/>
      <c r="AK743" s="160"/>
      <c r="AL743" s="160"/>
      <c r="AM743" s="160"/>
      <c r="AN743" s="160"/>
      <c r="AO743" s="160"/>
      <c r="AP743" s="160"/>
      <c r="AQ743" s="160"/>
      <c r="AR743" s="160"/>
      <c r="AS743" s="160"/>
      <c r="AT743" s="160"/>
      <c r="AU743" s="160"/>
      <c r="AV743" s="160"/>
      <c r="AW743" s="160"/>
      <c r="AX743" s="160"/>
      <c r="AY743" s="160"/>
      <c r="AZ743" s="160"/>
      <c r="BA743" s="160"/>
      <c r="BB743" s="160"/>
    </row>
    <row r="744" spans="1:54" ht="15.75" customHeight="1" x14ac:dyDescent="0.3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  <c r="AA744" s="160"/>
      <c r="AB744" s="160"/>
      <c r="AC744" s="160"/>
      <c r="AD744" s="160"/>
      <c r="AE744" s="160"/>
      <c r="AF744" s="160"/>
      <c r="AG744" s="160"/>
      <c r="AH744" s="160"/>
      <c r="AI744" s="160"/>
      <c r="AJ744" s="160"/>
      <c r="AK744" s="160"/>
      <c r="AL744" s="160"/>
      <c r="AM744" s="160"/>
      <c r="AN744" s="160"/>
      <c r="AO744" s="160"/>
      <c r="AP744" s="160"/>
      <c r="AQ744" s="160"/>
      <c r="AR744" s="160"/>
      <c r="AS744" s="160"/>
      <c r="AT744" s="160"/>
      <c r="AU744" s="160"/>
      <c r="AV744" s="160"/>
      <c r="AW744" s="160"/>
      <c r="AX744" s="160"/>
      <c r="AY744" s="160"/>
      <c r="AZ744" s="160"/>
      <c r="BA744" s="160"/>
      <c r="BB744" s="160"/>
    </row>
    <row r="745" spans="1:54" ht="15.75" customHeight="1" x14ac:dyDescent="0.3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  <c r="AA745" s="160"/>
      <c r="AB745" s="160"/>
      <c r="AC745" s="160"/>
      <c r="AD745" s="160"/>
      <c r="AE745" s="160"/>
      <c r="AF745" s="160"/>
      <c r="AG745" s="160"/>
      <c r="AH745" s="160"/>
      <c r="AI745" s="160"/>
      <c r="AJ745" s="160"/>
      <c r="AK745" s="160"/>
      <c r="AL745" s="160"/>
      <c r="AM745" s="160"/>
      <c r="AN745" s="160"/>
      <c r="AO745" s="160"/>
      <c r="AP745" s="160"/>
      <c r="AQ745" s="160"/>
      <c r="AR745" s="160"/>
      <c r="AS745" s="160"/>
      <c r="AT745" s="160"/>
      <c r="AU745" s="160"/>
      <c r="AV745" s="160"/>
      <c r="AW745" s="160"/>
      <c r="AX745" s="160"/>
      <c r="AY745" s="160"/>
      <c r="AZ745" s="160"/>
      <c r="BA745" s="160"/>
      <c r="BB745" s="160"/>
    </row>
    <row r="746" spans="1:54" ht="15.75" customHeight="1" x14ac:dyDescent="0.3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  <c r="AA746" s="160"/>
      <c r="AB746" s="160"/>
      <c r="AC746" s="160"/>
      <c r="AD746" s="160"/>
      <c r="AE746" s="160"/>
      <c r="AF746" s="160"/>
      <c r="AG746" s="160"/>
      <c r="AH746" s="160"/>
      <c r="AI746" s="160"/>
      <c r="AJ746" s="160"/>
      <c r="AK746" s="160"/>
      <c r="AL746" s="160"/>
      <c r="AM746" s="160"/>
      <c r="AN746" s="160"/>
      <c r="AO746" s="160"/>
      <c r="AP746" s="160"/>
      <c r="AQ746" s="160"/>
      <c r="AR746" s="160"/>
      <c r="AS746" s="160"/>
      <c r="AT746" s="160"/>
      <c r="AU746" s="160"/>
      <c r="AV746" s="160"/>
      <c r="AW746" s="160"/>
      <c r="AX746" s="160"/>
      <c r="AY746" s="160"/>
      <c r="AZ746" s="160"/>
      <c r="BA746" s="160"/>
      <c r="BB746" s="160"/>
    </row>
    <row r="747" spans="1:54" ht="15.75" customHeight="1" x14ac:dyDescent="0.3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  <c r="AA747" s="160"/>
      <c r="AB747" s="160"/>
      <c r="AC747" s="160"/>
      <c r="AD747" s="160"/>
      <c r="AE747" s="160"/>
      <c r="AF747" s="160"/>
      <c r="AG747" s="160"/>
      <c r="AH747" s="160"/>
      <c r="AI747" s="160"/>
      <c r="AJ747" s="160"/>
      <c r="AK747" s="160"/>
      <c r="AL747" s="160"/>
      <c r="AM747" s="160"/>
      <c r="AN747" s="160"/>
      <c r="AO747" s="160"/>
      <c r="AP747" s="160"/>
      <c r="AQ747" s="160"/>
      <c r="AR747" s="160"/>
      <c r="AS747" s="160"/>
      <c r="AT747" s="160"/>
      <c r="AU747" s="160"/>
      <c r="AV747" s="160"/>
      <c r="AW747" s="160"/>
      <c r="AX747" s="160"/>
      <c r="AY747" s="160"/>
      <c r="AZ747" s="160"/>
      <c r="BA747" s="160"/>
      <c r="BB747" s="160"/>
    </row>
    <row r="748" spans="1:54" ht="15.75" customHeight="1" x14ac:dyDescent="0.3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  <c r="AA748" s="160"/>
      <c r="AB748" s="160"/>
      <c r="AC748" s="160"/>
      <c r="AD748" s="160"/>
      <c r="AE748" s="160"/>
      <c r="AF748" s="160"/>
      <c r="AG748" s="160"/>
      <c r="AH748" s="160"/>
      <c r="AI748" s="160"/>
      <c r="AJ748" s="160"/>
      <c r="AK748" s="160"/>
      <c r="AL748" s="160"/>
      <c r="AM748" s="160"/>
      <c r="AN748" s="160"/>
      <c r="AO748" s="160"/>
      <c r="AP748" s="160"/>
      <c r="AQ748" s="160"/>
      <c r="AR748" s="160"/>
      <c r="AS748" s="160"/>
      <c r="AT748" s="160"/>
      <c r="AU748" s="160"/>
      <c r="AV748" s="160"/>
      <c r="AW748" s="160"/>
      <c r="AX748" s="160"/>
      <c r="AY748" s="160"/>
      <c r="AZ748" s="160"/>
      <c r="BA748" s="160"/>
      <c r="BB748" s="160"/>
    </row>
    <row r="749" spans="1:54" ht="15.75" customHeight="1" x14ac:dyDescent="0.3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  <c r="AA749" s="160"/>
      <c r="AB749" s="160"/>
      <c r="AC749" s="160"/>
      <c r="AD749" s="160"/>
      <c r="AE749" s="160"/>
      <c r="AF749" s="160"/>
      <c r="AG749" s="160"/>
      <c r="AH749" s="160"/>
      <c r="AI749" s="160"/>
      <c r="AJ749" s="160"/>
      <c r="AK749" s="160"/>
      <c r="AL749" s="160"/>
      <c r="AM749" s="160"/>
      <c r="AN749" s="160"/>
      <c r="AO749" s="160"/>
      <c r="AP749" s="160"/>
      <c r="AQ749" s="160"/>
      <c r="AR749" s="160"/>
      <c r="AS749" s="160"/>
      <c r="AT749" s="160"/>
      <c r="AU749" s="160"/>
      <c r="AV749" s="160"/>
      <c r="AW749" s="160"/>
      <c r="AX749" s="160"/>
      <c r="AY749" s="160"/>
      <c r="AZ749" s="160"/>
      <c r="BA749" s="160"/>
      <c r="BB749" s="160"/>
    </row>
    <row r="750" spans="1:54" ht="15.75" customHeight="1" x14ac:dyDescent="0.3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  <c r="AA750" s="160"/>
      <c r="AB750" s="160"/>
      <c r="AC750" s="160"/>
      <c r="AD750" s="160"/>
      <c r="AE750" s="160"/>
      <c r="AF750" s="160"/>
      <c r="AG750" s="160"/>
      <c r="AH750" s="160"/>
      <c r="AI750" s="160"/>
      <c r="AJ750" s="160"/>
      <c r="AK750" s="160"/>
      <c r="AL750" s="160"/>
      <c r="AM750" s="160"/>
      <c r="AN750" s="160"/>
      <c r="AO750" s="160"/>
      <c r="AP750" s="160"/>
      <c r="AQ750" s="160"/>
      <c r="AR750" s="160"/>
      <c r="AS750" s="160"/>
      <c r="AT750" s="160"/>
      <c r="AU750" s="160"/>
      <c r="AV750" s="160"/>
      <c r="AW750" s="160"/>
      <c r="AX750" s="160"/>
      <c r="AY750" s="160"/>
      <c r="AZ750" s="160"/>
      <c r="BA750" s="160"/>
      <c r="BB750" s="160"/>
    </row>
    <row r="751" spans="1:54" ht="15.75" customHeight="1" x14ac:dyDescent="0.3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  <c r="AA751" s="160"/>
      <c r="AB751" s="160"/>
      <c r="AC751" s="160"/>
      <c r="AD751" s="160"/>
      <c r="AE751" s="160"/>
      <c r="AF751" s="160"/>
      <c r="AG751" s="160"/>
      <c r="AH751" s="160"/>
      <c r="AI751" s="160"/>
      <c r="AJ751" s="160"/>
      <c r="AK751" s="160"/>
      <c r="AL751" s="160"/>
      <c r="AM751" s="160"/>
      <c r="AN751" s="160"/>
      <c r="AO751" s="160"/>
      <c r="AP751" s="160"/>
      <c r="AQ751" s="160"/>
      <c r="AR751" s="160"/>
      <c r="AS751" s="160"/>
      <c r="AT751" s="160"/>
      <c r="AU751" s="160"/>
      <c r="AV751" s="160"/>
      <c r="AW751" s="160"/>
      <c r="AX751" s="160"/>
      <c r="AY751" s="160"/>
      <c r="AZ751" s="160"/>
      <c r="BA751" s="160"/>
      <c r="BB751" s="160"/>
    </row>
    <row r="752" spans="1:54" ht="15.75" customHeight="1" x14ac:dyDescent="0.3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  <c r="AA752" s="160"/>
      <c r="AB752" s="160"/>
      <c r="AC752" s="160"/>
      <c r="AD752" s="160"/>
      <c r="AE752" s="160"/>
      <c r="AF752" s="160"/>
      <c r="AG752" s="160"/>
      <c r="AH752" s="160"/>
      <c r="AI752" s="160"/>
      <c r="AJ752" s="160"/>
      <c r="AK752" s="160"/>
      <c r="AL752" s="160"/>
      <c r="AM752" s="160"/>
      <c r="AN752" s="160"/>
      <c r="AO752" s="160"/>
      <c r="AP752" s="160"/>
      <c r="AQ752" s="160"/>
      <c r="AR752" s="160"/>
      <c r="AS752" s="160"/>
      <c r="AT752" s="160"/>
      <c r="AU752" s="160"/>
      <c r="AV752" s="160"/>
      <c r="AW752" s="160"/>
      <c r="AX752" s="160"/>
      <c r="AY752" s="160"/>
      <c r="AZ752" s="160"/>
      <c r="BA752" s="160"/>
      <c r="BB752" s="160"/>
    </row>
    <row r="753" spans="1:54" ht="15.75" customHeight="1" x14ac:dyDescent="0.3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  <c r="AA753" s="160"/>
      <c r="AB753" s="160"/>
      <c r="AC753" s="160"/>
      <c r="AD753" s="160"/>
      <c r="AE753" s="160"/>
      <c r="AF753" s="160"/>
      <c r="AG753" s="160"/>
      <c r="AH753" s="160"/>
      <c r="AI753" s="160"/>
      <c r="AJ753" s="160"/>
      <c r="AK753" s="160"/>
      <c r="AL753" s="160"/>
      <c r="AM753" s="160"/>
      <c r="AN753" s="160"/>
      <c r="AO753" s="160"/>
      <c r="AP753" s="160"/>
      <c r="AQ753" s="160"/>
      <c r="AR753" s="160"/>
      <c r="AS753" s="160"/>
      <c r="AT753" s="160"/>
      <c r="AU753" s="160"/>
      <c r="AV753" s="160"/>
      <c r="AW753" s="160"/>
      <c r="AX753" s="160"/>
      <c r="AY753" s="160"/>
      <c r="AZ753" s="160"/>
      <c r="BA753" s="160"/>
      <c r="BB753" s="160"/>
    </row>
    <row r="754" spans="1:54" ht="15.75" customHeight="1" x14ac:dyDescent="0.3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  <c r="AA754" s="160"/>
      <c r="AB754" s="160"/>
      <c r="AC754" s="160"/>
      <c r="AD754" s="160"/>
      <c r="AE754" s="160"/>
      <c r="AF754" s="160"/>
      <c r="AG754" s="160"/>
      <c r="AH754" s="160"/>
      <c r="AI754" s="160"/>
      <c r="AJ754" s="160"/>
      <c r="AK754" s="160"/>
      <c r="AL754" s="160"/>
      <c r="AM754" s="160"/>
      <c r="AN754" s="160"/>
      <c r="AO754" s="160"/>
      <c r="AP754" s="160"/>
      <c r="AQ754" s="160"/>
      <c r="AR754" s="160"/>
      <c r="AS754" s="160"/>
      <c r="AT754" s="160"/>
      <c r="AU754" s="160"/>
      <c r="AV754" s="160"/>
      <c r="AW754" s="160"/>
      <c r="AX754" s="160"/>
      <c r="AY754" s="160"/>
      <c r="AZ754" s="160"/>
      <c r="BA754" s="160"/>
      <c r="BB754" s="160"/>
    </row>
    <row r="755" spans="1:54" ht="15.75" customHeight="1" x14ac:dyDescent="0.3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  <c r="AA755" s="160"/>
      <c r="AB755" s="160"/>
      <c r="AC755" s="160"/>
      <c r="AD755" s="160"/>
      <c r="AE755" s="160"/>
      <c r="AF755" s="160"/>
      <c r="AG755" s="160"/>
      <c r="AH755" s="160"/>
      <c r="AI755" s="160"/>
      <c r="AJ755" s="160"/>
      <c r="AK755" s="160"/>
      <c r="AL755" s="160"/>
      <c r="AM755" s="160"/>
      <c r="AN755" s="160"/>
      <c r="AO755" s="160"/>
      <c r="AP755" s="160"/>
      <c r="AQ755" s="160"/>
      <c r="AR755" s="160"/>
      <c r="AS755" s="160"/>
      <c r="AT755" s="160"/>
      <c r="AU755" s="160"/>
      <c r="AV755" s="160"/>
      <c r="AW755" s="160"/>
      <c r="AX755" s="160"/>
      <c r="AY755" s="160"/>
      <c r="AZ755" s="160"/>
      <c r="BA755" s="160"/>
      <c r="BB755" s="160"/>
    </row>
    <row r="756" spans="1:54" ht="15.75" customHeight="1" x14ac:dyDescent="0.3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  <c r="AA756" s="160"/>
      <c r="AB756" s="160"/>
      <c r="AC756" s="160"/>
      <c r="AD756" s="160"/>
      <c r="AE756" s="160"/>
      <c r="AF756" s="160"/>
      <c r="AG756" s="160"/>
      <c r="AH756" s="160"/>
      <c r="AI756" s="160"/>
      <c r="AJ756" s="160"/>
      <c r="AK756" s="160"/>
      <c r="AL756" s="160"/>
      <c r="AM756" s="160"/>
      <c r="AN756" s="160"/>
      <c r="AO756" s="160"/>
      <c r="AP756" s="160"/>
      <c r="AQ756" s="160"/>
      <c r="AR756" s="160"/>
      <c r="AS756" s="160"/>
      <c r="AT756" s="160"/>
      <c r="AU756" s="160"/>
      <c r="AV756" s="160"/>
      <c r="AW756" s="160"/>
      <c r="AX756" s="160"/>
      <c r="AY756" s="160"/>
      <c r="AZ756" s="160"/>
      <c r="BA756" s="160"/>
      <c r="BB756" s="160"/>
    </row>
    <row r="757" spans="1:54" ht="15.75" customHeight="1" x14ac:dyDescent="0.3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  <c r="AA757" s="160"/>
      <c r="AB757" s="160"/>
      <c r="AC757" s="160"/>
      <c r="AD757" s="160"/>
      <c r="AE757" s="160"/>
      <c r="AF757" s="160"/>
      <c r="AG757" s="160"/>
      <c r="AH757" s="160"/>
      <c r="AI757" s="160"/>
      <c r="AJ757" s="160"/>
      <c r="AK757" s="160"/>
      <c r="AL757" s="160"/>
      <c r="AM757" s="160"/>
      <c r="AN757" s="160"/>
      <c r="AO757" s="160"/>
      <c r="AP757" s="160"/>
      <c r="AQ757" s="160"/>
      <c r="AR757" s="160"/>
      <c r="AS757" s="160"/>
      <c r="AT757" s="160"/>
      <c r="AU757" s="160"/>
      <c r="AV757" s="160"/>
      <c r="AW757" s="160"/>
      <c r="AX757" s="160"/>
      <c r="AY757" s="160"/>
      <c r="AZ757" s="160"/>
      <c r="BA757" s="160"/>
      <c r="BB757" s="160"/>
    </row>
    <row r="758" spans="1:54" ht="15.75" customHeight="1" x14ac:dyDescent="0.3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  <c r="AA758" s="160"/>
      <c r="AB758" s="160"/>
      <c r="AC758" s="160"/>
      <c r="AD758" s="160"/>
      <c r="AE758" s="160"/>
      <c r="AF758" s="160"/>
      <c r="AG758" s="160"/>
      <c r="AH758" s="160"/>
      <c r="AI758" s="160"/>
      <c r="AJ758" s="160"/>
      <c r="AK758" s="160"/>
      <c r="AL758" s="160"/>
      <c r="AM758" s="160"/>
      <c r="AN758" s="160"/>
      <c r="AO758" s="160"/>
      <c r="AP758" s="160"/>
      <c r="AQ758" s="160"/>
      <c r="AR758" s="160"/>
      <c r="AS758" s="160"/>
      <c r="AT758" s="160"/>
      <c r="AU758" s="160"/>
      <c r="AV758" s="160"/>
      <c r="AW758" s="160"/>
      <c r="AX758" s="160"/>
      <c r="AY758" s="160"/>
      <c r="AZ758" s="160"/>
      <c r="BA758" s="160"/>
      <c r="BB758" s="160"/>
    </row>
    <row r="759" spans="1:54" ht="15.75" customHeight="1" x14ac:dyDescent="0.3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  <c r="AA759" s="160"/>
      <c r="AB759" s="160"/>
      <c r="AC759" s="160"/>
      <c r="AD759" s="160"/>
      <c r="AE759" s="160"/>
      <c r="AF759" s="160"/>
      <c r="AG759" s="160"/>
      <c r="AH759" s="160"/>
      <c r="AI759" s="160"/>
      <c r="AJ759" s="160"/>
      <c r="AK759" s="160"/>
      <c r="AL759" s="160"/>
      <c r="AM759" s="160"/>
      <c r="AN759" s="160"/>
      <c r="AO759" s="160"/>
      <c r="AP759" s="160"/>
      <c r="AQ759" s="160"/>
      <c r="AR759" s="160"/>
      <c r="AS759" s="160"/>
      <c r="AT759" s="160"/>
      <c r="AU759" s="160"/>
      <c r="AV759" s="160"/>
      <c r="AW759" s="160"/>
      <c r="AX759" s="160"/>
      <c r="AY759" s="160"/>
      <c r="AZ759" s="160"/>
      <c r="BA759" s="160"/>
      <c r="BB759" s="160"/>
    </row>
    <row r="760" spans="1:54" ht="15.75" customHeight="1" x14ac:dyDescent="0.3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  <c r="AA760" s="160"/>
      <c r="AB760" s="160"/>
      <c r="AC760" s="160"/>
      <c r="AD760" s="160"/>
      <c r="AE760" s="160"/>
      <c r="AF760" s="160"/>
      <c r="AG760" s="160"/>
      <c r="AH760" s="160"/>
      <c r="AI760" s="160"/>
      <c r="AJ760" s="160"/>
      <c r="AK760" s="160"/>
      <c r="AL760" s="160"/>
      <c r="AM760" s="160"/>
      <c r="AN760" s="160"/>
      <c r="AO760" s="160"/>
      <c r="AP760" s="160"/>
      <c r="AQ760" s="160"/>
      <c r="AR760" s="160"/>
      <c r="AS760" s="160"/>
      <c r="AT760" s="160"/>
      <c r="AU760" s="160"/>
      <c r="AV760" s="160"/>
      <c r="AW760" s="160"/>
      <c r="AX760" s="160"/>
      <c r="AY760" s="160"/>
      <c r="AZ760" s="160"/>
      <c r="BA760" s="160"/>
      <c r="BB760" s="160"/>
    </row>
    <row r="761" spans="1:54" ht="15.75" customHeight="1" x14ac:dyDescent="0.3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  <c r="AA761" s="160"/>
      <c r="AB761" s="160"/>
      <c r="AC761" s="160"/>
      <c r="AD761" s="160"/>
      <c r="AE761" s="160"/>
      <c r="AF761" s="160"/>
      <c r="AG761" s="160"/>
      <c r="AH761" s="160"/>
      <c r="AI761" s="160"/>
      <c r="AJ761" s="160"/>
      <c r="AK761" s="160"/>
      <c r="AL761" s="160"/>
      <c r="AM761" s="160"/>
      <c r="AN761" s="160"/>
      <c r="AO761" s="160"/>
      <c r="AP761" s="160"/>
      <c r="AQ761" s="160"/>
      <c r="AR761" s="160"/>
      <c r="AS761" s="160"/>
      <c r="AT761" s="160"/>
      <c r="AU761" s="160"/>
      <c r="AV761" s="160"/>
      <c r="AW761" s="160"/>
      <c r="AX761" s="160"/>
      <c r="AY761" s="160"/>
      <c r="AZ761" s="160"/>
      <c r="BA761" s="160"/>
      <c r="BB761" s="160"/>
    </row>
    <row r="762" spans="1:54" ht="15.75" customHeight="1" x14ac:dyDescent="0.3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  <c r="AA762" s="160"/>
      <c r="AB762" s="160"/>
      <c r="AC762" s="160"/>
      <c r="AD762" s="160"/>
      <c r="AE762" s="160"/>
      <c r="AF762" s="160"/>
      <c r="AG762" s="160"/>
      <c r="AH762" s="160"/>
      <c r="AI762" s="160"/>
      <c r="AJ762" s="160"/>
      <c r="AK762" s="160"/>
      <c r="AL762" s="160"/>
      <c r="AM762" s="160"/>
      <c r="AN762" s="160"/>
      <c r="AO762" s="160"/>
      <c r="AP762" s="160"/>
      <c r="AQ762" s="160"/>
      <c r="AR762" s="160"/>
      <c r="AS762" s="160"/>
      <c r="AT762" s="160"/>
      <c r="AU762" s="160"/>
      <c r="AV762" s="160"/>
      <c r="AW762" s="160"/>
      <c r="AX762" s="160"/>
      <c r="AY762" s="160"/>
      <c r="AZ762" s="160"/>
      <c r="BA762" s="160"/>
      <c r="BB762" s="160"/>
    </row>
    <row r="763" spans="1:54" ht="15.75" customHeight="1" x14ac:dyDescent="0.3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  <c r="AA763" s="160"/>
      <c r="AB763" s="160"/>
      <c r="AC763" s="160"/>
      <c r="AD763" s="160"/>
      <c r="AE763" s="160"/>
      <c r="AF763" s="160"/>
      <c r="AG763" s="160"/>
      <c r="AH763" s="160"/>
      <c r="AI763" s="160"/>
      <c r="AJ763" s="160"/>
      <c r="AK763" s="160"/>
      <c r="AL763" s="160"/>
      <c r="AM763" s="160"/>
      <c r="AN763" s="160"/>
      <c r="AO763" s="160"/>
      <c r="AP763" s="160"/>
      <c r="AQ763" s="160"/>
      <c r="AR763" s="160"/>
      <c r="AS763" s="160"/>
      <c r="AT763" s="160"/>
      <c r="AU763" s="160"/>
      <c r="AV763" s="160"/>
      <c r="AW763" s="160"/>
      <c r="AX763" s="160"/>
      <c r="AY763" s="160"/>
      <c r="AZ763" s="160"/>
      <c r="BA763" s="160"/>
      <c r="BB763" s="160"/>
    </row>
    <row r="764" spans="1:54" ht="15.75" customHeight="1" x14ac:dyDescent="0.3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  <c r="AA764" s="160"/>
      <c r="AB764" s="160"/>
      <c r="AC764" s="160"/>
      <c r="AD764" s="160"/>
      <c r="AE764" s="160"/>
      <c r="AF764" s="160"/>
      <c r="AG764" s="160"/>
      <c r="AH764" s="160"/>
      <c r="AI764" s="160"/>
      <c r="AJ764" s="160"/>
      <c r="AK764" s="160"/>
      <c r="AL764" s="160"/>
      <c r="AM764" s="160"/>
      <c r="AN764" s="160"/>
      <c r="AO764" s="160"/>
      <c r="AP764" s="160"/>
      <c r="AQ764" s="160"/>
      <c r="AR764" s="160"/>
      <c r="AS764" s="160"/>
      <c r="AT764" s="160"/>
      <c r="AU764" s="160"/>
      <c r="AV764" s="160"/>
      <c r="AW764" s="160"/>
      <c r="AX764" s="160"/>
      <c r="AY764" s="160"/>
      <c r="AZ764" s="160"/>
      <c r="BA764" s="160"/>
      <c r="BB764" s="160"/>
    </row>
    <row r="765" spans="1:54" ht="15.75" customHeight="1" x14ac:dyDescent="0.3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  <c r="AA765" s="160"/>
      <c r="AB765" s="160"/>
      <c r="AC765" s="160"/>
      <c r="AD765" s="160"/>
      <c r="AE765" s="160"/>
      <c r="AF765" s="160"/>
      <c r="AG765" s="160"/>
      <c r="AH765" s="160"/>
      <c r="AI765" s="160"/>
      <c r="AJ765" s="160"/>
      <c r="AK765" s="160"/>
      <c r="AL765" s="160"/>
      <c r="AM765" s="160"/>
      <c r="AN765" s="160"/>
      <c r="AO765" s="160"/>
      <c r="AP765" s="160"/>
      <c r="AQ765" s="160"/>
      <c r="AR765" s="160"/>
      <c r="AS765" s="160"/>
      <c r="AT765" s="160"/>
      <c r="AU765" s="160"/>
      <c r="AV765" s="160"/>
      <c r="AW765" s="160"/>
      <c r="AX765" s="160"/>
      <c r="AY765" s="160"/>
      <c r="AZ765" s="160"/>
      <c r="BA765" s="160"/>
      <c r="BB765" s="160"/>
    </row>
    <row r="766" spans="1:54" ht="15.75" customHeight="1" x14ac:dyDescent="0.3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  <c r="AA766" s="160"/>
      <c r="AB766" s="160"/>
      <c r="AC766" s="160"/>
      <c r="AD766" s="160"/>
      <c r="AE766" s="160"/>
      <c r="AF766" s="160"/>
      <c r="AG766" s="160"/>
      <c r="AH766" s="160"/>
      <c r="AI766" s="160"/>
      <c r="AJ766" s="160"/>
      <c r="AK766" s="160"/>
      <c r="AL766" s="160"/>
      <c r="AM766" s="160"/>
      <c r="AN766" s="160"/>
      <c r="AO766" s="160"/>
      <c r="AP766" s="160"/>
      <c r="AQ766" s="160"/>
      <c r="AR766" s="160"/>
      <c r="AS766" s="160"/>
      <c r="AT766" s="160"/>
      <c r="AU766" s="160"/>
      <c r="AV766" s="160"/>
      <c r="AW766" s="160"/>
      <c r="AX766" s="160"/>
      <c r="AY766" s="160"/>
      <c r="AZ766" s="160"/>
      <c r="BA766" s="160"/>
      <c r="BB766" s="160"/>
    </row>
    <row r="767" spans="1:54" ht="15.75" customHeight="1" x14ac:dyDescent="0.3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  <c r="AA767" s="160"/>
      <c r="AB767" s="160"/>
      <c r="AC767" s="160"/>
      <c r="AD767" s="160"/>
      <c r="AE767" s="160"/>
      <c r="AF767" s="160"/>
      <c r="AG767" s="160"/>
      <c r="AH767" s="160"/>
      <c r="AI767" s="160"/>
      <c r="AJ767" s="160"/>
      <c r="AK767" s="160"/>
      <c r="AL767" s="160"/>
      <c r="AM767" s="160"/>
      <c r="AN767" s="160"/>
      <c r="AO767" s="160"/>
      <c r="AP767" s="160"/>
      <c r="AQ767" s="160"/>
      <c r="AR767" s="160"/>
      <c r="AS767" s="160"/>
      <c r="AT767" s="160"/>
      <c r="AU767" s="160"/>
      <c r="AV767" s="160"/>
      <c r="AW767" s="160"/>
      <c r="AX767" s="160"/>
      <c r="AY767" s="160"/>
      <c r="AZ767" s="160"/>
      <c r="BA767" s="160"/>
      <c r="BB767" s="160"/>
    </row>
    <row r="768" spans="1:54" ht="15.75" customHeight="1" x14ac:dyDescent="0.3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  <c r="AA768" s="160"/>
      <c r="AB768" s="160"/>
      <c r="AC768" s="160"/>
      <c r="AD768" s="160"/>
      <c r="AE768" s="160"/>
      <c r="AF768" s="160"/>
      <c r="AG768" s="160"/>
      <c r="AH768" s="160"/>
      <c r="AI768" s="160"/>
      <c r="AJ768" s="160"/>
      <c r="AK768" s="160"/>
      <c r="AL768" s="160"/>
      <c r="AM768" s="160"/>
      <c r="AN768" s="160"/>
      <c r="AO768" s="160"/>
      <c r="AP768" s="160"/>
      <c r="AQ768" s="160"/>
      <c r="AR768" s="160"/>
      <c r="AS768" s="160"/>
      <c r="AT768" s="160"/>
      <c r="AU768" s="160"/>
      <c r="AV768" s="160"/>
      <c r="AW768" s="160"/>
      <c r="AX768" s="160"/>
      <c r="AY768" s="160"/>
      <c r="AZ768" s="160"/>
      <c r="BA768" s="160"/>
      <c r="BB768" s="160"/>
    </row>
    <row r="769" spans="1:54" ht="15.75" customHeight="1" x14ac:dyDescent="0.3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  <c r="AA769" s="160"/>
      <c r="AB769" s="160"/>
      <c r="AC769" s="160"/>
      <c r="AD769" s="160"/>
      <c r="AE769" s="160"/>
      <c r="AF769" s="160"/>
      <c r="AG769" s="160"/>
      <c r="AH769" s="160"/>
      <c r="AI769" s="160"/>
      <c r="AJ769" s="160"/>
      <c r="AK769" s="160"/>
      <c r="AL769" s="160"/>
      <c r="AM769" s="160"/>
      <c r="AN769" s="160"/>
      <c r="AO769" s="160"/>
      <c r="AP769" s="160"/>
      <c r="AQ769" s="160"/>
      <c r="AR769" s="160"/>
      <c r="AS769" s="160"/>
      <c r="AT769" s="160"/>
      <c r="AU769" s="160"/>
      <c r="AV769" s="160"/>
      <c r="AW769" s="160"/>
      <c r="AX769" s="160"/>
      <c r="AY769" s="160"/>
      <c r="AZ769" s="160"/>
      <c r="BA769" s="160"/>
      <c r="BB769" s="160"/>
    </row>
    <row r="770" spans="1:54" ht="15.75" customHeight="1" x14ac:dyDescent="0.3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  <c r="AA770" s="160"/>
      <c r="AB770" s="160"/>
      <c r="AC770" s="160"/>
      <c r="AD770" s="160"/>
      <c r="AE770" s="160"/>
      <c r="AF770" s="160"/>
      <c r="AG770" s="160"/>
      <c r="AH770" s="160"/>
      <c r="AI770" s="160"/>
      <c r="AJ770" s="160"/>
      <c r="AK770" s="160"/>
      <c r="AL770" s="160"/>
      <c r="AM770" s="160"/>
      <c r="AN770" s="160"/>
      <c r="AO770" s="160"/>
      <c r="AP770" s="160"/>
      <c r="AQ770" s="160"/>
      <c r="AR770" s="160"/>
      <c r="AS770" s="160"/>
      <c r="AT770" s="160"/>
      <c r="AU770" s="160"/>
      <c r="AV770" s="160"/>
      <c r="AW770" s="160"/>
      <c r="AX770" s="160"/>
      <c r="AY770" s="160"/>
      <c r="AZ770" s="160"/>
      <c r="BA770" s="160"/>
      <c r="BB770" s="160"/>
    </row>
    <row r="771" spans="1:54" ht="15.75" customHeight="1" x14ac:dyDescent="0.3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  <c r="AA771" s="160"/>
      <c r="AB771" s="160"/>
      <c r="AC771" s="160"/>
      <c r="AD771" s="160"/>
      <c r="AE771" s="160"/>
      <c r="AF771" s="160"/>
      <c r="AG771" s="160"/>
      <c r="AH771" s="160"/>
      <c r="AI771" s="160"/>
      <c r="AJ771" s="160"/>
      <c r="AK771" s="160"/>
      <c r="AL771" s="160"/>
      <c r="AM771" s="160"/>
      <c r="AN771" s="160"/>
      <c r="AO771" s="160"/>
      <c r="AP771" s="160"/>
      <c r="AQ771" s="160"/>
      <c r="AR771" s="160"/>
      <c r="AS771" s="160"/>
      <c r="AT771" s="160"/>
      <c r="AU771" s="160"/>
      <c r="AV771" s="160"/>
      <c r="AW771" s="160"/>
      <c r="AX771" s="160"/>
      <c r="AY771" s="160"/>
      <c r="AZ771" s="160"/>
      <c r="BA771" s="160"/>
      <c r="BB771" s="160"/>
    </row>
    <row r="772" spans="1:54" ht="15.75" customHeight="1" x14ac:dyDescent="0.3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  <c r="AA772" s="160"/>
      <c r="AB772" s="160"/>
      <c r="AC772" s="160"/>
      <c r="AD772" s="160"/>
      <c r="AE772" s="160"/>
      <c r="AF772" s="160"/>
      <c r="AG772" s="160"/>
      <c r="AH772" s="160"/>
      <c r="AI772" s="160"/>
      <c r="AJ772" s="160"/>
      <c r="AK772" s="160"/>
      <c r="AL772" s="160"/>
      <c r="AM772" s="160"/>
      <c r="AN772" s="160"/>
      <c r="AO772" s="160"/>
      <c r="AP772" s="160"/>
      <c r="AQ772" s="160"/>
      <c r="AR772" s="160"/>
      <c r="AS772" s="160"/>
      <c r="AT772" s="160"/>
      <c r="AU772" s="160"/>
      <c r="AV772" s="160"/>
      <c r="AW772" s="160"/>
      <c r="AX772" s="160"/>
      <c r="AY772" s="160"/>
      <c r="AZ772" s="160"/>
      <c r="BA772" s="160"/>
      <c r="BB772" s="160"/>
    </row>
    <row r="773" spans="1:54" ht="15.75" customHeight="1" x14ac:dyDescent="0.3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  <c r="AA773" s="160"/>
      <c r="AB773" s="160"/>
      <c r="AC773" s="160"/>
      <c r="AD773" s="160"/>
      <c r="AE773" s="160"/>
      <c r="AF773" s="160"/>
      <c r="AG773" s="160"/>
      <c r="AH773" s="160"/>
      <c r="AI773" s="160"/>
      <c r="AJ773" s="160"/>
      <c r="AK773" s="160"/>
      <c r="AL773" s="160"/>
      <c r="AM773" s="160"/>
      <c r="AN773" s="160"/>
      <c r="AO773" s="160"/>
      <c r="AP773" s="160"/>
      <c r="AQ773" s="160"/>
      <c r="AR773" s="160"/>
      <c r="AS773" s="160"/>
      <c r="AT773" s="160"/>
      <c r="AU773" s="160"/>
      <c r="AV773" s="160"/>
      <c r="AW773" s="160"/>
      <c r="AX773" s="160"/>
      <c r="AY773" s="160"/>
      <c r="AZ773" s="160"/>
      <c r="BA773" s="160"/>
      <c r="BB773" s="160"/>
    </row>
    <row r="774" spans="1:54" ht="15.75" customHeight="1" x14ac:dyDescent="0.3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  <c r="AA774" s="160"/>
      <c r="AB774" s="160"/>
      <c r="AC774" s="160"/>
      <c r="AD774" s="160"/>
      <c r="AE774" s="160"/>
      <c r="AF774" s="160"/>
      <c r="AG774" s="160"/>
      <c r="AH774" s="160"/>
      <c r="AI774" s="160"/>
      <c r="AJ774" s="160"/>
      <c r="AK774" s="160"/>
      <c r="AL774" s="160"/>
      <c r="AM774" s="160"/>
      <c r="AN774" s="160"/>
      <c r="AO774" s="160"/>
      <c r="AP774" s="160"/>
      <c r="AQ774" s="160"/>
      <c r="AR774" s="160"/>
      <c r="AS774" s="160"/>
      <c r="AT774" s="160"/>
      <c r="AU774" s="160"/>
      <c r="AV774" s="160"/>
      <c r="AW774" s="160"/>
      <c r="AX774" s="160"/>
      <c r="AY774" s="160"/>
      <c r="AZ774" s="160"/>
      <c r="BA774" s="160"/>
      <c r="BB774" s="160"/>
    </row>
    <row r="775" spans="1:54" ht="15.75" customHeight="1" x14ac:dyDescent="0.3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  <c r="AA775" s="160"/>
      <c r="AB775" s="160"/>
      <c r="AC775" s="160"/>
      <c r="AD775" s="160"/>
      <c r="AE775" s="160"/>
      <c r="AF775" s="160"/>
      <c r="AG775" s="160"/>
      <c r="AH775" s="160"/>
      <c r="AI775" s="160"/>
      <c r="AJ775" s="160"/>
      <c r="AK775" s="160"/>
      <c r="AL775" s="160"/>
      <c r="AM775" s="160"/>
      <c r="AN775" s="160"/>
      <c r="AO775" s="160"/>
      <c r="AP775" s="160"/>
      <c r="AQ775" s="160"/>
      <c r="AR775" s="160"/>
      <c r="AS775" s="160"/>
      <c r="AT775" s="160"/>
      <c r="AU775" s="160"/>
      <c r="AV775" s="160"/>
      <c r="AW775" s="160"/>
      <c r="AX775" s="160"/>
      <c r="AY775" s="160"/>
      <c r="AZ775" s="160"/>
      <c r="BA775" s="160"/>
      <c r="BB775" s="160"/>
    </row>
    <row r="776" spans="1:54" ht="15.75" customHeight="1" x14ac:dyDescent="0.3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  <c r="AA776" s="160"/>
      <c r="AB776" s="160"/>
      <c r="AC776" s="160"/>
      <c r="AD776" s="160"/>
      <c r="AE776" s="160"/>
      <c r="AF776" s="160"/>
      <c r="AG776" s="160"/>
      <c r="AH776" s="160"/>
      <c r="AI776" s="160"/>
      <c r="AJ776" s="160"/>
      <c r="AK776" s="160"/>
      <c r="AL776" s="160"/>
      <c r="AM776" s="160"/>
      <c r="AN776" s="160"/>
      <c r="AO776" s="160"/>
      <c r="AP776" s="160"/>
      <c r="AQ776" s="160"/>
      <c r="AR776" s="160"/>
      <c r="AS776" s="160"/>
      <c r="AT776" s="160"/>
      <c r="AU776" s="160"/>
      <c r="AV776" s="160"/>
      <c r="AW776" s="160"/>
      <c r="AX776" s="160"/>
      <c r="AY776" s="160"/>
      <c r="AZ776" s="160"/>
      <c r="BA776" s="160"/>
      <c r="BB776" s="160"/>
    </row>
    <row r="777" spans="1:54" ht="15.75" customHeight="1" x14ac:dyDescent="0.3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  <c r="AA777" s="160"/>
      <c r="AB777" s="160"/>
      <c r="AC777" s="160"/>
      <c r="AD777" s="160"/>
      <c r="AE777" s="160"/>
      <c r="AF777" s="160"/>
      <c r="AG777" s="160"/>
      <c r="AH777" s="160"/>
      <c r="AI777" s="160"/>
      <c r="AJ777" s="160"/>
      <c r="AK777" s="160"/>
      <c r="AL777" s="160"/>
      <c r="AM777" s="160"/>
      <c r="AN777" s="160"/>
      <c r="AO777" s="160"/>
      <c r="AP777" s="160"/>
      <c r="AQ777" s="160"/>
      <c r="AR777" s="160"/>
      <c r="AS777" s="160"/>
      <c r="AT777" s="160"/>
      <c r="AU777" s="160"/>
      <c r="AV777" s="160"/>
      <c r="AW777" s="160"/>
      <c r="AX777" s="160"/>
      <c r="AY777" s="160"/>
      <c r="AZ777" s="160"/>
      <c r="BA777" s="160"/>
      <c r="BB777" s="160"/>
    </row>
    <row r="778" spans="1:54" ht="15.75" customHeight="1" x14ac:dyDescent="0.3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  <c r="AA778" s="160"/>
      <c r="AB778" s="160"/>
      <c r="AC778" s="160"/>
      <c r="AD778" s="160"/>
      <c r="AE778" s="160"/>
      <c r="AF778" s="160"/>
      <c r="AG778" s="160"/>
      <c r="AH778" s="160"/>
      <c r="AI778" s="160"/>
      <c r="AJ778" s="160"/>
      <c r="AK778" s="160"/>
      <c r="AL778" s="160"/>
      <c r="AM778" s="160"/>
      <c r="AN778" s="160"/>
      <c r="AO778" s="160"/>
      <c r="AP778" s="160"/>
      <c r="AQ778" s="160"/>
      <c r="AR778" s="160"/>
      <c r="AS778" s="160"/>
      <c r="AT778" s="160"/>
      <c r="AU778" s="160"/>
      <c r="AV778" s="160"/>
      <c r="AW778" s="160"/>
      <c r="AX778" s="160"/>
      <c r="AY778" s="160"/>
      <c r="AZ778" s="160"/>
      <c r="BA778" s="160"/>
      <c r="BB778" s="160"/>
    </row>
    <row r="779" spans="1:54" ht="15.75" customHeight="1" x14ac:dyDescent="0.3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  <c r="AA779" s="160"/>
      <c r="AB779" s="160"/>
      <c r="AC779" s="160"/>
      <c r="AD779" s="160"/>
      <c r="AE779" s="160"/>
      <c r="AF779" s="160"/>
      <c r="AG779" s="160"/>
      <c r="AH779" s="160"/>
      <c r="AI779" s="160"/>
      <c r="AJ779" s="160"/>
      <c r="AK779" s="160"/>
      <c r="AL779" s="160"/>
      <c r="AM779" s="160"/>
      <c r="AN779" s="160"/>
      <c r="AO779" s="160"/>
      <c r="AP779" s="160"/>
      <c r="AQ779" s="160"/>
      <c r="AR779" s="160"/>
      <c r="AS779" s="160"/>
      <c r="AT779" s="160"/>
      <c r="AU779" s="160"/>
      <c r="AV779" s="160"/>
      <c r="AW779" s="160"/>
      <c r="AX779" s="160"/>
      <c r="AY779" s="160"/>
      <c r="AZ779" s="160"/>
      <c r="BA779" s="160"/>
      <c r="BB779" s="160"/>
    </row>
    <row r="780" spans="1:54" ht="15.75" customHeight="1" x14ac:dyDescent="0.3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  <c r="AA780" s="160"/>
      <c r="AB780" s="160"/>
      <c r="AC780" s="160"/>
      <c r="AD780" s="160"/>
      <c r="AE780" s="160"/>
      <c r="AF780" s="160"/>
      <c r="AG780" s="160"/>
      <c r="AH780" s="160"/>
      <c r="AI780" s="160"/>
      <c r="AJ780" s="160"/>
      <c r="AK780" s="160"/>
      <c r="AL780" s="160"/>
      <c r="AM780" s="160"/>
      <c r="AN780" s="160"/>
      <c r="AO780" s="160"/>
      <c r="AP780" s="160"/>
      <c r="AQ780" s="160"/>
      <c r="AR780" s="160"/>
      <c r="AS780" s="160"/>
      <c r="AT780" s="160"/>
      <c r="AU780" s="160"/>
      <c r="AV780" s="160"/>
      <c r="AW780" s="160"/>
      <c r="AX780" s="160"/>
      <c r="AY780" s="160"/>
      <c r="AZ780" s="160"/>
      <c r="BA780" s="160"/>
      <c r="BB780" s="160"/>
    </row>
    <row r="781" spans="1:54" ht="15.75" customHeight="1" x14ac:dyDescent="0.3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  <c r="AA781" s="160"/>
      <c r="AB781" s="160"/>
      <c r="AC781" s="160"/>
      <c r="AD781" s="160"/>
      <c r="AE781" s="160"/>
      <c r="AF781" s="160"/>
      <c r="AG781" s="160"/>
      <c r="AH781" s="160"/>
      <c r="AI781" s="160"/>
      <c r="AJ781" s="160"/>
      <c r="AK781" s="160"/>
      <c r="AL781" s="160"/>
      <c r="AM781" s="160"/>
      <c r="AN781" s="160"/>
      <c r="AO781" s="160"/>
      <c r="AP781" s="160"/>
      <c r="AQ781" s="160"/>
      <c r="AR781" s="160"/>
      <c r="AS781" s="160"/>
      <c r="AT781" s="160"/>
      <c r="AU781" s="160"/>
      <c r="AV781" s="160"/>
      <c r="AW781" s="160"/>
      <c r="AX781" s="160"/>
      <c r="AY781" s="160"/>
      <c r="AZ781" s="160"/>
      <c r="BA781" s="160"/>
      <c r="BB781" s="160"/>
    </row>
    <row r="782" spans="1:54" ht="15.75" customHeight="1" x14ac:dyDescent="0.3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  <c r="AA782" s="160"/>
      <c r="AB782" s="160"/>
      <c r="AC782" s="160"/>
      <c r="AD782" s="160"/>
      <c r="AE782" s="160"/>
      <c r="AF782" s="160"/>
      <c r="AG782" s="160"/>
      <c r="AH782" s="160"/>
      <c r="AI782" s="160"/>
      <c r="AJ782" s="160"/>
      <c r="AK782" s="160"/>
      <c r="AL782" s="160"/>
      <c r="AM782" s="160"/>
      <c r="AN782" s="160"/>
      <c r="AO782" s="160"/>
      <c r="AP782" s="160"/>
      <c r="AQ782" s="160"/>
      <c r="AR782" s="160"/>
      <c r="AS782" s="160"/>
      <c r="AT782" s="160"/>
      <c r="AU782" s="160"/>
      <c r="AV782" s="160"/>
      <c r="AW782" s="160"/>
      <c r="AX782" s="160"/>
      <c r="AY782" s="160"/>
      <c r="AZ782" s="160"/>
      <c r="BA782" s="160"/>
      <c r="BB782" s="160"/>
    </row>
    <row r="783" spans="1:54" ht="15.75" customHeight="1" x14ac:dyDescent="0.3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  <c r="AA783" s="160"/>
      <c r="AB783" s="160"/>
      <c r="AC783" s="160"/>
      <c r="AD783" s="160"/>
      <c r="AE783" s="160"/>
      <c r="AF783" s="160"/>
      <c r="AG783" s="160"/>
      <c r="AH783" s="160"/>
      <c r="AI783" s="160"/>
      <c r="AJ783" s="160"/>
      <c r="AK783" s="160"/>
      <c r="AL783" s="160"/>
      <c r="AM783" s="160"/>
      <c r="AN783" s="160"/>
      <c r="AO783" s="160"/>
      <c r="AP783" s="160"/>
      <c r="AQ783" s="160"/>
      <c r="AR783" s="160"/>
      <c r="AS783" s="160"/>
      <c r="AT783" s="160"/>
      <c r="AU783" s="160"/>
      <c r="AV783" s="160"/>
      <c r="AW783" s="160"/>
      <c r="AX783" s="160"/>
      <c r="AY783" s="160"/>
      <c r="AZ783" s="160"/>
      <c r="BA783" s="160"/>
      <c r="BB783" s="160"/>
    </row>
    <row r="784" spans="1:54" ht="15.75" customHeight="1" x14ac:dyDescent="0.3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  <c r="AA784" s="160"/>
      <c r="AB784" s="160"/>
      <c r="AC784" s="160"/>
      <c r="AD784" s="160"/>
      <c r="AE784" s="160"/>
      <c r="AF784" s="160"/>
      <c r="AG784" s="160"/>
      <c r="AH784" s="160"/>
      <c r="AI784" s="160"/>
      <c r="AJ784" s="160"/>
      <c r="AK784" s="160"/>
      <c r="AL784" s="160"/>
      <c r="AM784" s="160"/>
      <c r="AN784" s="160"/>
      <c r="AO784" s="160"/>
      <c r="AP784" s="160"/>
      <c r="AQ784" s="160"/>
      <c r="AR784" s="160"/>
      <c r="AS784" s="160"/>
      <c r="AT784" s="160"/>
      <c r="AU784" s="160"/>
      <c r="AV784" s="160"/>
      <c r="AW784" s="160"/>
      <c r="AX784" s="160"/>
      <c r="AY784" s="160"/>
      <c r="AZ784" s="160"/>
      <c r="BA784" s="160"/>
      <c r="BB784" s="160"/>
    </row>
    <row r="785" spans="1:54" ht="15.75" customHeight="1" x14ac:dyDescent="0.3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  <c r="AA785" s="160"/>
      <c r="AB785" s="160"/>
      <c r="AC785" s="160"/>
      <c r="AD785" s="160"/>
      <c r="AE785" s="160"/>
      <c r="AF785" s="160"/>
      <c r="AG785" s="160"/>
      <c r="AH785" s="160"/>
      <c r="AI785" s="160"/>
      <c r="AJ785" s="160"/>
      <c r="AK785" s="160"/>
      <c r="AL785" s="160"/>
      <c r="AM785" s="160"/>
      <c r="AN785" s="160"/>
      <c r="AO785" s="160"/>
      <c r="AP785" s="160"/>
      <c r="AQ785" s="160"/>
      <c r="AR785" s="160"/>
      <c r="AS785" s="160"/>
      <c r="AT785" s="160"/>
      <c r="AU785" s="160"/>
      <c r="AV785" s="160"/>
      <c r="AW785" s="160"/>
      <c r="AX785" s="160"/>
      <c r="AY785" s="160"/>
      <c r="AZ785" s="160"/>
      <c r="BA785" s="160"/>
      <c r="BB785" s="160"/>
    </row>
    <row r="786" spans="1:54" ht="15.75" customHeight="1" x14ac:dyDescent="0.3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  <c r="AA786" s="160"/>
      <c r="AB786" s="160"/>
      <c r="AC786" s="160"/>
      <c r="AD786" s="160"/>
      <c r="AE786" s="160"/>
      <c r="AF786" s="160"/>
      <c r="AG786" s="160"/>
      <c r="AH786" s="160"/>
      <c r="AI786" s="160"/>
      <c r="AJ786" s="160"/>
      <c r="AK786" s="160"/>
      <c r="AL786" s="160"/>
      <c r="AM786" s="160"/>
      <c r="AN786" s="160"/>
      <c r="AO786" s="160"/>
      <c r="AP786" s="160"/>
      <c r="AQ786" s="160"/>
      <c r="AR786" s="160"/>
      <c r="AS786" s="160"/>
      <c r="AT786" s="160"/>
      <c r="AU786" s="160"/>
      <c r="AV786" s="160"/>
      <c r="AW786" s="160"/>
      <c r="AX786" s="160"/>
      <c r="AY786" s="160"/>
      <c r="AZ786" s="160"/>
      <c r="BA786" s="160"/>
      <c r="BB786" s="160"/>
    </row>
    <row r="787" spans="1:54" ht="15.75" customHeight="1" x14ac:dyDescent="0.3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  <c r="AA787" s="160"/>
      <c r="AB787" s="160"/>
      <c r="AC787" s="160"/>
      <c r="AD787" s="160"/>
      <c r="AE787" s="160"/>
      <c r="AF787" s="160"/>
      <c r="AG787" s="160"/>
      <c r="AH787" s="160"/>
      <c r="AI787" s="160"/>
      <c r="AJ787" s="160"/>
      <c r="AK787" s="160"/>
      <c r="AL787" s="160"/>
      <c r="AM787" s="160"/>
      <c r="AN787" s="160"/>
      <c r="AO787" s="160"/>
      <c r="AP787" s="160"/>
      <c r="AQ787" s="160"/>
      <c r="AR787" s="160"/>
      <c r="AS787" s="160"/>
      <c r="AT787" s="160"/>
      <c r="AU787" s="160"/>
      <c r="AV787" s="160"/>
      <c r="AW787" s="160"/>
      <c r="AX787" s="160"/>
      <c r="AY787" s="160"/>
      <c r="AZ787" s="160"/>
      <c r="BA787" s="160"/>
      <c r="BB787" s="160"/>
    </row>
    <row r="788" spans="1:54" ht="15.75" customHeight="1" x14ac:dyDescent="0.3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  <c r="AA788" s="160"/>
      <c r="AB788" s="160"/>
      <c r="AC788" s="160"/>
      <c r="AD788" s="160"/>
      <c r="AE788" s="160"/>
      <c r="AF788" s="160"/>
      <c r="AG788" s="160"/>
      <c r="AH788" s="160"/>
      <c r="AI788" s="160"/>
      <c r="AJ788" s="160"/>
      <c r="AK788" s="160"/>
      <c r="AL788" s="160"/>
      <c r="AM788" s="160"/>
      <c r="AN788" s="160"/>
      <c r="AO788" s="160"/>
      <c r="AP788" s="160"/>
      <c r="AQ788" s="160"/>
      <c r="AR788" s="160"/>
      <c r="AS788" s="160"/>
      <c r="AT788" s="160"/>
      <c r="AU788" s="160"/>
      <c r="AV788" s="160"/>
      <c r="AW788" s="160"/>
      <c r="AX788" s="160"/>
      <c r="AY788" s="160"/>
      <c r="AZ788" s="160"/>
      <c r="BA788" s="160"/>
      <c r="BB788" s="160"/>
    </row>
    <row r="789" spans="1:54" ht="15.75" customHeight="1" x14ac:dyDescent="0.3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  <c r="AA789" s="160"/>
      <c r="AB789" s="160"/>
      <c r="AC789" s="160"/>
      <c r="AD789" s="160"/>
      <c r="AE789" s="160"/>
      <c r="AF789" s="160"/>
      <c r="AG789" s="160"/>
      <c r="AH789" s="160"/>
      <c r="AI789" s="160"/>
      <c r="AJ789" s="160"/>
      <c r="AK789" s="160"/>
      <c r="AL789" s="160"/>
      <c r="AM789" s="160"/>
      <c r="AN789" s="160"/>
      <c r="AO789" s="160"/>
      <c r="AP789" s="160"/>
      <c r="AQ789" s="160"/>
      <c r="AR789" s="160"/>
      <c r="AS789" s="160"/>
      <c r="AT789" s="160"/>
      <c r="AU789" s="160"/>
      <c r="AV789" s="160"/>
      <c r="AW789" s="160"/>
      <c r="AX789" s="160"/>
      <c r="AY789" s="160"/>
      <c r="AZ789" s="160"/>
      <c r="BA789" s="160"/>
      <c r="BB789" s="160"/>
    </row>
    <row r="790" spans="1:54" ht="15.75" customHeight="1" x14ac:dyDescent="0.3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  <c r="AA790" s="160"/>
      <c r="AB790" s="160"/>
      <c r="AC790" s="160"/>
      <c r="AD790" s="160"/>
      <c r="AE790" s="160"/>
      <c r="AF790" s="160"/>
      <c r="AG790" s="160"/>
      <c r="AH790" s="160"/>
      <c r="AI790" s="160"/>
      <c r="AJ790" s="160"/>
      <c r="AK790" s="160"/>
      <c r="AL790" s="160"/>
      <c r="AM790" s="160"/>
      <c r="AN790" s="160"/>
      <c r="AO790" s="160"/>
      <c r="AP790" s="160"/>
      <c r="AQ790" s="160"/>
      <c r="AR790" s="160"/>
      <c r="AS790" s="160"/>
      <c r="AT790" s="160"/>
      <c r="AU790" s="160"/>
      <c r="AV790" s="160"/>
      <c r="AW790" s="160"/>
      <c r="AX790" s="160"/>
      <c r="AY790" s="160"/>
      <c r="AZ790" s="160"/>
      <c r="BA790" s="160"/>
      <c r="BB790" s="160"/>
    </row>
    <row r="791" spans="1:54" ht="15.75" customHeight="1" x14ac:dyDescent="0.3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  <c r="AA791" s="160"/>
      <c r="AB791" s="160"/>
      <c r="AC791" s="160"/>
      <c r="AD791" s="160"/>
      <c r="AE791" s="160"/>
      <c r="AF791" s="160"/>
      <c r="AG791" s="160"/>
      <c r="AH791" s="160"/>
      <c r="AI791" s="160"/>
      <c r="AJ791" s="160"/>
      <c r="AK791" s="160"/>
      <c r="AL791" s="160"/>
      <c r="AM791" s="160"/>
      <c r="AN791" s="160"/>
      <c r="AO791" s="160"/>
      <c r="AP791" s="160"/>
      <c r="AQ791" s="160"/>
      <c r="AR791" s="160"/>
      <c r="AS791" s="160"/>
      <c r="AT791" s="160"/>
      <c r="AU791" s="160"/>
      <c r="AV791" s="160"/>
      <c r="AW791" s="160"/>
      <c r="AX791" s="160"/>
      <c r="AY791" s="160"/>
      <c r="AZ791" s="160"/>
      <c r="BA791" s="160"/>
      <c r="BB791" s="160"/>
    </row>
    <row r="792" spans="1:54" ht="15.75" customHeight="1" x14ac:dyDescent="0.3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  <c r="AA792" s="160"/>
      <c r="AB792" s="160"/>
      <c r="AC792" s="160"/>
      <c r="AD792" s="160"/>
      <c r="AE792" s="160"/>
      <c r="AF792" s="160"/>
      <c r="AG792" s="160"/>
      <c r="AH792" s="160"/>
      <c r="AI792" s="160"/>
      <c r="AJ792" s="160"/>
      <c r="AK792" s="160"/>
      <c r="AL792" s="160"/>
      <c r="AM792" s="160"/>
      <c r="AN792" s="160"/>
      <c r="AO792" s="160"/>
      <c r="AP792" s="160"/>
      <c r="AQ792" s="160"/>
      <c r="AR792" s="160"/>
      <c r="AS792" s="160"/>
      <c r="AT792" s="160"/>
      <c r="AU792" s="160"/>
      <c r="AV792" s="160"/>
      <c r="AW792" s="160"/>
      <c r="AX792" s="160"/>
      <c r="AY792" s="160"/>
      <c r="AZ792" s="160"/>
      <c r="BA792" s="160"/>
      <c r="BB792" s="160"/>
    </row>
    <row r="793" spans="1:54" ht="15.75" customHeight="1" x14ac:dyDescent="0.3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  <c r="AA793" s="160"/>
      <c r="AB793" s="160"/>
      <c r="AC793" s="160"/>
      <c r="AD793" s="160"/>
      <c r="AE793" s="160"/>
      <c r="AF793" s="160"/>
      <c r="AG793" s="160"/>
      <c r="AH793" s="160"/>
      <c r="AI793" s="160"/>
      <c r="AJ793" s="160"/>
      <c r="AK793" s="160"/>
      <c r="AL793" s="160"/>
      <c r="AM793" s="160"/>
      <c r="AN793" s="160"/>
      <c r="AO793" s="160"/>
      <c r="AP793" s="160"/>
      <c r="AQ793" s="160"/>
      <c r="AR793" s="160"/>
      <c r="AS793" s="160"/>
      <c r="AT793" s="160"/>
      <c r="AU793" s="160"/>
      <c r="AV793" s="160"/>
      <c r="AW793" s="160"/>
      <c r="AX793" s="160"/>
      <c r="AY793" s="160"/>
      <c r="AZ793" s="160"/>
      <c r="BA793" s="160"/>
      <c r="BB793" s="160"/>
    </row>
    <row r="794" spans="1:54" ht="15.75" customHeight="1" x14ac:dyDescent="0.3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  <c r="AA794" s="160"/>
      <c r="AB794" s="160"/>
      <c r="AC794" s="160"/>
      <c r="AD794" s="160"/>
      <c r="AE794" s="160"/>
      <c r="AF794" s="160"/>
      <c r="AG794" s="160"/>
      <c r="AH794" s="160"/>
      <c r="AI794" s="160"/>
      <c r="AJ794" s="160"/>
      <c r="AK794" s="160"/>
      <c r="AL794" s="160"/>
      <c r="AM794" s="160"/>
      <c r="AN794" s="160"/>
      <c r="AO794" s="160"/>
      <c r="AP794" s="160"/>
      <c r="AQ794" s="160"/>
      <c r="AR794" s="160"/>
      <c r="AS794" s="160"/>
      <c r="AT794" s="160"/>
      <c r="AU794" s="160"/>
      <c r="AV794" s="160"/>
      <c r="AW794" s="160"/>
      <c r="AX794" s="160"/>
      <c r="AY794" s="160"/>
      <c r="AZ794" s="160"/>
      <c r="BA794" s="160"/>
      <c r="BB794" s="160"/>
    </row>
    <row r="795" spans="1:54" ht="15.75" customHeight="1" x14ac:dyDescent="0.3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  <c r="AA795" s="160"/>
      <c r="AB795" s="160"/>
      <c r="AC795" s="160"/>
      <c r="AD795" s="160"/>
      <c r="AE795" s="160"/>
      <c r="AF795" s="160"/>
      <c r="AG795" s="160"/>
      <c r="AH795" s="160"/>
      <c r="AI795" s="160"/>
      <c r="AJ795" s="160"/>
      <c r="AK795" s="160"/>
      <c r="AL795" s="160"/>
      <c r="AM795" s="160"/>
      <c r="AN795" s="160"/>
      <c r="AO795" s="160"/>
      <c r="AP795" s="160"/>
      <c r="AQ795" s="160"/>
      <c r="AR795" s="160"/>
      <c r="AS795" s="160"/>
      <c r="AT795" s="160"/>
      <c r="AU795" s="160"/>
      <c r="AV795" s="160"/>
      <c r="AW795" s="160"/>
      <c r="AX795" s="160"/>
      <c r="AY795" s="160"/>
      <c r="AZ795" s="160"/>
      <c r="BA795" s="160"/>
      <c r="BB795" s="160"/>
    </row>
    <row r="796" spans="1:54" ht="15.75" customHeight="1" x14ac:dyDescent="0.3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  <c r="AA796" s="160"/>
      <c r="AB796" s="160"/>
      <c r="AC796" s="160"/>
      <c r="AD796" s="160"/>
      <c r="AE796" s="160"/>
      <c r="AF796" s="160"/>
      <c r="AG796" s="160"/>
      <c r="AH796" s="160"/>
      <c r="AI796" s="160"/>
      <c r="AJ796" s="160"/>
      <c r="AK796" s="160"/>
      <c r="AL796" s="160"/>
      <c r="AM796" s="160"/>
      <c r="AN796" s="160"/>
      <c r="AO796" s="160"/>
      <c r="AP796" s="160"/>
      <c r="AQ796" s="160"/>
      <c r="AR796" s="160"/>
      <c r="AS796" s="160"/>
      <c r="AT796" s="160"/>
      <c r="AU796" s="160"/>
      <c r="AV796" s="160"/>
      <c r="AW796" s="160"/>
      <c r="AX796" s="160"/>
      <c r="AY796" s="160"/>
      <c r="AZ796" s="160"/>
      <c r="BA796" s="160"/>
      <c r="BB796" s="160"/>
    </row>
    <row r="797" spans="1:54" ht="15.75" customHeight="1" x14ac:dyDescent="0.3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  <c r="AA797" s="160"/>
      <c r="AB797" s="160"/>
      <c r="AC797" s="160"/>
      <c r="AD797" s="160"/>
      <c r="AE797" s="160"/>
      <c r="AF797" s="160"/>
      <c r="AG797" s="160"/>
      <c r="AH797" s="160"/>
      <c r="AI797" s="160"/>
      <c r="AJ797" s="160"/>
      <c r="AK797" s="160"/>
      <c r="AL797" s="160"/>
      <c r="AM797" s="160"/>
      <c r="AN797" s="160"/>
      <c r="AO797" s="160"/>
      <c r="AP797" s="160"/>
      <c r="AQ797" s="160"/>
      <c r="AR797" s="160"/>
      <c r="AS797" s="160"/>
      <c r="AT797" s="160"/>
      <c r="AU797" s="160"/>
      <c r="AV797" s="160"/>
      <c r="AW797" s="160"/>
      <c r="AX797" s="160"/>
      <c r="AY797" s="160"/>
      <c r="AZ797" s="160"/>
      <c r="BA797" s="160"/>
      <c r="BB797" s="160"/>
    </row>
    <row r="798" spans="1:54" ht="15.75" customHeight="1" x14ac:dyDescent="0.3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  <c r="AA798" s="160"/>
      <c r="AB798" s="160"/>
      <c r="AC798" s="160"/>
      <c r="AD798" s="160"/>
      <c r="AE798" s="160"/>
      <c r="AF798" s="160"/>
      <c r="AG798" s="160"/>
      <c r="AH798" s="160"/>
      <c r="AI798" s="160"/>
      <c r="AJ798" s="160"/>
      <c r="AK798" s="160"/>
      <c r="AL798" s="160"/>
      <c r="AM798" s="160"/>
      <c r="AN798" s="160"/>
      <c r="AO798" s="160"/>
      <c r="AP798" s="160"/>
      <c r="AQ798" s="160"/>
      <c r="AR798" s="160"/>
      <c r="AS798" s="160"/>
      <c r="AT798" s="160"/>
      <c r="AU798" s="160"/>
      <c r="AV798" s="160"/>
      <c r="AW798" s="160"/>
      <c r="AX798" s="160"/>
      <c r="AY798" s="160"/>
      <c r="AZ798" s="160"/>
      <c r="BA798" s="160"/>
      <c r="BB798" s="160"/>
    </row>
    <row r="799" spans="1:54" ht="15.75" customHeight="1" x14ac:dyDescent="0.3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  <c r="AA799" s="160"/>
      <c r="AB799" s="160"/>
      <c r="AC799" s="160"/>
      <c r="AD799" s="160"/>
      <c r="AE799" s="160"/>
      <c r="AF799" s="160"/>
      <c r="AG799" s="160"/>
      <c r="AH799" s="160"/>
      <c r="AI799" s="160"/>
      <c r="AJ799" s="160"/>
      <c r="AK799" s="160"/>
      <c r="AL799" s="160"/>
      <c r="AM799" s="160"/>
      <c r="AN799" s="160"/>
      <c r="AO799" s="160"/>
      <c r="AP799" s="160"/>
      <c r="AQ799" s="160"/>
      <c r="AR799" s="160"/>
      <c r="AS799" s="160"/>
      <c r="AT799" s="160"/>
      <c r="AU799" s="160"/>
      <c r="AV799" s="160"/>
      <c r="AW799" s="160"/>
      <c r="AX799" s="160"/>
      <c r="AY799" s="160"/>
      <c r="AZ799" s="160"/>
      <c r="BA799" s="160"/>
      <c r="BB799" s="160"/>
    </row>
    <row r="800" spans="1:54" ht="15.75" customHeight="1" x14ac:dyDescent="0.3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  <c r="AA800" s="160"/>
      <c r="AB800" s="160"/>
      <c r="AC800" s="160"/>
      <c r="AD800" s="160"/>
      <c r="AE800" s="160"/>
      <c r="AF800" s="160"/>
      <c r="AG800" s="160"/>
      <c r="AH800" s="160"/>
      <c r="AI800" s="160"/>
      <c r="AJ800" s="160"/>
      <c r="AK800" s="160"/>
      <c r="AL800" s="160"/>
      <c r="AM800" s="160"/>
      <c r="AN800" s="160"/>
      <c r="AO800" s="160"/>
      <c r="AP800" s="160"/>
      <c r="AQ800" s="160"/>
      <c r="AR800" s="160"/>
      <c r="AS800" s="160"/>
      <c r="AT800" s="160"/>
      <c r="AU800" s="160"/>
      <c r="AV800" s="160"/>
      <c r="AW800" s="160"/>
      <c r="AX800" s="160"/>
      <c r="AY800" s="160"/>
      <c r="AZ800" s="160"/>
      <c r="BA800" s="160"/>
      <c r="BB800" s="160"/>
    </row>
    <row r="801" spans="1:54" ht="15.75" customHeight="1" x14ac:dyDescent="0.3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  <c r="AA801" s="160"/>
      <c r="AB801" s="160"/>
      <c r="AC801" s="160"/>
      <c r="AD801" s="160"/>
      <c r="AE801" s="160"/>
      <c r="AF801" s="160"/>
      <c r="AG801" s="160"/>
      <c r="AH801" s="160"/>
      <c r="AI801" s="160"/>
      <c r="AJ801" s="160"/>
      <c r="AK801" s="160"/>
      <c r="AL801" s="160"/>
      <c r="AM801" s="160"/>
      <c r="AN801" s="160"/>
      <c r="AO801" s="160"/>
      <c r="AP801" s="160"/>
      <c r="AQ801" s="160"/>
      <c r="AR801" s="160"/>
      <c r="AS801" s="160"/>
      <c r="AT801" s="160"/>
      <c r="AU801" s="160"/>
      <c r="AV801" s="160"/>
      <c r="AW801" s="160"/>
      <c r="AX801" s="160"/>
      <c r="AY801" s="160"/>
      <c r="AZ801" s="160"/>
      <c r="BA801" s="160"/>
      <c r="BB801" s="160"/>
    </row>
    <row r="802" spans="1:54" ht="15.75" customHeight="1" x14ac:dyDescent="0.3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  <c r="AA802" s="160"/>
      <c r="AB802" s="160"/>
      <c r="AC802" s="160"/>
      <c r="AD802" s="160"/>
      <c r="AE802" s="160"/>
      <c r="AF802" s="160"/>
      <c r="AG802" s="160"/>
      <c r="AH802" s="160"/>
      <c r="AI802" s="160"/>
      <c r="AJ802" s="160"/>
      <c r="AK802" s="160"/>
      <c r="AL802" s="160"/>
      <c r="AM802" s="160"/>
      <c r="AN802" s="160"/>
      <c r="AO802" s="160"/>
      <c r="AP802" s="160"/>
      <c r="AQ802" s="160"/>
      <c r="AR802" s="160"/>
      <c r="AS802" s="160"/>
      <c r="AT802" s="160"/>
      <c r="AU802" s="160"/>
      <c r="AV802" s="160"/>
      <c r="AW802" s="160"/>
      <c r="AX802" s="160"/>
      <c r="AY802" s="160"/>
      <c r="AZ802" s="160"/>
      <c r="BA802" s="160"/>
      <c r="BB802" s="160"/>
    </row>
    <row r="803" spans="1:54" ht="15.75" customHeight="1" x14ac:dyDescent="0.3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  <c r="AA803" s="160"/>
      <c r="AB803" s="160"/>
      <c r="AC803" s="160"/>
      <c r="AD803" s="160"/>
      <c r="AE803" s="160"/>
      <c r="AF803" s="160"/>
      <c r="AG803" s="160"/>
      <c r="AH803" s="160"/>
      <c r="AI803" s="160"/>
      <c r="AJ803" s="160"/>
      <c r="AK803" s="160"/>
      <c r="AL803" s="160"/>
      <c r="AM803" s="160"/>
      <c r="AN803" s="160"/>
      <c r="AO803" s="160"/>
      <c r="AP803" s="160"/>
      <c r="AQ803" s="160"/>
      <c r="AR803" s="160"/>
      <c r="AS803" s="160"/>
      <c r="AT803" s="160"/>
      <c r="AU803" s="160"/>
      <c r="AV803" s="160"/>
      <c r="AW803" s="160"/>
      <c r="AX803" s="160"/>
      <c r="AY803" s="160"/>
      <c r="AZ803" s="160"/>
      <c r="BA803" s="160"/>
      <c r="BB803" s="160"/>
    </row>
    <row r="804" spans="1:54" ht="15.75" customHeight="1" x14ac:dyDescent="0.3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  <c r="AA804" s="160"/>
      <c r="AB804" s="160"/>
      <c r="AC804" s="160"/>
      <c r="AD804" s="160"/>
      <c r="AE804" s="160"/>
      <c r="AF804" s="160"/>
      <c r="AG804" s="160"/>
      <c r="AH804" s="160"/>
      <c r="AI804" s="160"/>
      <c r="AJ804" s="160"/>
      <c r="AK804" s="160"/>
      <c r="AL804" s="160"/>
      <c r="AM804" s="160"/>
      <c r="AN804" s="160"/>
      <c r="AO804" s="160"/>
      <c r="AP804" s="160"/>
      <c r="AQ804" s="160"/>
      <c r="AR804" s="160"/>
      <c r="AS804" s="160"/>
      <c r="AT804" s="160"/>
      <c r="AU804" s="160"/>
      <c r="AV804" s="160"/>
      <c r="AW804" s="160"/>
      <c r="AX804" s="160"/>
      <c r="AY804" s="160"/>
      <c r="AZ804" s="160"/>
      <c r="BA804" s="160"/>
      <c r="BB804" s="160"/>
    </row>
    <row r="805" spans="1:54" ht="15.75" customHeight="1" x14ac:dyDescent="0.3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  <c r="AA805" s="160"/>
      <c r="AB805" s="160"/>
      <c r="AC805" s="160"/>
      <c r="AD805" s="160"/>
      <c r="AE805" s="160"/>
      <c r="AF805" s="160"/>
      <c r="AG805" s="160"/>
      <c r="AH805" s="160"/>
      <c r="AI805" s="160"/>
      <c r="AJ805" s="160"/>
      <c r="AK805" s="160"/>
      <c r="AL805" s="160"/>
      <c r="AM805" s="160"/>
      <c r="AN805" s="160"/>
      <c r="AO805" s="160"/>
      <c r="AP805" s="160"/>
      <c r="AQ805" s="160"/>
      <c r="AR805" s="160"/>
      <c r="AS805" s="160"/>
      <c r="AT805" s="160"/>
      <c r="AU805" s="160"/>
      <c r="AV805" s="160"/>
      <c r="AW805" s="160"/>
      <c r="AX805" s="160"/>
      <c r="AY805" s="160"/>
      <c r="AZ805" s="160"/>
      <c r="BA805" s="160"/>
      <c r="BB805" s="160"/>
    </row>
    <row r="806" spans="1:54" ht="15.75" customHeight="1" x14ac:dyDescent="0.3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  <c r="AA806" s="160"/>
      <c r="AB806" s="160"/>
      <c r="AC806" s="160"/>
      <c r="AD806" s="160"/>
      <c r="AE806" s="160"/>
      <c r="AF806" s="160"/>
      <c r="AG806" s="160"/>
      <c r="AH806" s="160"/>
      <c r="AI806" s="160"/>
      <c r="AJ806" s="160"/>
      <c r="AK806" s="160"/>
      <c r="AL806" s="160"/>
      <c r="AM806" s="160"/>
      <c r="AN806" s="160"/>
      <c r="AO806" s="160"/>
      <c r="AP806" s="160"/>
      <c r="AQ806" s="160"/>
      <c r="AR806" s="160"/>
      <c r="AS806" s="160"/>
      <c r="AT806" s="160"/>
      <c r="AU806" s="160"/>
      <c r="AV806" s="160"/>
      <c r="AW806" s="160"/>
      <c r="AX806" s="160"/>
      <c r="AY806" s="160"/>
      <c r="AZ806" s="160"/>
      <c r="BA806" s="160"/>
      <c r="BB806" s="160"/>
    </row>
    <row r="807" spans="1:54" ht="15.75" customHeight="1" x14ac:dyDescent="0.3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  <c r="AA807" s="160"/>
      <c r="AB807" s="160"/>
      <c r="AC807" s="160"/>
      <c r="AD807" s="160"/>
      <c r="AE807" s="160"/>
      <c r="AF807" s="160"/>
      <c r="AG807" s="160"/>
      <c r="AH807" s="160"/>
      <c r="AI807" s="160"/>
      <c r="AJ807" s="160"/>
      <c r="AK807" s="160"/>
      <c r="AL807" s="160"/>
      <c r="AM807" s="160"/>
      <c r="AN807" s="160"/>
      <c r="AO807" s="160"/>
      <c r="AP807" s="160"/>
      <c r="AQ807" s="160"/>
      <c r="AR807" s="160"/>
      <c r="AS807" s="160"/>
      <c r="AT807" s="160"/>
      <c r="AU807" s="160"/>
      <c r="AV807" s="160"/>
      <c r="AW807" s="160"/>
      <c r="AX807" s="160"/>
      <c r="AY807" s="160"/>
      <c r="AZ807" s="160"/>
      <c r="BA807" s="160"/>
      <c r="BB807" s="160"/>
    </row>
    <row r="808" spans="1:54" ht="15.75" customHeight="1" x14ac:dyDescent="0.3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  <c r="AA808" s="160"/>
      <c r="AB808" s="160"/>
      <c r="AC808" s="160"/>
      <c r="AD808" s="160"/>
      <c r="AE808" s="160"/>
      <c r="AF808" s="160"/>
      <c r="AG808" s="160"/>
      <c r="AH808" s="160"/>
      <c r="AI808" s="160"/>
      <c r="AJ808" s="160"/>
      <c r="AK808" s="160"/>
      <c r="AL808" s="160"/>
      <c r="AM808" s="160"/>
      <c r="AN808" s="160"/>
      <c r="AO808" s="160"/>
      <c r="AP808" s="160"/>
      <c r="AQ808" s="160"/>
      <c r="AR808" s="160"/>
      <c r="AS808" s="160"/>
      <c r="AT808" s="160"/>
      <c r="AU808" s="160"/>
      <c r="AV808" s="160"/>
      <c r="AW808" s="160"/>
      <c r="AX808" s="160"/>
      <c r="AY808" s="160"/>
      <c r="AZ808" s="160"/>
      <c r="BA808" s="160"/>
      <c r="BB808" s="160"/>
    </row>
    <row r="809" spans="1:54" ht="15.75" customHeight="1" x14ac:dyDescent="0.3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  <c r="AA809" s="160"/>
      <c r="AB809" s="160"/>
      <c r="AC809" s="160"/>
      <c r="AD809" s="160"/>
      <c r="AE809" s="160"/>
      <c r="AF809" s="160"/>
      <c r="AG809" s="160"/>
      <c r="AH809" s="160"/>
      <c r="AI809" s="160"/>
      <c r="AJ809" s="160"/>
      <c r="AK809" s="160"/>
      <c r="AL809" s="160"/>
      <c r="AM809" s="160"/>
      <c r="AN809" s="160"/>
      <c r="AO809" s="160"/>
      <c r="AP809" s="160"/>
      <c r="AQ809" s="160"/>
      <c r="AR809" s="160"/>
      <c r="AS809" s="160"/>
      <c r="AT809" s="160"/>
      <c r="AU809" s="160"/>
      <c r="AV809" s="160"/>
      <c r="AW809" s="160"/>
      <c r="AX809" s="160"/>
      <c r="AY809" s="160"/>
      <c r="AZ809" s="160"/>
      <c r="BA809" s="160"/>
      <c r="BB809" s="160"/>
    </row>
    <row r="810" spans="1:54" ht="15.75" customHeight="1" x14ac:dyDescent="0.3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  <c r="AA810" s="160"/>
      <c r="AB810" s="160"/>
      <c r="AC810" s="160"/>
      <c r="AD810" s="160"/>
      <c r="AE810" s="160"/>
      <c r="AF810" s="160"/>
      <c r="AG810" s="160"/>
      <c r="AH810" s="160"/>
      <c r="AI810" s="160"/>
      <c r="AJ810" s="160"/>
      <c r="AK810" s="160"/>
      <c r="AL810" s="160"/>
      <c r="AM810" s="160"/>
      <c r="AN810" s="160"/>
      <c r="AO810" s="160"/>
      <c r="AP810" s="160"/>
      <c r="AQ810" s="160"/>
      <c r="AR810" s="160"/>
      <c r="AS810" s="160"/>
      <c r="AT810" s="160"/>
      <c r="AU810" s="160"/>
      <c r="AV810" s="160"/>
      <c r="AW810" s="160"/>
      <c r="AX810" s="160"/>
      <c r="AY810" s="160"/>
      <c r="AZ810" s="160"/>
      <c r="BA810" s="160"/>
      <c r="BB810" s="160"/>
    </row>
    <row r="811" spans="1:54" ht="15.75" customHeight="1" x14ac:dyDescent="0.3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  <c r="AA811" s="160"/>
      <c r="AB811" s="160"/>
      <c r="AC811" s="160"/>
      <c r="AD811" s="160"/>
      <c r="AE811" s="160"/>
      <c r="AF811" s="160"/>
      <c r="AG811" s="160"/>
      <c r="AH811" s="160"/>
      <c r="AI811" s="160"/>
      <c r="AJ811" s="160"/>
      <c r="AK811" s="160"/>
      <c r="AL811" s="160"/>
      <c r="AM811" s="160"/>
      <c r="AN811" s="160"/>
      <c r="AO811" s="160"/>
      <c r="AP811" s="160"/>
      <c r="AQ811" s="160"/>
      <c r="AR811" s="160"/>
      <c r="AS811" s="160"/>
      <c r="AT811" s="160"/>
      <c r="AU811" s="160"/>
      <c r="AV811" s="160"/>
      <c r="AW811" s="160"/>
      <c r="AX811" s="160"/>
      <c r="AY811" s="160"/>
      <c r="AZ811" s="160"/>
      <c r="BA811" s="160"/>
      <c r="BB811" s="160"/>
    </row>
    <row r="812" spans="1:54" ht="15.75" customHeight="1" x14ac:dyDescent="0.3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  <c r="AA812" s="160"/>
      <c r="AB812" s="160"/>
      <c r="AC812" s="160"/>
      <c r="AD812" s="160"/>
      <c r="AE812" s="160"/>
      <c r="AF812" s="160"/>
      <c r="AG812" s="160"/>
      <c r="AH812" s="160"/>
      <c r="AI812" s="160"/>
      <c r="AJ812" s="160"/>
      <c r="AK812" s="160"/>
      <c r="AL812" s="160"/>
      <c r="AM812" s="160"/>
      <c r="AN812" s="160"/>
      <c r="AO812" s="160"/>
      <c r="AP812" s="160"/>
      <c r="AQ812" s="160"/>
      <c r="AR812" s="160"/>
      <c r="AS812" s="160"/>
      <c r="AT812" s="160"/>
      <c r="AU812" s="160"/>
      <c r="AV812" s="160"/>
      <c r="AW812" s="160"/>
      <c r="AX812" s="160"/>
      <c r="AY812" s="160"/>
      <c r="AZ812" s="160"/>
      <c r="BA812" s="160"/>
      <c r="BB812" s="160"/>
    </row>
    <row r="813" spans="1:54" ht="15.75" customHeight="1" x14ac:dyDescent="0.3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  <c r="AA813" s="160"/>
      <c r="AB813" s="160"/>
      <c r="AC813" s="160"/>
      <c r="AD813" s="160"/>
      <c r="AE813" s="160"/>
      <c r="AF813" s="160"/>
      <c r="AG813" s="160"/>
      <c r="AH813" s="160"/>
      <c r="AI813" s="160"/>
      <c r="AJ813" s="160"/>
      <c r="AK813" s="160"/>
      <c r="AL813" s="160"/>
      <c r="AM813" s="160"/>
      <c r="AN813" s="160"/>
      <c r="AO813" s="160"/>
      <c r="AP813" s="160"/>
      <c r="AQ813" s="160"/>
      <c r="AR813" s="160"/>
      <c r="AS813" s="160"/>
      <c r="AT813" s="160"/>
      <c r="AU813" s="160"/>
      <c r="AV813" s="160"/>
      <c r="AW813" s="160"/>
      <c r="AX813" s="160"/>
      <c r="AY813" s="160"/>
      <c r="AZ813" s="160"/>
      <c r="BA813" s="160"/>
      <c r="BB813" s="160"/>
    </row>
    <row r="814" spans="1:54" ht="15.75" customHeight="1" x14ac:dyDescent="0.3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  <c r="AA814" s="160"/>
      <c r="AB814" s="160"/>
      <c r="AC814" s="160"/>
      <c r="AD814" s="160"/>
      <c r="AE814" s="160"/>
      <c r="AF814" s="160"/>
      <c r="AG814" s="160"/>
      <c r="AH814" s="160"/>
      <c r="AI814" s="160"/>
      <c r="AJ814" s="160"/>
      <c r="AK814" s="160"/>
      <c r="AL814" s="160"/>
      <c r="AM814" s="160"/>
      <c r="AN814" s="160"/>
      <c r="AO814" s="160"/>
      <c r="AP814" s="160"/>
      <c r="AQ814" s="160"/>
      <c r="AR814" s="160"/>
      <c r="AS814" s="160"/>
      <c r="AT814" s="160"/>
      <c r="AU814" s="160"/>
      <c r="AV814" s="160"/>
      <c r="AW814" s="160"/>
      <c r="AX814" s="160"/>
      <c r="AY814" s="160"/>
      <c r="AZ814" s="160"/>
      <c r="BA814" s="160"/>
      <c r="BB814" s="160"/>
    </row>
    <row r="815" spans="1:54" ht="15.75" customHeight="1" x14ac:dyDescent="0.3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  <c r="AA815" s="160"/>
      <c r="AB815" s="160"/>
      <c r="AC815" s="160"/>
      <c r="AD815" s="160"/>
      <c r="AE815" s="160"/>
      <c r="AF815" s="160"/>
      <c r="AG815" s="160"/>
      <c r="AH815" s="160"/>
      <c r="AI815" s="160"/>
      <c r="AJ815" s="160"/>
      <c r="AK815" s="160"/>
      <c r="AL815" s="160"/>
      <c r="AM815" s="160"/>
      <c r="AN815" s="160"/>
      <c r="AO815" s="160"/>
      <c r="AP815" s="160"/>
      <c r="AQ815" s="160"/>
      <c r="AR815" s="160"/>
      <c r="AS815" s="160"/>
      <c r="AT815" s="160"/>
      <c r="AU815" s="160"/>
      <c r="AV815" s="160"/>
      <c r="AW815" s="160"/>
      <c r="AX815" s="160"/>
      <c r="AY815" s="160"/>
      <c r="AZ815" s="160"/>
      <c r="BA815" s="160"/>
      <c r="BB815" s="160"/>
    </row>
    <row r="816" spans="1:54" ht="15.75" customHeight="1" x14ac:dyDescent="0.3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  <c r="AA816" s="160"/>
      <c r="AB816" s="160"/>
      <c r="AC816" s="160"/>
      <c r="AD816" s="160"/>
      <c r="AE816" s="160"/>
      <c r="AF816" s="160"/>
      <c r="AG816" s="160"/>
      <c r="AH816" s="160"/>
      <c r="AI816" s="160"/>
      <c r="AJ816" s="160"/>
      <c r="AK816" s="160"/>
      <c r="AL816" s="160"/>
      <c r="AM816" s="160"/>
      <c r="AN816" s="160"/>
      <c r="AO816" s="160"/>
      <c r="AP816" s="160"/>
      <c r="AQ816" s="160"/>
      <c r="AR816" s="160"/>
      <c r="AS816" s="160"/>
      <c r="AT816" s="160"/>
      <c r="AU816" s="160"/>
      <c r="AV816" s="160"/>
      <c r="AW816" s="160"/>
      <c r="AX816" s="160"/>
      <c r="AY816" s="160"/>
      <c r="AZ816" s="160"/>
      <c r="BA816" s="160"/>
      <c r="BB816" s="160"/>
    </row>
    <row r="817" spans="1:54" ht="15.75" customHeight="1" x14ac:dyDescent="0.3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  <c r="AA817" s="160"/>
      <c r="AB817" s="160"/>
      <c r="AC817" s="160"/>
      <c r="AD817" s="160"/>
      <c r="AE817" s="160"/>
      <c r="AF817" s="160"/>
      <c r="AG817" s="160"/>
      <c r="AH817" s="160"/>
      <c r="AI817" s="160"/>
      <c r="AJ817" s="160"/>
      <c r="AK817" s="160"/>
      <c r="AL817" s="160"/>
      <c r="AM817" s="160"/>
      <c r="AN817" s="160"/>
      <c r="AO817" s="160"/>
      <c r="AP817" s="160"/>
      <c r="AQ817" s="160"/>
      <c r="AR817" s="160"/>
      <c r="AS817" s="160"/>
      <c r="AT817" s="160"/>
      <c r="AU817" s="160"/>
      <c r="AV817" s="160"/>
      <c r="AW817" s="160"/>
      <c r="AX817" s="160"/>
      <c r="AY817" s="160"/>
      <c r="AZ817" s="160"/>
      <c r="BA817" s="160"/>
      <c r="BB817" s="160"/>
    </row>
    <row r="818" spans="1:54" ht="15.75" customHeight="1" x14ac:dyDescent="0.3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  <c r="AA818" s="160"/>
      <c r="AB818" s="160"/>
      <c r="AC818" s="160"/>
      <c r="AD818" s="160"/>
      <c r="AE818" s="160"/>
      <c r="AF818" s="160"/>
      <c r="AG818" s="160"/>
      <c r="AH818" s="160"/>
      <c r="AI818" s="160"/>
      <c r="AJ818" s="160"/>
      <c r="AK818" s="160"/>
      <c r="AL818" s="160"/>
      <c r="AM818" s="160"/>
      <c r="AN818" s="160"/>
      <c r="AO818" s="160"/>
      <c r="AP818" s="160"/>
      <c r="AQ818" s="160"/>
      <c r="AR818" s="160"/>
      <c r="AS818" s="160"/>
      <c r="AT818" s="160"/>
      <c r="AU818" s="160"/>
      <c r="AV818" s="160"/>
      <c r="AW818" s="160"/>
      <c r="AX818" s="160"/>
      <c r="AY818" s="160"/>
      <c r="AZ818" s="160"/>
      <c r="BA818" s="160"/>
      <c r="BB818" s="160"/>
    </row>
    <row r="819" spans="1:54" ht="15.75" customHeight="1" x14ac:dyDescent="0.3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  <c r="AA819" s="160"/>
      <c r="AB819" s="160"/>
      <c r="AC819" s="160"/>
      <c r="AD819" s="160"/>
      <c r="AE819" s="160"/>
      <c r="AF819" s="160"/>
      <c r="AG819" s="160"/>
      <c r="AH819" s="160"/>
      <c r="AI819" s="160"/>
      <c r="AJ819" s="160"/>
      <c r="AK819" s="160"/>
      <c r="AL819" s="160"/>
      <c r="AM819" s="160"/>
      <c r="AN819" s="160"/>
      <c r="AO819" s="160"/>
      <c r="AP819" s="160"/>
      <c r="AQ819" s="160"/>
      <c r="AR819" s="160"/>
      <c r="AS819" s="160"/>
      <c r="AT819" s="160"/>
      <c r="AU819" s="160"/>
      <c r="AV819" s="160"/>
      <c r="AW819" s="160"/>
      <c r="AX819" s="160"/>
      <c r="AY819" s="160"/>
      <c r="AZ819" s="160"/>
      <c r="BA819" s="160"/>
      <c r="BB819" s="160"/>
    </row>
    <row r="820" spans="1:54" ht="15.75" customHeight="1" x14ac:dyDescent="0.3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  <c r="AA820" s="160"/>
      <c r="AB820" s="160"/>
      <c r="AC820" s="160"/>
      <c r="AD820" s="160"/>
      <c r="AE820" s="160"/>
      <c r="AF820" s="160"/>
      <c r="AG820" s="160"/>
      <c r="AH820" s="160"/>
      <c r="AI820" s="160"/>
      <c r="AJ820" s="160"/>
      <c r="AK820" s="160"/>
      <c r="AL820" s="160"/>
      <c r="AM820" s="160"/>
      <c r="AN820" s="160"/>
      <c r="AO820" s="160"/>
      <c r="AP820" s="160"/>
      <c r="AQ820" s="160"/>
      <c r="AR820" s="160"/>
      <c r="AS820" s="160"/>
      <c r="AT820" s="160"/>
      <c r="AU820" s="160"/>
      <c r="AV820" s="160"/>
      <c r="AW820" s="160"/>
      <c r="AX820" s="160"/>
      <c r="AY820" s="160"/>
      <c r="AZ820" s="160"/>
      <c r="BA820" s="160"/>
      <c r="BB820" s="160"/>
    </row>
    <row r="821" spans="1:54" ht="15.75" customHeight="1" x14ac:dyDescent="0.3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  <c r="AA821" s="160"/>
      <c r="AB821" s="160"/>
      <c r="AC821" s="160"/>
      <c r="AD821" s="160"/>
      <c r="AE821" s="160"/>
      <c r="AF821" s="160"/>
      <c r="AG821" s="160"/>
      <c r="AH821" s="160"/>
      <c r="AI821" s="160"/>
      <c r="AJ821" s="160"/>
      <c r="AK821" s="160"/>
      <c r="AL821" s="160"/>
      <c r="AM821" s="160"/>
      <c r="AN821" s="160"/>
      <c r="AO821" s="160"/>
      <c r="AP821" s="160"/>
      <c r="AQ821" s="160"/>
      <c r="AR821" s="160"/>
      <c r="AS821" s="160"/>
      <c r="AT821" s="160"/>
      <c r="AU821" s="160"/>
      <c r="AV821" s="160"/>
      <c r="AW821" s="160"/>
      <c r="AX821" s="160"/>
      <c r="AY821" s="160"/>
      <c r="AZ821" s="160"/>
      <c r="BA821" s="160"/>
      <c r="BB821" s="160"/>
    </row>
    <row r="822" spans="1:54" ht="15.75" customHeight="1" x14ac:dyDescent="0.3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  <c r="AA822" s="160"/>
      <c r="AB822" s="160"/>
      <c r="AC822" s="160"/>
      <c r="AD822" s="160"/>
      <c r="AE822" s="160"/>
      <c r="AF822" s="160"/>
      <c r="AG822" s="160"/>
      <c r="AH822" s="160"/>
      <c r="AI822" s="160"/>
      <c r="AJ822" s="160"/>
      <c r="AK822" s="160"/>
      <c r="AL822" s="160"/>
      <c r="AM822" s="160"/>
      <c r="AN822" s="160"/>
      <c r="AO822" s="160"/>
      <c r="AP822" s="160"/>
      <c r="AQ822" s="160"/>
      <c r="AR822" s="160"/>
      <c r="AS822" s="160"/>
      <c r="AT822" s="160"/>
      <c r="AU822" s="160"/>
      <c r="AV822" s="160"/>
      <c r="AW822" s="160"/>
      <c r="AX822" s="160"/>
      <c r="AY822" s="160"/>
      <c r="AZ822" s="160"/>
      <c r="BA822" s="160"/>
      <c r="BB822" s="160"/>
    </row>
    <row r="823" spans="1:54" ht="15.75" customHeight="1" x14ac:dyDescent="0.3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  <c r="AA823" s="160"/>
      <c r="AB823" s="160"/>
      <c r="AC823" s="160"/>
      <c r="AD823" s="160"/>
      <c r="AE823" s="160"/>
      <c r="AF823" s="160"/>
      <c r="AG823" s="160"/>
      <c r="AH823" s="160"/>
      <c r="AI823" s="160"/>
      <c r="AJ823" s="160"/>
      <c r="AK823" s="160"/>
      <c r="AL823" s="160"/>
      <c r="AM823" s="160"/>
      <c r="AN823" s="160"/>
      <c r="AO823" s="160"/>
      <c r="AP823" s="160"/>
      <c r="AQ823" s="160"/>
      <c r="AR823" s="160"/>
      <c r="AS823" s="160"/>
      <c r="AT823" s="160"/>
      <c r="AU823" s="160"/>
      <c r="AV823" s="160"/>
      <c r="AW823" s="160"/>
      <c r="AX823" s="160"/>
      <c r="AY823" s="160"/>
      <c r="AZ823" s="160"/>
      <c r="BA823" s="160"/>
      <c r="BB823" s="160"/>
    </row>
    <row r="824" spans="1:54" ht="15.75" customHeight="1" x14ac:dyDescent="0.3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  <c r="AA824" s="160"/>
      <c r="AB824" s="160"/>
      <c r="AC824" s="160"/>
      <c r="AD824" s="160"/>
      <c r="AE824" s="160"/>
      <c r="AF824" s="160"/>
      <c r="AG824" s="160"/>
      <c r="AH824" s="160"/>
      <c r="AI824" s="160"/>
      <c r="AJ824" s="160"/>
      <c r="AK824" s="160"/>
      <c r="AL824" s="160"/>
      <c r="AM824" s="160"/>
      <c r="AN824" s="160"/>
      <c r="AO824" s="160"/>
      <c r="AP824" s="160"/>
      <c r="AQ824" s="160"/>
      <c r="AR824" s="160"/>
      <c r="AS824" s="160"/>
      <c r="AT824" s="160"/>
      <c r="AU824" s="160"/>
      <c r="AV824" s="160"/>
      <c r="AW824" s="160"/>
      <c r="AX824" s="160"/>
      <c r="AY824" s="160"/>
      <c r="AZ824" s="160"/>
      <c r="BA824" s="160"/>
      <c r="BB824" s="160"/>
    </row>
    <row r="825" spans="1:54" ht="15.75" customHeight="1" x14ac:dyDescent="0.3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  <c r="AA825" s="160"/>
      <c r="AB825" s="160"/>
      <c r="AC825" s="160"/>
      <c r="AD825" s="160"/>
      <c r="AE825" s="160"/>
      <c r="AF825" s="160"/>
      <c r="AG825" s="160"/>
      <c r="AH825" s="160"/>
      <c r="AI825" s="160"/>
      <c r="AJ825" s="160"/>
      <c r="AK825" s="160"/>
      <c r="AL825" s="160"/>
      <c r="AM825" s="160"/>
      <c r="AN825" s="160"/>
      <c r="AO825" s="160"/>
      <c r="AP825" s="160"/>
      <c r="AQ825" s="160"/>
      <c r="AR825" s="160"/>
      <c r="AS825" s="160"/>
      <c r="AT825" s="160"/>
      <c r="AU825" s="160"/>
      <c r="AV825" s="160"/>
      <c r="AW825" s="160"/>
      <c r="AX825" s="160"/>
      <c r="AY825" s="160"/>
      <c r="AZ825" s="160"/>
      <c r="BA825" s="160"/>
      <c r="BB825" s="160"/>
    </row>
    <row r="826" spans="1:54" ht="15.75" customHeight="1" x14ac:dyDescent="0.3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  <c r="AA826" s="160"/>
      <c r="AB826" s="160"/>
      <c r="AC826" s="160"/>
      <c r="AD826" s="160"/>
      <c r="AE826" s="160"/>
      <c r="AF826" s="160"/>
      <c r="AG826" s="160"/>
      <c r="AH826" s="160"/>
      <c r="AI826" s="160"/>
      <c r="AJ826" s="160"/>
      <c r="AK826" s="160"/>
      <c r="AL826" s="160"/>
      <c r="AM826" s="160"/>
      <c r="AN826" s="160"/>
      <c r="AO826" s="160"/>
      <c r="AP826" s="160"/>
      <c r="AQ826" s="160"/>
      <c r="AR826" s="160"/>
      <c r="AS826" s="160"/>
      <c r="AT826" s="160"/>
      <c r="AU826" s="160"/>
      <c r="AV826" s="160"/>
      <c r="AW826" s="160"/>
      <c r="AX826" s="160"/>
      <c r="AY826" s="160"/>
      <c r="AZ826" s="160"/>
      <c r="BA826" s="160"/>
      <c r="BB826" s="160"/>
    </row>
    <row r="827" spans="1:54" ht="15.75" customHeight="1" x14ac:dyDescent="0.3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  <c r="AA827" s="160"/>
      <c r="AB827" s="160"/>
      <c r="AC827" s="160"/>
      <c r="AD827" s="160"/>
      <c r="AE827" s="160"/>
      <c r="AF827" s="160"/>
      <c r="AG827" s="160"/>
      <c r="AH827" s="160"/>
      <c r="AI827" s="160"/>
      <c r="AJ827" s="160"/>
      <c r="AK827" s="160"/>
      <c r="AL827" s="160"/>
      <c r="AM827" s="160"/>
      <c r="AN827" s="160"/>
      <c r="AO827" s="160"/>
      <c r="AP827" s="160"/>
      <c r="AQ827" s="160"/>
      <c r="AR827" s="160"/>
      <c r="AS827" s="160"/>
      <c r="AT827" s="160"/>
      <c r="AU827" s="160"/>
      <c r="AV827" s="160"/>
      <c r="AW827" s="160"/>
      <c r="AX827" s="160"/>
      <c r="AY827" s="160"/>
      <c r="AZ827" s="160"/>
      <c r="BA827" s="160"/>
      <c r="BB827" s="160"/>
    </row>
    <row r="828" spans="1:54" ht="15.75" customHeight="1" x14ac:dyDescent="0.3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  <c r="AA828" s="160"/>
      <c r="AB828" s="160"/>
      <c r="AC828" s="160"/>
      <c r="AD828" s="160"/>
      <c r="AE828" s="160"/>
      <c r="AF828" s="160"/>
      <c r="AG828" s="160"/>
      <c r="AH828" s="160"/>
      <c r="AI828" s="160"/>
      <c r="AJ828" s="160"/>
      <c r="AK828" s="160"/>
      <c r="AL828" s="160"/>
      <c r="AM828" s="160"/>
      <c r="AN828" s="160"/>
      <c r="AO828" s="160"/>
      <c r="AP828" s="160"/>
      <c r="AQ828" s="160"/>
      <c r="AR828" s="160"/>
      <c r="AS828" s="160"/>
      <c r="AT828" s="160"/>
      <c r="AU828" s="160"/>
      <c r="AV828" s="160"/>
      <c r="AW828" s="160"/>
      <c r="AX828" s="160"/>
      <c r="AY828" s="160"/>
      <c r="AZ828" s="160"/>
      <c r="BA828" s="160"/>
      <c r="BB828" s="160"/>
    </row>
    <row r="829" spans="1:54" ht="15.75" customHeight="1" x14ac:dyDescent="0.3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  <c r="AA829" s="160"/>
      <c r="AB829" s="160"/>
      <c r="AC829" s="160"/>
      <c r="AD829" s="160"/>
      <c r="AE829" s="160"/>
      <c r="AF829" s="160"/>
      <c r="AG829" s="160"/>
      <c r="AH829" s="160"/>
      <c r="AI829" s="160"/>
      <c r="AJ829" s="160"/>
      <c r="AK829" s="160"/>
      <c r="AL829" s="160"/>
      <c r="AM829" s="160"/>
      <c r="AN829" s="160"/>
      <c r="AO829" s="160"/>
      <c r="AP829" s="160"/>
      <c r="AQ829" s="160"/>
      <c r="AR829" s="160"/>
      <c r="AS829" s="160"/>
      <c r="AT829" s="160"/>
      <c r="AU829" s="160"/>
      <c r="AV829" s="160"/>
      <c r="AW829" s="160"/>
      <c r="AX829" s="160"/>
      <c r="AY829" s="160"/>
      <c r="AZ829" s="160"/>
      <c r="BA829" s="160"/>
      <c r="BB829" s="160"/>
    </row>
    <row r="830" spans="1:54" ht="15.75" customHeight="1" x14ac:dyDescent="0.3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  <c r="AA830" s="160"/>
      <c r="AB830" s="160"/>
      <c r="AC830" s="160"/>
      <c r="AD830" s="160"/>
      <c r="AE830" s="160"/>
      <c r="AF830" s="160"/>
      <c r="AG830" s="160"/>
      <c r="AH830" s="160"/>
      <c r="AI830" s="160"/>
      <c r="AJ830" s="160"/>
      <c r="AK830" s="160"/>
      <c r="AL830" s="160"/>
      <c r="AM830" s="160"/>
      <c r="AN830" s="160"/>
      <c r="AO830" s="160"/>
      <c r="AP830" s="160"/>
      <c r="AQ830" s="160"/>
      <c r="AR830" s="160"/>
      <c r="AS830" s="160"/>
      <c r="AT830" s="160"/>
      <c r="AU830" s="160"/>
      <c r="AV830" s="160"/>
      <c r="AW830" s="160"/>
      <c r="AX830" s="160"/>
      <c r="AY830" s="160"/>
      <c r="AZ830" s="160"/>
      <c r="BA830" s="160"/>
      <c r="BB830" s="160"/>
    </row>
    <row r="831" spans="1:54" ht="15.75" customHeight="1" x14ac:dyDescent="0.3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  <c r="AA831" s="160"/>
      <c r="AB831" s="160"/>
      <c r="AC831" s="160"/>
      <c r="AD831" s="160"/>
      <c r="AE831" s="160"/>
      <c r="AF831" s="160"/>
      <c r="AG831" s="160"/>
      <c r="AH831" s="160"/>
      <c r="AI831" s="160"/>
      <c r="AJ831" s="160"/>
      <c r="AK831" s="160"/>
      <c r="AL831" s="160"/>
      <c r="AM831" s="160"/>
      <c r="AN831" s="160"/>
      <c r="AO831" s="160"/>
      <c r="AP831" s="160"/>
      <c r="AQ831" s="160"/>
      <c r="AR831" s="160"/>
      <c r="AS831" s="160"/>
      <c r="AT831" s="160"/>
      <c r="AU831" s="160"/>
      <c r="AV831" s="160"/>
      <c r="AW831" s="160"/>
      <c r="AX831" s="160"/>
      <c r="AY831" s="160"/>
      <c r="AZ831" s="160"/>
      <c r="BA831" s="160"/>
      <c r="BB831" s="160"/>
    </row>
    <row r="832" spans="1:54" ht="15.75" customHeight="1" x14ac:dyDescent="0.3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  <c r="AA832" s="160"/>
      <c r="AB832" s="160"/>
      <c r="AC832" s="160"/>
      <c r="AD832" s="160"/>
      <c r="AE832" s="160"/>
      <c r="AF832" s="160"/>
      <c r="AG832" s="160"/>
      <c r="AH832" s="160"/>
      <c r="AI832" s="160"/>
      <c r="AJ832" s="160"/>
      <c r="AK832" s="160"/>
      <c r="AL832" s="160"/>
      <c r="AM832" s="160"/>
      <c r="AN832" s="160"/>
      <c r="AO832" s="160"/>
      <c r="AP832" s="160"/>
      <c r="AQ832" s="160"/>
      <c r="AR832" s="160"/>
      <c r="AS832" s="160"/>
      <c r="AT832" s="160"/>
      <c r="AU832" s="160"/>
      <c r="AV832" s="160"/>
      <c r="AW832" s="160"/>
      <c r="AX832" s="160"/>
      <c r="AY832" s="160"/>
      <c r="AZ832" s="160"/>
      <c r="BA832" s="160"/>
      <c r="BB832" s="160"/>
    </row>
    <row r="833" spans="1:54" ht="15.75" customHeight="1" x14ac:dyDescent="0.3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  <c r="AA833" s="160"/>
      <c r="AB833" s="160"/>
      <c r="AC833" s="160"/>
      <c r="AD833" s="160"/>
      <c r="AE833" s="160"/>
      <c r="AF833" s="160"/>
      <c r="AG833" s="160"/>
      <c r="AH833" s="160"/>
      <c r="AI833" s="160"/>
      <c r="AJ833" s="160"/>
      <c r="AK833" s="160"/>
      <c r="AL833" s="160"/>
      <c r="AM833" s="160"/>
      <c r="AN833" s="160"/>
      <c r="AO833" s="160"/>
      <c r="AP833" s="160"/>
      <c r="AQ833" s="160"/>
      <c r="AR833" s="160"/>
      <c r="AS833" s="160"/>
      <c r="AT833" s="160"/>
      <c r="AU833" s="160"/>
      <c r="AV833" s="160"/>
      <c r="AW833" s="160"/>
      <c r="AX833" s="160"/>
      <c r="AY833" s="160"/>
      <c r="AZ833" s="160"/>
      <c r="BA833" s="160"/>
      <c r="BB833" s="160"/>
    </row>
    <row r="834" spans="1:54" ht="15.75" customHeight="1" x14ac:dyDescent="0.3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  <c r="AA834" s="160"/>
      <c r="AB834" s="160"/>
      <c r="AC834" s="160"/>
      <c r="AD834" s="160"/>
      <c r="AE834" s="160"/>
      <c r="AF834" s="160"/>
      <c r="AG834" s="160"/>
      <c r="AH834" s="160"/>
      <c r="AI834" s="160"/>
      <c r="AJ834" s="160"/>
      <c r="AK834" s="160"/>
      <c r="AL834" s="160"/>
      <c r="AM834" s="160"/>
      <c r="AN834" s="160"/>
      <c r="AO834" s="160"/>
      <c r="AP834" s="160"/>
      <c r="AQ834" s="160"/>
      <c r="AR834" s="160"/>
      <c r="AS834" s="160"/>
      <c r="AT834" s="160"/>
      <c r="AU834" s="160"/>
      <c r="AV834" s="160"/>
      <c r="AW834" s="160"/>
      <c r="AX834" s="160"/>
      <c r="AY834" s="160"/>
      <c r="AZ834" s="160"/>
      <c r="BA834" s="160"/>
      <c r="BB834" s="160"/>
    </row>
    <row r="835" spans="1:54" ht="15.75" customHeight="1" x14ac:dyDescent="0.3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  <c r="AA835" s="160"/>
      <c r="AB835" s="160"/>
      <c r="AC835" s="160"/>
      <c r="AD835" s="160"/>
      <c r="AE835" s="160"/>
      <c r="AF835" s="160"/>
      <c r="AG835" s="160"/>
      <c r="AH835" s="160"/>
      <c r="AI835" s="160"/>
      <c r="AJ835" s="160"/>
      <c r="AK835" s="160"/>
      <c r="AL835" s="160"/>
      <c r="AM835" s="160"/>
      <c r="AN835" s="160"/>
      <c r="AO835" s="160"/>
      <c r="AP835" s="160"/>
      <c r="AQ835" s="160"/>
      <c r="AR835" s="160"/>
      <c r="AS835" s="160"/>
      <c r="AT835" s="160"/>
      <c r="AU835" s="160"/>
      <c r="AV835" s="160"/>
      <c r="AW835" s="160"/>
      <c r="AX835" s="160"/>
      <c r="AY835" s="160"/>
      <c r="AZ835" s="160"/>
      <c r="BA835" s="160"/>
      <c r="BB835" s="160"/>
    </row>
    <row r="836" spans="1:54" ht="15.75" customHeight="1" x14ac:dyDescent="0.3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  <c r="AA836" s="160"/>
      <c r="AB836" s="160"/>
      <c r="AC836" s="160"/>
      <c r="AD836" s="160"/>
      <c r="AE836" s="160"/>
      <c r="AF836" s="160"/>
      <c r="AG836" s="160"/>
      <c r="AH836" s="160"/>
      <c r="AI836" s="160"/>
      <c r="AJ836" s="160"/>
      <c r="AK836" s="160"/>
      <c r="AL836" s="160"/>
      <c r="AM836" s="160"/>
      <c r="AN836" s="160"/>
      <c r="AO836" s="160"/>
      <c r="AP836" s="160"/>
      <c r="AQ836" s="160"/>
      <c r="AR836" s="160"/>
      <c r="AS836" s="160"/>
      <c r="AT836" s="160"/>
      <c r="AU836" s="160"/>
      <c r="AV836" s="160"/>
      <c r="AW836" s="160"/>
      <c r="AX836" s="160"/>
      <c r="AY836" s="160"/>
      <c r="AZ836" s="160"/>
      <c r="BA836" s="160"/>
      <c r="BB836" s="160"/>
    </row>
    <row r="837" spans="1:54" ht="15.75" customHeight="1" x14ac:dyDescent="0.3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  <c r="AA837" s="160"/>
      <c r="AB837" s="160"/>
      <c r="AC837" s="160"/>
      <c r="AD837" s="160"/>
      <c r="AE837" s="160"/>
      <c r="AF837" s="160"/>
      <c r="AG837" s="160"/>
      <c r="AH837" s="160"/>
      <c r="AI837" s="160"/>
      <c r="AJ837" s="160"/>
      <c r="AK837" s="160"/>
      <c r="AL837" s="160"/>
      <c r="AM837" s="160"/>
      <c r="AN837" s="160"/>
      <c r="AO837" s="160"/>
      <c r="AP837" s="160"/>
      <c r="AQ837" s="160"/>
      <c r="AR837" s="160"/>
      <c r="AS837" s="160"/>
      <c r="AT837" s="160"/>
      <c r="AU837" s="160"/>
      <c r="AV837" s="160"/>
      <c r="AW837" s="160"/>
      <c r="AX837" s="160"/>
      <c r="AY837" s="160"/>
      <c r="AZ837" s="160"/>
      <c r="BA837" s="160"/>
      <c r="BB837" s="160"/>
    </row>
    <row r="838" spans="1:54" ht="15.75" customHeight="1" x14ac:dyDescent="0.3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  <c r="AA838" s="160"/>
      <c r="AB838" s="160"/>
      <c r="AC838" s="160"/>
      <c r="AD838" s="160"/>
      <c r="AE838" s="160"/>
      <c r="AF838" s="160"/>
      <c r="AG838" s="160"/>
      <c r="AH838" s="160"/>
      <c r="AI838" s="160"/>
      <c r="AJ838" s="160"/>
      <c r="AK838" s="160"/>
      <c r="AL838" s="160"/>
      <c r="AM838" s="160"/>
      <c r="AN838" s="160"/>
      <c r="AO838" s="160"/>
      <c r="AP838" s="160"/>
      <c r="AQ838" s="160"/>
      <c r="AR838" s="160"/>
      <c r="AS838" s="160"/>
      <c r="AT838" s="160"/>
      <c r="AU838" s="160"/>
      <c r="AV838" s="160"/>
      <c r="AW838" s="160"/>
      <c r="AX838" s="160"/>
      <c r="AY838" s="160"/>
      <c r="AZ838" s="160"/>
      <c r="BA838" s="160"/>
      <c r="BB838" s="160"/>
    </row>
    <row r="839" spans="1:54" ht="15.75" customHeight="1" x14ac:dyDescent="0.3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  <c r="AA839" s="160"/>
      <c r="AB839" s="160"/>
      <c r="AC839" s="160"/>
      <c r="AD839" s="160"/>
      <c r="AE839" s="160"/>
      <c r="AF839" s="160"/>
      <c r="AG839" s="160"/>
      <c r="AH839" s="160"/>
      <c r="AI839" s="160"/>
      <c r="AJ839" s="160"/>
      <c r="AK839" s="160"/>
      <c r="AL839" s="160"/>
      <c r="AM839" s="160"/>
      <c r="AN839" s="160"/>
      <c r="AO839" s="160"/>
      <c r="AP839" s="160"/>
      <c r="AQ839" s="160"/>
      <c r="AR839" s="160"/>
      <c r="AS839" s="160"/>
      <c r="AT839" s="160"/>
      <c r="AU839" s="160"/>
      <c r="AV839" s="160"/>
      <c r="AW839" s="160"/>
      <c r="AX839" s="160"/>
      <c r="AY839" s="160"/>
      <c r="AZ839" s="160"/>
      <c r="BA839" s="160"/>
      <c r="BB839" s="160"/>
    </row>
    <row r="840" spans="1:54" ht="15.75" customHeight="1" x14ac:dyDescent="0.3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  <c r="AA840" s="160"/>
      <c r="AB840" s="160"/>
      <c r="AC840" s="160"/>
      <c r="AD840" s="160"/>
      <c r="AE840" s="160"/>
      <c r="AF840" s="160"/>
      <c r="AG840" s="160"/>
      <c r="AH840" s="160"/>
      <c r="AI840" s="160"/>
      <c r="AJ840" s="160"/>
      <c r="AK840" s="160"/>
      <c r="AL840" s="160"/>
      <c r="AM840" s="160"/>
      <c r="AN840" s="160"/>
      <c r="AO840" s="160"/>
      <c r="AP840" s="160"/>
      <c r="AQ840" s="160"/>
      <c r="AR840" s="160"/>
      <c r="AS840" s="160"/>
      <c r="AT840" s="160"/>
      <c r="AU840" s="160"/>
      <c r="AV840" s="160"/>
      <c r="AW840" s="160"/>
      <c r="AX840" s="160"/>
      <c r="AY840" s="160"/>
      <c r="AZ840" s="160"/>
      <c r="BA840" s="160"/>
      <c r="BB840" s="160"/>
    </row>
    <row r="841" spans="1:54" ht="15.75" customHeight="1" x14ac:dyDescent="0.3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  <c r="AA841" s="160"/>
      <c r="AB841" s="160"/>
      <c r="AC841" s="160"/>
      <c r="AD841" s="160"/>
      <c r="AE841" s="160"/>
      <c r="AF841" s="160"/>
      <c r="AG841" s="160"/>
      <c r="AH841" s="160"/>
      <c r="AI841" s="160"/>
      <c r="AJ841" s="160"/>
      <c r="AK841" s="160"/>
      <c r="AL841" s="160"/>
      <c r="AM841" s="160"/>
      <c r="AN841" s="160"/>
      <c r="AO841" s="160"/>
      <c r="AP841" s="160"/>
      <c r="AQ841" s="160"/>
      <c r="AR841" s="160"/>
      <c r="AS841" s="160"/>
      <c r="AT841" s="160"/>
      <c r="AU841" s="160"/>
      <c r="AV841" s="160"/>
      <c r="AW841" s="160"/>
      <c r="AX841" s="160"/>
      <c r="AY841" s="160"/>
      <c r="AZ841" s="160"/>
      <c r="BA841" s="160"/>
      <c r="BB841" s="160"/>
    </row>
    <row r="842" spans="1:54" ht="15.75" customHeight="1" x14ac:dyDescent="0.3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  <c r="AA842" s="160"/>
      <c r="AB842" s="160"/>
      <c r="AC842" s="160"/>
      <c r="AD842" s="160"/>
      <c r="AE842" s="160"/>
      <c r="AF842" s="160"/>
      <c r="AG842" s="160"/>
      <c r="AH842" s="160"/>
      <c r="AI842" s="160"/>
      <c r="AJ842" s="160"/>
      <c r="AK842" s="160"/>
      <c r="AL842" s="160"/>
      <c r="AM842" s="160"/>
      <c r="AN842" s="160"/>
      <c r="AO842" s="160"/>
      <c r="AP842" s="160"/>
      <c r="AQ842" s="160"/>
      <c r="AR842" s="160"/>
      <c r="AS842" s="160"/>
      <c r="AT842" s="160"/>
      <c r="AU842" s="160"/>
      <c r="AV842" s="160"/>
      <c r="AW842" s="160"/>
      <c r="AX842" s="160"/>
      <c r="AY842" s="160"/>
      <c r="AZ842" s="160"/>
      <c r="BA842" s="160"/>
      <c r="BB842" s="160"/>
    </row>
    <row r="843" spans="1:54" ht="15.75" customHeight="1" x14ac:dyDescent="0.3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  <c r="AA843" s="160"/>
      <c r="AB843" s="160"/>
      <c r="AC843" s="160"/>
      <c r="AD843" s="160"/>
      <c r="AE843" s="160"/>
      <c r="AF843" s="160"/>
      <c r="AG843" s="160"/>
      <c r="AH843" s="160"/>
      <c r="AI843" s="160"/>
      <c r="AJ843" s="160"/>
      <c r="AK843" s="160"/>
      <c r="AL843" s="160"/>
      <c r="AM843" s="160"/>
      <c r="AN843" s="160"/>
      <c r="AO843" s="160"/>
      <c r="AP843" s="160"/>
      <c r="AQ843" s="160"/>
      <c r="AR843" s="160"/>
      <c r="AS843" s="160"/>
      <c r="AT843" s="160"/>
      <c r="AU843" s="160"/>
      <c r="AV843" s="160"/>
      <c r="AW843" s="160"/>
      <c r="AX843" s="160"/>
      <c r="AY843" s="160"/>
      <c r="AZ843" s="160"/>
      <c r="BA843" s="160"/>
      <c r="BB843" s="160"/>
    </row>
    <row r="844" spans="1:54" ht="15.75" customHeight="1" x14ac:dyDescent="0.3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  <c r="AA844" s="160"/>
      <c r="AB844" s="160"/>
      <c r="AC844" s="160"/>
      <c r="AD844" s="160"/>
      <c r="AE844" s="160"/>
      <c r="AF844" s="160"/>
      <c r="AG844" s="160"/>
      <c r="AH844" s="160"/>
      <c r="AI844" s="160"/>
      <c r="AJ844" s="160"/>
      <c r="AK844" s="160"/>
      <c r="AL844" s="160"/>
      <c r="AM844" s="160"/>
      <c r="AN844" s="160"/>
      <c r="AO844" s="160"/>
      <c r="AP844" s="160"/>
      <c r="AQ844" s="160"/>
      <c r="AR844" s="160"/>
      <c r="AS844" s="160"/>
      <c r="AT844" s="160"/>
      <c r="AU844" s="160"/>
      <c r="AV844" s="160"/>
      <c r="AW844" s="160"/>
      <c r="AX844" s="160"/>
      <c r="AY844" s="160"/>
      <c r="AZ844" s="160"/>
      <c r="BA844" s="160"/>
      <c r="BB844" s="160"/>
    </row>
    <row r="845" spans="1:54" ht="15.75" customHeight="1" x14ac:dyDescent="0.3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  <c r="AA845" s="160"/>
      <c r="AB845" s="160"/>
      <c r="AC845" s="160"/>
      <c r="AD845" s="160"/>
      <c r="AE845" s="160"/>
      <c r="AF845" s="160"/>
      <c r="AG845" s="160"/>
      <c r="AH845" s="160"/>
      <c r="AI845" s="160"/>
      <c r="AJ845" s="160"/>
      <c r="AK845" s="160"/>
      <c r="AL845" s="160"/>
      <c r="AM845" s="160"/>
      <c r="AN845" s="160"/>
      <c r="AO845" s="160"/>
      <c r="AP845" s="160"/>
      <c r="AQ845" s="160"/>
      <c r="AR845" s="160"/>
      <c r="AS845" s="160"/>
      <c r="AT845" s="160"/>
      <c r="AU845" s="160"/>
      <c r="AV845" s="160"/>
      <c r="AW845" s="160"/>
      <c r="AX845" s="160"/>
      <c r="AY845" s="160"/>
      <c r="AZ845" s="160"/>
      <c r="BA845" s="160"/>
      <c r="BB845" s="160"/>
    </row>
    <row r="846" spans="1:54" ht="15.75" customHeight="1" x14ac:dyDescent="0.3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  <c r="AA846" s="160"/>
      <c r="AB846" s="160"/>
      <c r="AC846" s="160"/>
      <c r="AD846" s="160"/>
      <c r="AE846" s="160"/>
      <c r="AF846" s="160"/>
      <c r="AG846" s="160"/>
      <c r="AH846" s="160"/>
      <c r="AI846" s="160"/>
      <c r="AJ846" s="160"/>
      <c r="AK846" s="160"/>
      <c r="AL846" s="160"/>
      <c r="AM846" s="160"/>
      <c r="AN846" s="160"/>
      <c r="AO846" s="160"/>
      <c r="AP846" s="160"/>
      <c r="AQ846" s="160"/>
      <c r="AR846" s="160"/>
      <c r="AS846" s="160"/>
      <c r="AT846" s="160"/>
      <c r="AU846" s="160"/>
      <c r="AV846" s="160"/>
      <c r="AW846" s="160"/>
      <c r="AX846" s="160"/>
      <c r="AY846" s="160"/>
      <c r="AZ846" s="160"/>
      <c r="BA846" s="160"/>
      <c r="BB846" s="160"/>
    </row>
    <row r="847" spans="1:54" ht="15.75" customHeight="1" x14ac:dyDescent="0.3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  <c r="AA847" s="160"/>
      <c r="AB847" s="160"/>
      <c r="AC847" s="160"/>
      <c r="AD847" s="160"/>
      <c r="AE847" s="160"/>
      <c r="AF847" s="160"/>
      <c r="AG847" s="160"/>
      <c r="AH847" s="160"/>
      <c r="AI847" s="160"/>
      <c r="AJ847" s="160"/>
      <c r="AK847" s="160"/>
      <c r="AL847" s="160"/>
      <c r="AM847" s="160"/>
      <c r="AN847" s="160"/>
      <c r="AO847" s="160"/>
      <c r="AP847" s="160"/>
      <c r="AQ847" s="160"/>
      <c r="AR847" s="160"/>
      <c r="AS847" s="160"/>
      <c r="AT847" s="160"/>
      <c r="AU847" s="160"/>
      <c r="AV847" s="160"/>
      <c r="AW847" s="160"/>
      <c r="AX847" s="160"/>
      <c r="AY847" s="160"/>
      <c r="AZ847" s="160"/>
      <c r="BA847" s="160"/>
      <c r="BB847" s="160"/>
    </row>
    <row r="848" spans="1:54" ht="15.75" customHeight="1" x14ac:dyDescent="0.3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  <c r="AA848" s="160"/>
      <c r="AB848" s="160"/>
      <c r="AC848" s="160"/>
      <c r="AD848" s="160"/>
      <c r="AE848" s="160"/>
      <c r="AF848" s="160"/>
      <c r="AG848" s="160"/>
      <c r="AH848" s="160"/>
      <c r="AI848" s="160"/>
      <c r="AJ848" s="160"/>
      <c r="AK848" s="160"/>
      <c r="AL848" s="160"/>
      <c r="AM848" s="160"/>
      <c r="AN848" s="160"/>
      <c r="AO848" s="160"/>
      <c r="AP848" s="160"/>
      <c r="AQ848" s="160"/>
      <c r="AR848" s="160"/>
      <c r="AS848" s="160"/>
      <c r="AT848" s="160"/>
      <c r="AU848" s="160"/>
      <c r="AV848" s="160"/>
      <c r="AW848" s="160"/>
      <c r="AX848" s="160"/>
      <c r="AY848" s="160"/>
      <c r="AZ848" s="160"/>
      <c r="BA848" s="160"/>
      <c r="BB848" s="160"/>
    </row>
    <row r="849" spans="1:54" ht="15.75" customHeight="1" x14ac:dyDescent="0.3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  <c r="AA849" s="160"/>
      <c r="AB849" s="160"/>
      <c r="AC849" s="160"/>
      <c r="AD849" s="160"/>
      <c r="AE849" s="160"/>
      <c r="AF849" s="160"/>
      <c r="AG849" s="160"/>
      <c r="AH849" s="160"/>
      <c r="AI849" s="160"/>
      <c r="AJ849" s="160"/>
      <c r="AK849" s="160"/>
      <c r="AL849" s="160"/>
      <c r="AM849" s="160"/>
      <c r="AN849" s="160"/>
      <c r="AO849" s="160"/>
      <c r="AP849" s="160"/>
      <c r="AQ849" s="160"/>
      <c r="AR849" s="160"/>
      <c r="AS849" s="160"/>
      <c r="AT849" s="160"/>
      <c r="AU849" s="160"/>
      <c r="AV849" s="160"/>
      <c r="AW849" s="160"/>
      <c r="AX849" s="160"/>
      <c r="AY849" s="160"/>
      <c r="AZ849" s="160"/>
      <c r="BA849" s="160"/>
      <c r="BB849" s="160"/>
    </row>
    <row r="850" spans="1:54" ht="15.75" customHeight="1" x14ac:dyDescent="0.3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  <c r="AA850" s="160"/>
      <c r="AB850" s="160"/>
      <c r="AC850" s="160"/>
      <c r="AD850" s="160"/>
      <c r="AE850" s="160"/>
      <c r="AF850" s="160"/>
      <c r="AG850" s="160"/>
      <c r="AH850" s="160"/>
      <c r="AI850" s="160"/>
      <c r="AJ850" s="160"/>
      <c r="AK850" s="160"/>
      <c r="AL850" s="160"/>
      <c r="AM850" s="160"/>
      <c r="AN850" s="160"/>
      <c r="AO850" s="160"/>
      <c r="AP850" s="160"/>
      <c r="AQ850" s="160"/>
      <c r="AR850" s="160"/>
      <c r="AS850" s="160"/>
      <c r="AT850" s="160"/>
      <c r="AU850" s="160"/>
      <c r="AV850" s="160"/>
      <c r="AW850" s="160"/>
      <c r="AX850" s="160"/>
      <c r="AY850" s="160"/>
      <c r="AZ850" s="160"/>
      <c r="BA850" s="160"/>
      <c r="BB850" s="160"/>
    </row>
    <row r="851" spans="1:54" ht="15.75" customHeight="1" x14ac:dyDescent="0.3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  <c r="AA851" s="160"/>
      <c r="AB851" s="160"/>
      <c r="AC851" s="160"/>
      <c r="AD851" s="160"/>
      <c r="AE851" s="160"/>
      <c r="AF851" s="160"/>
      <c r="AG851" s="160"/>
      <c r="AH851" s="160"/>
      <c r="AI851" s="160"/>
      <c r="AJ851" s="160"/>
      <c r="AK851" s="160"/>
      <c r="AL851" s="160"/>
      <c r="AM851" s="160"/>
      <c r="AN851" s="160"/>
      <c r="AO851" s="160"/>
      <c r="AP851" s="160"/>
      <c r="AQ851" s="160"/>
      <c r="AR851" s="160"/>
      <c r="AS851" s="160"/>
      <c r="AT851" s="160"/>
      <c r="AU851" s="160"/>
      <c r="AV851" s="160"/>
      <c r="AW851" s="160"/>
      <c r="AX851" s="160"/>
      <c r="AY851" s="160"/>
      <c r="AZ851" s="160"/>
      <c r="BA851" s="160"/>
      <c r="BB851" s="160"/>
    </row>
    <row r="852" spans="1:54" ht="15.75" customHeight="1" x14ac:dyDescent="0.3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  <c r="AA852" s="160"/>
      <c r="AB852" s="160"/>
      <c r="AC852" s="160"/>
      <c r="AD852" s="160"/>
      <c r="AE852" s="160"/>
      <c r="AF852" s="160"/>
      <c r="AG852" s="160"/>
      <c r="AH852" s="160"/>
      <c r="AI852" s="160"/>
      <c r="AJ852" s="160"/>
      <c r="AK852" s="160"/>
      <c r="AL852" s="160"/>
      <c r="AM852" s="160"/>
      <c r="AN852" s="160"/>
      <c r="AO852" s="160"/>
      <c r="AP852" s="160"/>
      <c r="AQ852" s="160"/>
      <c r="AR852" s="160"/>
      <c r="AS852" s="160"/>
      <c r="AT852" s="160"/>
      <c r="AU852" s="160"/>
      <c r="AV852" s="160"/>
      <c r="AW852" s="160"/>
      <c r="AX852" s="160"/>
      <c r="AY852" s="160"/>
      <c r="AZ852" s="160"/>
      <c r="BA852" s="160"/>
      <c r="BB852" s="160"/>
    </row>
    <row r="853" spans="1:54" ht="15.75" customHeight="1" x14ac:dyDescent="0.3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  <c r="AA853" s="160"/>
      <c r="AB853" s="160"/>
      <c r="AC853" s="160"/>
      <c r="AD853" s="160"/>
      <c r="AE853" s="160"/>
      <c r="AF853" s="160"/>
      <c r="AG853" s="160"/>
      <c r="AH853" s="160"/>
      <c r="AI853" s="160"/>
      <c r="AJ853" s="160"/>
      <c r="AK853" s="160"/>
      <c r="AL853" s="160"/>
      <c r="AM853" s="160"/>
      <c r="AN853" s="160"/>
      <c r="AO853" s="160"/>
      <c r="AP853" s="160"/>
      <c r="AQ853" s="160"/>
      <c r="AR853" s="160"/>
      <c r="AS853" s="160"/>
      <c r="AT853" s="160"/>
      <c r="AU853" s="160"/>
      <c r="AV853" s="160"/>
      <c r="AW853" s="160"/>
      <c r="AX853" s="160"/>
      <c r="AY853" s="160"/>
      <c r="AZ853" s="160"/>
      <c r="BA853" s="160"/>
      <c r="BB853" s="160"/>
    </row>
    <row r="854" spans="1:54" ht="15.75" customHeight="1" x14ac:dyDescent="0.3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  <c r="AA854" s="160"/>
      <c r="AB854" s="160"/>
      <c r="AC854" s="160"/>
      <c r="AD854" s="160"/>
      <c r="AE854" s="160"/>
      <c r="AF854" s="160"/>
      <c r="AG854" s="160"/>
      <c r="AH854" s="160"/>
      <c r="AI854" s="160"/>
      <c r="AJ854" s="160"/>
      <c r="AK854" s="160"/>
      <c r="AL854" s="160"/>
      <c r="AM854" s="160"/>
      <c r="AN854" s="160"/>
      <c r="AO854" s="160"/>
      <c r="AP854" s="160"/>
      <c r="AQ854" s="160"/>
      <c r="AR854" s="160"/>
      <c r="AS854" s="160"/>
      <c r="AT854" s="160"/>
      <c r="AU854" s="160"/>
      <c r="AV854" s="160"/>
      <c r="AW854" s="160"/>
      <c r="AX854" s="160"/>
      <c r="AY854" s="160"/>
      <c r="AZ854" s="160"/>
      <c r="BA854" s="160"/>
      <c r="BB854" s="160"/>
    </row>
    <row r="855" spans="1:54" ht="15.75" customHeight="1" x14ac:dyDescent="0.3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  <c r="AA855" s="160"/>
      <c r="AB855" s="160"/>
      <c r="AC855" s="160"/>
      <c r="AD855" s="160"/>
      <c r="AE855" s="160"/>
      <c r="AF855" s="160"/>
      <c r="AG855" s="160"/>
      <c r="AH855" s="160"/>
      <c r="AI855" s="160"/>
      <c r="AJ855" s="160"/>
      <c r="AK855" s="160"/>
      <c r="AL855" s="160"/>
      <c r="AM855" s="160"/>
      <c r="AN855" s="160"/>
      <c r="AO855" s="160"/>
      <c r="AP855" s="160"/>
      <c r="AQ855" s="160"/>
      <c r="AR855" s="160"/>
      <c r="AS855" s="160"/>
      <c r="AT855" s="160"/>
      <c r="AU855" s="160"/>
      <c r="AV855" s="160"/>
      <c r="AW855" s="160"/>
      <c r="AX855" s="160"/>
      <c r="AY855" s="160"/>
      <c r="AZ855" s="160"/>
      <c r="BA855" s="160"/>
      <c r="BB855" s="160"/>
    </row>
    <row r="856" spans="1:54" ht="15.75" customHeight="1" x14ac:dyDescent="0.3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  <c r="AA856" s="160"/>
      <c r="AB856" s="160"/>
      <c r="AC856" s="160"/>
      <c r="AD856" s="160"/>
      <c r="AE856" s="160"/>
      <c r="AF856" s="160"/>
      <c r="AG856" s="160"/>
      <c r="AH856" s="160"/>
      <c r="AI856" s="160"/>
      <c r="AJ856" s="160"/>
      <c r="AK856" s="160"/>
      <c r="AL856" s="160"/>
      <c r="AM856" s="160"/>
      <c r="AN856" s="160"/>
      <c r="AO856" s="160"/>
      <c r="AP856" s="160"/>
      <c r="AQ856" s="160"/>
      <c r="AR856" s="160"/>
      <c r="AS856" s="160"/>
      <c r="AT856" s="160"/>
      <c r="AU856" s="160"/>
      <c r="AV856" s="160"/>
      <c r="AW856" s="160"/>
      <c r="AX856" s="160"/>
      <c r="AY856" s="160"/>
      <c r="AZ856" s="160"/>
      <c r="BA856" s="160"/>
      <c r="BB856" s="160"/>
    </row>
    <row r="857" spans="1:54" ht="15.75" customHeight="1" x14ac:dyDescent="0.3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  <c r="AA857" s="160"/>
      <c r="AB857" s="160"/>
      <c r="AC857" s="160"/>
      <c r="AD857" s="160"/>
      <c r="AE857" s="160"/>
      <c r="AF857" s="160"/>
      <c r="AG857" s="160"/>
      <c r="AH857" s="160"/>
      <c r="AI857" s="160"/>
      <c r="AJ857" s="160"/>
      <c r="AK857" s="160"/>
      <c r="AL857" s="160"/>
      <c r="AM857" s="160"/>
      <c r="AN857" s="160"/>
      <c r="AO857" s="160"/>
      <c r="AP857" s="160"/>
      <c r="AQ857" s="160"/>
      <c r="AR857" s="160"/>
      <c r="AS857" s="160"/>
      <c r="AT857" s="160"/>
      <c r="AU857" s="160"/>
      <c r="AV857" s="160"/>
      <c r="AW857" s="160"/>
      <c r="AX857" s="160"/>
      <c r="AY857" s="160"/>
      <c r="AZ857" s="160"/>
      <c r="BA857" s="160"/>
      <c r="BB857" s="160"/>
    </row>
    <row r="858" spans="1:54" ht="15.75" customHeight="1" x14ac:dyDescent="0.3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  <c r="AA858" s="160"/>
      <c r="AB858" s="160"/>
      <c r="AC858" s="160"/>
      <c r="AD858" s="160"/>
      <c r="AE858" s="160"/>
      <c r="AF858" s="160"/>
      <c r="AG858" s="160"/>
      <c r="AH858" s="160"/>
      <c r="AI858" s="160"/>
      <c r="AJ858" s="160"/>
      <c r="AK858" s="160"/>
      <c r="AL858" s="160"/>
      <c r="AM858" s="160"/>
      <c r="AN858" s="160"/>
      <c r="AO858" s="160"/>
      <c r="AP858" s="160"/>
      <c r="AQ858" s="160"/>
      <c r="AR858" s="160"/>
      <c r="AS858" s="160"/>
      <c r="AT858" s="160"/>
      <c r="AU858" s="160"/>
      <c r="AV858" s="160"/>
      <c r="AW858" s="160"/>
      <c r="AX858" s="160"/>
      <c r="AY858" s="160"/>
      <c r="AZ858" s="160"/>
      <c r="BA858" s="160"/>
      <c r="BB858" s="160"/>
    </row>
    <row r="859" spans="1:54" ht="15.75" customHeight="1" x14ac:dyDescent="0.3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  <c r="AA859" s="160"/>
      <c r="AB859" s="160"/>
      <c r="AC859" s="160"/>
      <c r="AD859" s="160"/>
      <c r="AE859" s="160"/>
      <c r="AF859" s="160"/>
      <c r="AG859" s="160"/>
      <c r="AH859" s="160"/>
      <c r="AI859" s="160"/>
      <c r="AJ859" s="160"/>
      <c r="AK859" s="160"/>
      <c r="AL859" s="160"/>
      <c r="AM859" s="160"/>
      <c r="AN859" s="160"/>
      <c r="AO859" s="160"/>
      <c r="AP859" s="160"/>
      <c r="AQ859" s="160"/>
      <c r="AR859" s="160"/>
      <c r="AS859" s="160"/>
      <c r="AT859" s="160"/>
      <c r="AU859" s="160"/>
      <c r="AV859" s="160"/>
      <c r="AW859" s="160"/>
      <c r="AX859" s="160"/>
      <c r="AY859" s="160"/>
      <c r="AZ859" s="160"/>
      <c r="BA859" s="160"/>
      <c r="BB859" s="160"/>
    </row>
    <row r="860" spans="1:54" ht="15.75" customHeight="1" x14ac:dyDescent="0.3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  <c r="AA860" s="160"/>
      <c r="AB860" s="160"/>
      <c r="AC860" s="160"/>
      <c r="AD860" s="160"/>
      <c r="AE860" s="160"/>
      <c r="AF860" s="160"/>
      <c r="AG860" s="160"/>
      <c r="AH860" s="160"/>
      <c r="AI860" s="160"/>
      <c r="AJ860" s="160"/>
      <c r="AK860" s="160"/>
      <c r="AL860" s="160"/>
      <c r="AM860" s="160"/>
      <c r="AN860" s="160"/>
      <c r="AO860" s="160"/>
      <c r="AP860" s="160"/>
      <c r="AQ860" s="160"/>
      <c r="AR860" s="160"/>
      <c r="AS860" s="160"/>
      <c r="AT860" s="160"/>
      <c r="AU860" s="160"/>
      <c r="AV860" s="160"/>
      <c r="AW860" s="160"/>
      <c r="AX860" s="160"/>
      <c r="AY860" s="160"/>
      <c r="AZ860" s="160"/>
      <c r="BA860" s="160"/>
      <c r="BB860" s="160"/>
    </row>
    <row r="861" spans="1:54" ht="15.75" customHeight="1" x14ac:dyDescent="0.3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  <c r="AA861" s="160"/>
      <c r="AB861" s="160"/>
      <c r="AC861" s="160"/>
      <c r="AD861" s="160"/>
      <c r="AE861" s="160"/>
      <c r="AF861" s="160"/>
      <c r="AG861" s="160"/>
      <c r="AH861" s="160"/>
      <c r="AI861" s="160"/>
      <c r="AJ861" s="160"/>
      <c r="AK861" s="160"/>
      <c r="AL861" s="160"/>
      <c r="AM861" s="160"/>
      <c r="AN861" s="160"/>
      <c r="AO861" s="160"/>
      <c r="AP861" s="160"/>
      <c r="AQ861" s="160"/>
      <c r="AR861" s="160"/>
      <c r="AS861" s="160"/>
      <c r="AT861" s="160"/>
      <c r="AU861" s="160"/>
      <c r="AV861" s="160"/>
      <c r="AW861" s="160"/>
      <c r="AX861" s="160"/>
      <c r="AY861" s="160"/>
      <c r="AZ861" s="160"/>
      <c r="BA861" s="160"/>
      <c r="BB861" s="160"/>
    </row>
    <row r="862" spans="1:54" ht="15.75" customHeight="1" x14ac:dyDescent="0.3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  <c r="AA862" s="160"/>
      <c r="AB862" s="160"/>
      <c r="AC862" s="160"/>
      <c r="AD862" s="160"/>
      <c r="AE862" s="160"/>
      <c r="AF862" s="160"/>
      <c r="AG862" s="160"/>
      <c r="AH862" s="160"/>
      <c r="AI862" s="160"/>
      <c r="AJ862" s="160"/>
      <c r="AK862" s="160"/>
      <c r="AL862" s="160"/>
      <c r="AM862" s="160"/>
      <c r="AN862" s="160"/>
      <c r="AO862" s="160"/>
      <c r="AP862" s="160"/>
      <c r="AQ862" s="160"/>
      <c r="AR862" s="160"/>
      <c r="AS862" s="160"/>
      <c r="AT862" s="160"/>
      <c r="AU862" s="160"/>
      <c r="AV862" s="160"/>
      <c r="AW862" s="160"/>
      <c r="AX862" s="160"/>
      <c r="AY862" s="160"/>
      <c r="AZ862" s="160"/>
      <c r="BA862" s="160"/>
      <c r="BB862" s="160"/>
    </row>
    <row r="863" spans="1:54" ht="15.75" customHeight="1" x14ac:dyDescent="0.3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  <c r="AA863" s="160"/>
      <c r="AB863" s="160"/>
      <c r="AC863" s="160"/>
      <c r="AD863" s="160"/>
      <c r="AE863" s="160"/>
      <c r="AF863" s="160"/>
      <c r="AG863" s="160"/>
      <c r="AH863" s="160"/>
      <c r="AI863" s="160"/>
      <c r="AJ863" s="160"/>
      <c r="AK863" s="160"/>
      <c r="AL863" s="160"/>
      <c r="AM863" s="160"/>
      <c r="AN863" s="160"/>
      <c r="AO863" s="160"/>
      <c r="AP863" s="160"/>
      <c r="AQ863" s="160"/>
      <c r="AR863" s="160"/>
      <c r="AS863" s="160"/>
      <c r="AT863" s="160"/>
      <c r="AU863" s="160"/>
      <c r="AV863" s="160"/>
      <c r="AW863" s="160"/>
      <c r="AX863" s="160"/>
      <c r="AY863" s="160"/>
      <c r="AZ863" s="160"/>
      <c r="BA863" s="160"/>
      <c r="BB863" s="160"/>
    </row>
    <row r="864" spans="1:54" ht="15.75" customHeight="1" x14ac:dyDescent="0.3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  <c r="AA864" s="160"/>
      <c r="AB864" s="160"/>
      <c r="AC864" s="160"/>
      <c r="AD864" s="160"/>
      <c r="AE864" s="160"/>
      <c r="AF864" s="160"/>
      <c r="AG864" s="160"/>
      <c r="AH864" s="160"/>
      <c r="AI864" s="160"/>
      <c r="AJ864" s="160"/>
      <c r="AK864" s="160"/>
      <c r="AL864" s="160"/>
      <c r="AM864" s="160"/>
      <c r="AN864" s="160"/>
      <c r="AO864" s="160"/>
      <c r="AP864" s="160"/>
      <c r="AQ864" s="160"/>
      <c r="AR864" s="160"/>
      <c r="AS864" s="160"/>
      <c r="AT864" s="160"/>
      <c r="AU864" s="160"/>
      <c r="AV864" s="160"/>
      <c r="AW864" s="160"/>
      <c r="AX864" s="160"/>
      <c r="AY864" s="160"/>
      <c r="AZ864" s="160"/>
      <c r="BA864" s="160"/>
      <c r="BB864" s="160"/>
    </row>
    <row r="865" spans="1:54" ht="15.75" customHeight="1" x14ac:dyDescent="0.3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  <c r="AA865" s="160"/>
      <c r="AB865" s="160"/>
      <c r="AC865" s="160"/>
      <c r="AD865" s="160"/>
      <c r="AE865" s="160"/>
      <c r="AF865" s="160"/>
      <c r="AG865" s="160"/>
      <c r="AH865" s="160"/>
      <c r="AI865" s="160"/>
      <c r="AJ865" s="160"/>
      <c r="AK865" s="160"/>
      <c r="AL865" s="160"/>
      <c r="AM865" s="160"/>
      <c r="AN865" s="160"/>
      <c r="AO865" s="160"/>
      <c r="AP865" s="160"/>
      <c r="AQ865" s="160"/>
      <c r="AR865" s="160"/>
      <c r="AS865" s="160"/>
      <c r="AT865" s="160"/>
      <c r="AU865" s="160"/>
      <c r="AV865" s="160"/>
      <c r="AW865" s="160"/>
      <c r="AX865" s="160"/>
      <c r="AY865" s="160"/>
      <c r="AZ865" s="160"/>
      <c r="BA865" s="160"/>
      <c r="BB865" s="160"/>
    </row>
    <row r="866" spans="1:54" ht="15.75" customHeight="1" x14ac:dyDescent="0.3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  <c r="AA866" s="160"/>
      <c r="AB866" s="160"/>
      <c r="AC866" s="160"/>
      <c r="AD866" s="160"/>
      <c r="AE866" s="160"/>
      <c r="AF866" s="160"/>
      <c r="AG866" s="160"/>
      <c r="AH866" s="160"/>
      <c r="AI866" s="160"/>
      <c r="AJ866" s="160"/>
      <c r="AK866" s="160"/>
      <c r="AL866" s="160"/>
      <c r="AM866" s="160"/>
      <c r="AN866" s="160"/>
      <c r="AO866" s="160"/>
      <c r="AP866" s="160"/>
      <c r="AQ866" s="160"/>
      <c r="AR866" s="160"/>
      <c r="AS866" s="160"/>
      <c r="AT866" s="160"/>
      <c r="AU866" s="160"/>
      <c r="AV866" s="160"/>
      <c r="AW866" s="160"/>
      <c r="AX866" s="160"/>
      <c r="AY866" s="160"/>
      <c r="AZ866" s="160"/>
      <c r="BA866" s="160"/>
      <c r="BB866" s="160"/>
    </row>
    <row r="867" spans="1:54" ht="15.75" customHeight="1" x14ac:dyDescent="0.3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  <c r="AA867" s="160"/>
      <c r="AB867" s="160"/>
      <c r="AC867" s="160"/>
      <c r="AD867" s="160"/>
      <c r="AE867" s="160"/>
      <c r="AF867" s="160"/>
      <c r="AG867" s="160"/>
      <c r="AH867" s="160"/>
      <c r="AI867" s="160"/>
      <c r="AJ867" s="160"/>
      <c r="AK867" s="160"/>
      <c r="AL867" s="160"/>
      <c r="AM867" s="160"/>
      <c r="AN867" s="160"/>
      <c r="AO867" s="160"/>
      <c r="AP867" s="160"/>
      <c r="AQ867" s="160"/>
      <c r="AR867" s="160"/>
      <c r="AS867" s="160"/>
      <c r="AT867" s="160"/>
      <c r="AU867" s="160"/>
      <c r="AV867" s="160"/>
      <c r="AW867" s="160"/>
      <c r="AX867" s="160"/>
      <c r="AY867" s="160"/>
      <c r="AZ867" s="160"/>
      <c r="BA867" s="160"/>
      <c r="BB867" s="160"/>
    </row>
    <row r="868" spans="1:54" ht="15.75" customHeight="1" x14ac:dyDescent="0.3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  <c r="AA868" s="160"/>
      <c r="AB868" s="160"/>
      <c r="AC868" s="160"/>
      <c r="AD868" s="160"/>
      <c r="AE868" s="160"/>
      <c r="AF868" s="160"/>
      <c r="AG868" s="160"/>
      <c r="AH868" s="160"/>
      <c r="AI868" s="160"/>
      <c r="AJ868" s="160"/>
      <c r="AK868" s="160"/>
      <c r="AL868" s="160"/>
      <c r="AM868" s="160"/>
      <c r="AN868" s="160"/>
      <c r="AO868" s="160"/>
      <c r="AP868" s="160"/>
      <c r="AQ868" s="160"/>
      <c r="AR868" s="160"/>
      <c r="AS868" s="160"/>
      <c r="AT868" s="160"/>
      <c r="AU868" s="160"/>
      <c r="AV868" s="160"/>
      <c r="AW868" s="160"/>
      <c r="AX868" s="160"/>
      <c r="AY868" s="160"/>
      <c r="AZ868" s="160"/>
      <c r="BA868" s="160"/>
      <c r="BB868" s="160"/>
    </row>
    <row r="869" spans="1:54" ht="15.75" customHeight="1" x14ac:dyDescent="0.3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  <c r="AA869" s="160"/>
      <c r="AB869" s="160"/>
      <c r="AC869" s="160"/>
      <c r="AD869" s="160"/>
      <c r="AE869" s="160"/>
      <c r="AF869" s="160"/>
      <c r="AG869" s="160"/>
      <c r="AH869" s="160"/>
      <c r="AI869" s="160"/>
      <c r="AJ869" s="160"/>
      <c r="AK869" s="160"/>
      <c r="AL869" s="160"/>
      <c r="AM869" s="160"/>
      <c r="AN869" s="160"/>
      <c r="AO869" s="160"/>
      <c r="AP869" s="160"/>
      <c r="AQ869" s="160"/>
      <c r="AR869" s="160"/>
      <c r="AS869" s="160"/>
      <c r="AT869" s="160"/>
      <c r="AU869" s="160"/>
      <c r="AV869" s="160"/>
      <c r="AW869" s="160"/>
      <c r="AX869" s="160"/>
      <c r="AY869" s="160"/>
      <c r="AZ869" s="160"/>
      <c r="BA869" s="160"/>
      <c r="BB869" s="160"/>
    </row>
    <row r="870" spans="1:54" ht="15.75" customHeight="1" x14ac:dyDescent="0.3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  <c r="AA870" s="160"/>
      <c r="AB870" s="160"/>
      <c r="AC870" s="160"/>
      <c r="AD870" s="160"/>
      <c r="AE870" s="160"/>
      <c r="AF870" s="160"/>
      <c r="AG870" s="160"/>
      <c r="AH870" s="160"/>
      <c r="AI870" s="160"/>
      <c r="AJ870" s="160"/>
      <c r="AK870" s="160"/>
      <c r="AL870" s="160"/>
      <c r="AM870" s="160"/>
      <c r="AN870" s="160"/>
      <c r="AO870" s="160"/>
      <c r="AP870" s="160"/>
      <c r="AQ870" s="160"/>
      <c r="AR870" s="160"/>
      <c r="AS870" s="160"/>
      <c r="AT870" s="160"/>
      <c r="AU870" s="160"/>
      <c r="AV870" s="160"/>
      <c r="AW870" s="160"/>
      <c r="AX870" s="160"/>
      <c r="AY870" s="160"/>
      <c r="AZ870" s="160"/>
      <c r="BA870" s="160"/>
      <c r="BB870" s="160"/>
    </row>
    <row r="871" spans="1:54" ht="15.75" customHeight="1" x14ac:dyDescent="0.3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  <c r="AA871" s="160"/>
      <c r="AB871" s="160"/>
      <c r="AC871" s="160"/>
      <c r="AD871" s="160"/>
      <c r="AE871" s="160"/>
      <c r="AF871" s="160"/>
      <c r="AG871" s="160"/>
      <c r="AH871" s="160"/>
      <c r="AI871" s="160"/>
      <c r="AJ871" s="160"/>
      <c r="AK871" s="160"/>
      <c r="AL871" s="160"/>
      <c r="AM871" s="160"/>
      <c r="AN871" s="160"/>
      <c r="AO871" s="160"/>
      <c r="AP871" s="160"/>
      <c r="AQ871" s="160"/>
      <c r="AR871" s="160"/>
      <c r="AS871" s="160"/>
      <c r="AT871" s="160"/>
      <c r="AU871" s="160"/>
      <c r="AV871" s="160"/>
      <c r="AW871" s="160"/>
      <c r="AX871" s="160"/>
      <c r="AY871" s="160"/>
      <c r="AZ871" s="160"/>
      <c r="BA871" s="160"/>
      <c r="BB871" s="160"/>
    </row>
    <row r="872" spans="1:54" ht="15.75" customHeight="1" x14ac:dyDescent="0.3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  <c r="AA872" s="160"/>
      <c r="AB872" s="160"/>
      <c r="AC872" s="160"/>
      <c r="AD872" s="160"/>
      <c r="AE872" s="160"/>
      <c r="AF872" s="160"/>
      <c r="AG872" s="160"/>
      <c r="AH872" s="160"/>
      <c r="AI872" s="160"/>
      <c r="AJ872" s="160"/>
      <c r="AK872" s="160"/>
      <c r="AL872" s="160"/>
      <c r="AM872" s="160"/>
      <c r="AN872" s="160"/>
      <c r="AO872" s="160"/>
      <c r="AP872" s="160"/>
      <c r="AQ872" s="160"/>
      <c r="AR872" s="160"/>
      <c r="AS872" s="160"/>
      <c r="AT872" s="160"/>
      <c r="AU872" s="160"/>
      <c r="AV872" s="160"/>
      <c r="AW872" s="160"/>
      <c r="AX872" s="160"/>
      <c r="AY872" s="160"/>
      <c r="AZ872" s="160"/>
      <c r="BA872" s="160"/>
      <c r="BB872" s="160"/>
    </row>
    <row r="873" spans="1:54" ht="15.75" customHeight="1" x14ac:dyDescent="0.3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  <c r="AA873" s="160"/>
      <c r="AB873" s="160"/>
      <c r="AC873" s="160"/>
      <c r="AD873" s="160"/>
      <c r="AE873" s="160"/>
      <c r="AF873" s="160"/>
      <c r="AG873" s="160"/>
      <c r="AH873" s="160"/>
      <c r="AI873" s="160"/>
      <c r="AJ873" s="160"/>
      <c r="AK873" s="160"/>
      <c r="AL873" s="160"/>
      <c r="AM873" s="160"/>
      <c r="AN873" s="160"/>
      <c r="AO873" s="160"/>
      <c r="AP873" s="160"/>
      <c r="AQ873" s="160"/>
      <c r="AR873" s="160"/>
      <c r="AS873" s="160"/>
      <c r="AT873" s="160"/>
      <c r="AU873" s="160"/>
      <c r="AV873" s="160"/>
      <c r="AW873" s="160"/>
      <c r="AX873" s="160"/>
      <c r="AY873" s="160"/>
      <c r="AZ873" s="160"/>
      <c r="BA873" s="160"/>
      <c r="BB873" s="160"/>
    </row>
    <row r="874" spans="1:54" ht="15.75" customHeight="1" x14ac:dyDescent="0.3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  <c r="AA874" s="160"/>
      <c r="AB874" s="160"/>
      <c r="AC874" s="160"/>
      <c r="AD874" s="160"/>
      <c r="AE874" s="160"/>
      <c r="AF874" s="160"/>
      <c r="AG874" s="160"/>
      <c r="AH874" s="160"/>
      <c r="AI874" s="160"/>
      <c r="AJ874" s="160"/>
      <c r="AK874" s="160"/>
      <c r="AL874" s="160"/>
      <c r="AM874" s="160"/>
      <c r="AN874" s="160"/>
      <c r="AO874" s="160"/>
      <c r="AP874" s="160"/>
      <c r="AQ874" s="160"/>
      <c r="AR874" s="160"/>
      <c r="AS874" s="160"/>
      <c r="AT874" s="160"/>
      <c r="AU874" s="160"/>
      <c r="AV874" s="160"/>
      <c r="AW874" s="160"/>
      <c r="AX874" s="160"/>
      <c r="AY874" s="160"/>
      <c r="AZ874" s="160"/>
      <c r="BA874" s="160"/>
      <c r="BB874" s="160"/>
    </row>
    <row r="875" spans="1:54" ht="15.75" customHeight="1" x14ac:dyDescent="0.3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  <c r="AA875" s="160"/>
      <c r="AB875" s="160"/>
      <c r="AC875" s="160"/>
      <c r="AD875" s="160"/>
      <c r="AE875" s="160"/>
      <c r="AF875" s="160"/>
      <c r="AG875" s="160"/>
      <c r="AH875" s="160"/>
      <c r="AI875" s="160"/>
      <c r="AJ875" s="160"/>
      <c r="AK875" s="160"/>
      <c r="AL875" s="160"/>
      <c r="AM875" s="160"/>
      <c r="AN875" s="160"/>
      <c r="AO875" s="160"/>
      <c r="AP875" s="160"/>
      <c r="AQ875" s="160"/>
      <c r="AR875" s="160"/>
      <c r="AS875" s="160"/>
      <c r="AT875" s="160"/>
      <c r="AU875" s="160"/>
      <c r="AV875" s="160"/>
      <c r="AW875" s="160"/>
      <c r="AX875" s="160"/>
      <c r="AY875" s="160"/>
      <c r="AZ875" s="160"/>
      <c r="BA875" s="160"/>
      <c r="BB875" s="160"/>
    </row>
    <row r="876" spans="1:54" ht="15.75" customHeight="1" x14ac:dyDescent="0.3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  <c r="AA876" s="160"/>
      <c r="AB876" s="160"/>
      <c r="AC876" s="160"/>
      <c r="AD876" s="160"/>
      <c r="AE876" s="160"/>
      <c r="AF876" s="160"/>
      <c r="AG876" s="160"/>
      <c r="AH876" s="160"/>
      <c r="AI876" s="160"/>
      <c r="AJ876" s="160"/>
      <c r="AK876" s="160"/>
      <c r="AL876" s="160"/>
      <c r="AM876" s="160"/>
      <c r="AN876" s="160"/>
      <c r="AO876" s="160"/>
      <c r="AP876" s="160"/>
      <c r="AQ876" s="160"/>
      <c r="AR876" s="160"/>
      <c r="AS876" s="160"/>
      <c r="AT876" s="160"/>
      <c r="AU876" s="160"/>
      <c r="AV876" s="160"/>
      <c r="AW876" s="160"/>
      <c r="AX876" s="160"/>
      <c r="AY876" s="160"/>
      <c r="AZ876" s="160"/>
      <c r="BA876" s="160"/>
      <c r="BB876" s="160"/>
    </row>
    <row r="877" spans="1:54" ht="15.75" customHeight="1" x14ac:dyDescent="0.3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  <c r="AA877" s="160"/>
      <c r="AB877" s="160"/>
      <c r="AC877" s="160"/>
      <c r="AD877" s="160"/>
      <c r="AE877" s="160"/>
      <c r="AF877" s="160"/>
      <c r="AG877" s="160"/>
      <c r="AH877" s="160"/>
      <c r="AI877" s="160"/>
      <c r="AJ877" s="160"/>
      <c r="AK877" s="160"/>
      <c r="AL877" s="160"/>
      <c r="AM877" s="160"/>
      <c r="AN877" s="160"/>
      <c r="AO877" s="160"/>
      <c r="AP877" s="160"/>
      <c r="AQ877" s="160"/>
      <c r="AR877" s="160"/>
      <c r="AS877" s="160"/>
      <c r="AT877" s="160"/>
      <c r="AU877" s="160"/>
      <c r="AV877" s="160"/>
      <c r="AW877" s="160"/>
      <c r="AX877" s="160"/>
      <c r="AY877" s="160"/>
      <c r="AZ877" s="160"/>
      <c r="BA877" s="160"/>
      <c r="BB877" s="160"/>
    </row>
    <row r="878" spans="1:54" ht="15.75" customHeight="1" x14ac:dyDescent="0.3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  <c r="AA878" s="160"/>
      <c r="AB878" s="160"/>
      <c r="AC878" s="160"/>
      <c r="AD878" s="160"/>
      <c r="AE878" s="160"/>
      <c r="AF878" s="160"/>
      <c r="AG878" s="160"/>
      <c r="AH878" s="160"/>
      <c r="AI878" s="160"/>
      <c r="AJ878" s="160"/>
      <c r="AK878" s="160"/>
      <c r="AL878" s="160"/>
      <c r="AM878" s="160"/>
      <c r="AN878" s="160"/>
      <c r="AO878" s="160"/>
      <c r="AP878" s="160"/>
      <c r="AQ878" s="160"/>
      <c r="AR878" s="160"/>
      <c r="AS878" s="160"/>
      <c r="AT878" s="160"/>
      <c r="AU878" s="160"/>
      <c r="AV878" s="160"/>
      <c r="AW878" s="160"/>
      <c r="AX878" s="160"/>
      <c r="AY878" s="160"/>
      <c r="AZ878" s="160"/>
      <c r="BA878" s="160"/>
      <c r="BB878" s="160"/>
    </row>
    <row r="879" spans="1:54" ht="15.75" customHeight="1" x14ac:dyDescent="0.3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  <c r="AA879" s="160"/>
      <c r="AB879" s="160"/>
      <c r="AC879" s="160"/>
      <c r="AD879" s="160"/>
      <c r="AE879" s="160"/>
      <c r="AF879" s="160"/>
      <c r="AG879" s="160"/>
      <c r="AH879" s="160"/>
      <c r="AI879" s="160"/>
      <c r="AJ879" s="160"/>
      <c r="AK879" s="160"/>
      <c r="AL879" s="160"/>
      <c r="AM879" s="160"/>
      <c r="AN879" s="160"/>
      <c r="AO879" s="160"/>
      <c r="AP879" s="160"/>
      <c r="AQ879" s="160"/>
      <c r="AR879" s="160"/>
      <c r="AS879" s="160"/>
      <c r="AT879" s="160"/>
      <c r="AU879" s="160"/>
      <c r="AV879" s="160"/>
      <c r="AW879" s="160"/>
      <c r="AX879" s="160"/>
      <c r="AY879" s="160"/>
      <c r="AZ879" s="160"/>
      <c r="BA879" s="160"/>
      <c r="BB879" s="160"/>
    </row>
    <row r="880" spans="1:54" ht="15.75" customHeight="1" x14ac:dyDescent="0.3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  <c r="AA880" s="160"/>
      <c r="AB880" s="160"/>
      <c r="AC880" s="160"/>
      <c r="AD880" s="160"/>
      <c r="AE880" s="160"/>
      <c r="AF880" s="160"/>
      <c r="AG880" s="160"/>
      <c r="AH880" s="160"/>
      <c r="AI880" s="160"/>
      <c r="AJ880" s="160"/>
      <c r="AK880" s="160"/>
      <c r="AL880" s="160"/>
      <c r="AM880" s="160"/>
      <c r="AN880" s="160"/>
      <c r="AO880" s="160"/>
      <c r="AP880" s="160"/>
      <c r="AQ880" s="160"/>
      <c r="AR880" s="160"/>
      <c r="AS880" s="160"/>
      <c r="AT880" s="160"/>
      <c r="AU880" s="160"/>
      <c r="AV880" s="160"/>
      <c r="AW880" s="160"/>
      <c r="AX880" s="160"/>
      <c r="AY880" s="160"/>
      <c r="AZ880" s="160"/>
      <c r="BA880" s="160"/>
      <c r="BB880" s="160"/>
    </row>
    <row r="881" spans="1:54" ht="15.75" customHeight="1" x14ac:dyDescent="0.3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  <c r="AA881" s="160"/>
      <c r="AB881" s="160"/>
      <c r="AC881" s="160"/>
      <c r="AD881" s="160"/>
      <c r="AE881" s="160"/>
      <c r="AF881" s="160"/>
      <c r="AG881" s="160"/>
      <c r="AH881" s="160"/>
      <c r="AI881" s="160"/>
      <c r="AJ881" s="160"/>
      <c r="AK881" s="160"/>
      <c r="AL881" s="160"/>
      <c r="AM881" s="160"/>
      <c r="AN881" s="160"/>
      <c r="AO881" s="160"/>
      <c r="AP881" s="160"/>
      <c r="AQ881" s="160"/>
      <c r="AR881" s="160"/>
      <c r="AS881" s="160"/>
      <c r="AT881" s="160"/>
      <c r="AU881" s="160"/>
      <c r="AV881" s="160"/>
      <c r="AW881" s="160"/>
      <c r="AX881" s="160"/>
      <c r="AY881" s="160"/>
      <c r="AZ881" s="160"/>
      <c r="BA881" s="160"/>
      <c r="BB881" s="160"/>
    </row>
    <row r="882" spans="1:54" ht="15.75" customHeight="1" x14ac:dyDescent="0.3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  <c r="AA882" s="160"/>
      <c r="AB882" s="160"/>
      <c r="AC882" s="160"/>
      <c r="AD882" s="160"/>
      <c r="AE882" s="160"/>
      <c r="AF882" s="160"/>
      <c r="AG882" s="160"/>
      <c r="AH882" s="160"/>
      <c r="AI882" s="160"/>
      <c r="AJ882" s="160"/>
      <c r="AK882" s="160"/>
      <c r="AL882" s="160"/>
      <c r="AM882" s="160"/>
      <c r="AN882" s="160"/>
      <c r="AO882" s="160"/>
      <c r="AP882" s="160"/>
      <c r="AQ882" s="160"/>
      <c r="AR882" s="160"/>
      <c r="AS882" s="160"/>
      <c r="AT882" s="160"/>
      <c r="AU882" s="160"/>
      <c r="AV882" s="160"/>
      <c r="AW882" s="160"/>
      <c r="AX882" s="160"/>
      <c r="AY882" s="160"/>
      <c r="AZ882" s="160"/>
      <c r="BA882" s="160"/>
      <c r="BB882" s="160"/>
    </row>
    <row r="883" spans="1:54" ht="15.75" customHeight="1" x14ac:dyDescent="0.3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  <c r="AA883" s="160"/>
      <c r="AB883" s="160"/>
      <c r="AC883" s="160"/>
      <c r="AD883" s="160"/>
      <c r="AE883" s="160"/>
      <c r="AF883" s="160"/>
      <c r="AG883" s="160"/>
      <c r="AH883" s="160"/>
      <c r="AI883" s="160"/>
      <c r="AJ883" s="160"/>
      <c r="AK883" s="160"/>
      <c r="AL883" s="160"/>
      <c r="AM883" s="160"/>
      <c r="AN883" s="160"/>
      <c r="AO883" s="160"/>
      <c r="AP883" s="160"/>
      <c r="AQ883" s="160"/>
      <c r="AR883" s="160"/>
      <c r="AS883" s="160"/>
      <c r="AT883" s="160"/>
      <c r="AU883" s="160"/>
      <c r="AV883" s="160"/>
      <c r="AW883" s="160"/>
      <c r="AX883" s="160"/>
      <c r="AY883" s="160"/>
      <c r="AZ883" s="160"/>
      <c r="BA883" s="160"/>
      <c r="BB883" s="160"/>
    </row>
    <row r="884" spans="1:54" ht="15.75" customHeight="1" x14ac:dyDescent="0.3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  <c r="AA884" s="160"/>
      <c r="AB884" s="160"/>
      <c r="AC884" s="160"/>
      <c r="AD884" s="160"/>
      <c r="AE884" s="160"/>
      <c r="AF884" s="160"/>
      <c r="AG884" s="160"/>
      <c r="AH884" s="160"/>
      <c r="AI884" s="160"/>
      <c r="AJ884" s="160"/>
      <c r="AK884" s="160"/>
      <c r="AL884" s="160"/>
      <c r="AM884" s="160"/>
      <c r="AN884" s="160"/>
      <c r="AO884" s="160"/>
      <c r="AP884" s="160"/>
      <c r="AQ884" s="160"/>
      <c r="AR884" s="160"/>
      <c r="AS884" s="160"/>
      <c r="AT884" s="160"/>
      <c r="AU884" s="160"/>
      <c r="AV884" s="160"/>
      <c r="AW884" s="160"/>
      <c r="AX884" s="160"/>
      <c r="AY884" s="160"/>
      <c r="AZ884" s="160"/>
      <c r="BA884" s="160"/>
      <c r="BB884" s="160"/>
    </row>
    <row r="885" spans="1:54" ht="15.75" customHeight="1" x14ac:dyDescent="0.3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  <c r="AA885" s="160"/>
      <c r="AB885" s="160"/>
      <c r="AC885" s="160"/>
      <c r="AD885" s="160"/>
      <c r="AE885" s="160"/>
      <c r="AF885" s="160"/>
      <c r="AG885" s="160"/>
      <c r="AH885" s="160"/>
      <c r="AI885" s="160"/>
      <c r="AJ885" s="160"/>
      <c r="AK885" s="160"/>
      <c r="AL885" s="160"/>
      <c r="AM885" s="160"/>
      <c r="AN885" s="160"/>
      <c r="AO885" s="160"/>
      <c r="AP885" s="160"/>
      <c r="AQ885" s="160"/>
      <c r="AR885" s="160"/>
      <c r="AS885" s="160"/>
      <c r="AT885" s="160"/>
      <c r="AU885" s="160"/>
      <c r="AV885" s="160"/>
      <c r="AW885" s="160"/>
      <c r="AX885" s="160"/>
      <c r="AY885" s="160"/>
      <c r="AZ885" s="160"/>
      <c r="BA885" s="160"/>
      <c r="BB885" s="160"/>
    </row>
    <row r="886" spans="1:54" ht="15.75" customHeight="1" x14ac:dyDescent="0.3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  <c r="AA886" s="160"/>
      <c r="AB886" s="160"/>
      <c r="AC886" s="160"/>
      <c r="AD886" s="160"/>
      <c r="AE886" s="160"/>
      <c r="AF886" s="160"/>
      <c r="AG886" s="160"/>
      <c r="AH886" s="160"/>
      <c r="AI886" s="160"/>
      <c r="AJ886" s="160"/>
      <c r="AK886" s="160"/>
      <c r="AL886" s="160"/>
      <c r="AM886" s="160"/>
      <c r="AN886" s="160"/>
      <c r="AO886" s="160"/>
      <c r="AP886" s="160"/>
      <c r="AQ886" s="160"/>
      <c r="AR886" s="160"/>
      <c r="AS886" s="160"/>
      <c r="AT886" s="160"/>
      <c r="AU886" s="160"/>
      <c r="AV886" s="160"/>
      <c r="AW886" s="160"/>
      <c r="AX886" s="160"/>
      <c r="AY886" s="160"/>
      <c r="AZ886" s="160"/>
      <c r="BA886" s="160"/>
      <c r="BB886" s="160"/>
    </row>
    <row r="887" spans="1:54" ht="15.75" customHeight="1" x14ac:dyDescent="0.3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  <c r="AA887" s="160"/>
      <c r="AB887" s="160"/>
      <c r="AC887" s="160"/>
      <c r="AD887" s="160"/>
      <c r="AE887" s="160"/>
      <c r="AF887" s="160"/>
      <c r="AG887" s="160"/>
      <c r="AH887" s="160"/>
      <c r="AI887" s="160"/>
      <c r="AJ887" s="160"/>
      <c r="AK887" s="160"/>
      <c r="AL887" s="160"/>
      <c r="AM887" s="160"/>
      <c r="AN887" s="160"/>
      <c r="AO887" s="160"/>
      <c r="AP887" s="160"/>
      <c r="AQ887" s="160"/>
      <c r="AR887" s="160"/>
      <c r="AS887" s="160"/>
      <c r="AT887" s="160"/>
      <c r="AU887" s="160"/>
      <c r="AV887" s="160"/>
      <c r="AW887" s="160"/>
      <c r="AX887" s="160"/>
      <c r="AY887" s="160"/>
      <c r="AZ887" s="160"/>
      <c r="BA887" s="160"/>
      <c r="BB887" s="160"/>
    </row>
    <row r="888" spans="1:54" ht="15.75" customHeight="1" x14ac:dyDescent="0.3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  <c r="AA888" s="160"/>
      <c r="AB888" s="160"/>
      <c r="AC888" s="160"/>
      <c r="AD888" s="160"/>
      <c r="AE888" s="160"/>
      <c r="AF888" s="160"/>
      <c r="AG888" s="160"/>
      <c r="AH888" s="160"/>
      <c r="AI888" s="160"/>
      <c r="AJ888" s="160"/>
      <c r="AK888" s="160"/>
      <c r="AL888" s="160"/>
      <c r="AM888" s="160"/>
      <c r="AN888" s="160"/>
      <c r="AO888" s="160"/>
      <c r="AP888" s="160"/>
      <c r="AQ888" s="160"/>
      <c r="AR888" s="160"/>
      <c r="AS888" s="160"/>
      <c r="AT888" s="160"/>
      <c r="AU888" s="160"/>
      <c r="AV888" s="160"/>
      <c r="AW888" s="160"/>
      <c r="AX888" s="160"/>
      <c r="AY888" s="160"/>
      <c r="AZ888" s="160"/>
      <c r="BA888" s="160"/>
      <c r="BB888" s="160"/>
    </row>
    <row r="889" spans="1:54" ht="15.75" customHeight="1" x14ac:dyDescent="0.3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  <c r="AA889" s="160"/>
      <c r="AB889" s="160"/>
      <c r="AC889" s="160"/>
      <c r="AD889" s="160"/>
      <c r="AE889" s="160"/>
      <c r="AF889" s="160"/>
      <c r="AG889" s="160"/>
      <c r="AH889" s="160"/>
      <c r="AI889" s="160"/>
      <c r="AJ889" s="160"/>
      <c r="AK889" s="160"/>
      <c r="AL889" s="160"/>
      <c r="AM889" s="160"/>
      <c r="AN889" s="160"/>
      <c r="AO889" s="160"/>
      <c r="AP889" s="160"/>
      <c r="AQ889" s="160"/>
      <c r="AR889" s="160"/>
      <c r="AS889" s="160"/>
      <c r="AT889" s="160"/>
      <c r="AU889" s="160"/>
      <c r="AV889" s="160"/>
      <c r="AW889" s="160"/>
      <c r="AX889" s="160"/>
      <c r="AY889" s="160"/>
      <c r="AZ889" s="160"/>
      <c r="BA889" s="160"/>
      <c r="BB889" s="160"/>
    </row>
    <row r="890" spans="1:54" ht="15.75" customHeight="1" x14ac:dyDescent="0.3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  <c r="AA890" s="160"/>
      <c r="AB890" s="160"/>
      <c r="AC890" s="160"/>
      <c r="AD890" s="160"/>
      <c r="AE890" s="160"/>
      <c r="AF890" s="160"/>
      <c r="AG890" s="160"/>
      <c r="AH890" s="160"/>
      <c r="AI890" s="160"/>
      <c r="AJ890" s="160"/>
      <c r="AK890" s="160"/>
      <c r="AL890" s="160"/>
      <c r="AM890" s="160"/>
      <c r="AN890" s="160"/>
      <c r="AO890" s="160"/>
      <c r="AP890" s="160"/>
      <c r="AQ890" s="160"/>
      <c r="AR890" s="160"/>
      <c r="AS890" s="160"/>
      <c r="AT890" s="160"/>
      <c r="AU890" s="160"/>
      <c r="AV890" s="160"/>
      <c r="AW890" s="160"/>
      <c r="AX890" s="160"/>
      <c r="AY890" s="160"/>
      <c r="AZ890" s="160"/>
      <c r="BA890" s="160"/>
      <c r="BB890" s="160"/>
    </row>
    <row r="891" spans="1:54" ht="15.75" customHeight="1" x14ac:dyDescent="0.3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  <c r="AA891" s="160"/>
      <c r="AB891" s="160"/>
      <c r="AC891" s="160"/>
      <c r="AD891" s="160"/>
      <c r="AE891" s="160"/>
      <c r="AF891" s="160"/>
      <c r="AG891" s="160"/>
      <c r="AH891" s="160"/>
      <c r="AI891" s="160"/>
      <c r="AJ891" s="160"/>
      <c r="AK891" s="160"/>
      <c r="AL891" s="160"/>
      <c r="AM891" s="160"/>
      <c r="AN891" s="160"/>
      <c r="AO891" s="160"/>
      <c r="AP891" s="160"/>
      <c r="AQ891" s="160"/>
      <c r="AR891" s="160"/>
      <c r="AS891" s="160"/>
      <c r="AT891" s="160"/>
      <c r="AU891" s="160"/>
      <c r="AV891" s="160"/>
      <c r="AW891" s="160"/>
      <c r="AX891" s="160"/>
      <c r="AY891" s="160"/>
      <c r="AZ891" s="160"/>
      <c r="BA891" s="160"/>
      <c r="BB891" s="160"/>
    </row>
    <row r="892" spans="1:54" ht="15.75" customHeight="1" x14ac:dyDescent="0.3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  <c r="AA892" s="160"/>
      <c r="AB892" s="160"/>
      <c r="AC892" s="160"/>
      <c r="AD892" s="160"/>
      <c r="AE892" s="160"/>
      <c r="AF892" s="160"/>
      <c r="AG892" s="160"/>
      <c r="AH892" s="160"/>
      <c r="AI892" s="160"/>
      <c r="AJ892" s="160"/>
      <c r="AK892" s="160"/>
      <c r="AL892" s="160"/>
      <c r="AM892" s="160"/>
      <c r="AN892" s="160"/>
      <c r="AO892" s="160"/>
      <c r="AP892" s="160"/>
      <c r="AQ892" s="160"/>
      <c r="AR892" s="160"/>
      <c r="AS892" s="160"/>
      <c r="AT892" s="160"/>
      <c r="AU892" s="160"/>
      <c r="AV892" s="160"/>
      <c r="AW892" s="160"/>
      <c r="AX892" s="160"/>
      <c r="AY892" s="160"/>
      <c r="AZ892" s="160"/>
      <c r="BA892" s="160"/>
      <c r="BB892" s="160"/>
    </row>
    <row r="893" spans="1:54" ht="15.75" customHeight="1" x14ac:dyDescent="0.3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  <c r="AA893" s="160"/>
      <c r="AB893" s="160"/>
      <c r="AC893" s="160"/>
      <c r="AD893" s="160"/>
      <c r="AE893" s="160"/>
      <c r="AF893" s="160"/>
      <c r="AG893" s="160"/>
      <c r="AH893" s="160"/>
      <c r="AI893" s="160"/>
      <c r="AJ893" s="160"/>
      <c r="AK893" s="160"/>
      <c r="AL893" s="160"/>
      <c r="AM893" s="160"/>
      <c r="AN893" s="160"/>
      <c r="AO893" s="160"/>
      <c r="AP893" s="160"/>
      <c r="AQ893" s="160"/>
      <c r="AR893" s="160"/>
      <c r="AS893" s="160"/>
      <c r="AT893" s="160"/>
      <c r="AU893" s="160"/>
      <c r="AV893" s="160"/>
      <c r="AW893" s="160"/>
      <c r="AX893" s="160"/>
      <c r="AY893" s="160"/>
      <c r="AZ893" s="160"/>
      <c r="BA893" s="160"/>
      <c r="BB893" s="160"/>
    </row>
    <row r="894" spans="1:54" ht="15.75" customHeight="1" x14ac:dyDescent="0.3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  <c r="AA894" s="160"/>
      <c r="AB894" s="160"/>
      <c r="AC894" s="160"/>
      <c r="AD894" s="160"/>
      <c r="AE894" s="160"/>
      <c r="AF894" s="160"/>
      <c r="AG894" s="160"/>
      <c r="AH894" s="160"/>
      <c r="AI894" s="160"/>
      <c r="AJ894" s="160"/>
      <c r="AK894" s="160"/>
      <c r="AL894" s="160"/>
      <c r="AM894" s="160"/>
      <c r="AN894" s="160"/>
      <c r="AO894" s="160"/>
      <c r="AP894" s="160"/>
      <c r="AQ894" s="160"/>
      <c r="AR894" s="160"/>
      <c r="AS894" s="160"/>
      <c r="AT894" s="160"/>
      <c r="AU894" s="160"/>
      <c r="AV894" s="160"/>
      <c r="AW894" s="160"/>
      <c r="AX894" s="160"/>
      <c r="AY894" s="160"/>
      <c r="AZ894" s="160"/>
      <c r="BA894" s="160"/>
      <c r="BB894" s="160"/>
    </row>
    <row r="895" spans="1:54" ht="15.75" customHeight="1" x14ac:dyDescent="0.3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  <c r="AA895" s="160"/>
      <c r="AB895" s="160"/>
      <c r="AC895" s="160"/>
      <c r="AD895" s="160"/>
      <c r="AE895" s="160"/>
      <c r="AF895" s="160"/>
      <c r="AG895" s="160"/>
      <c r="AH895" s="160"/>
      <c r="AI895" s="160"/>
      <c r="AJ895" s="160"/>
      <c r="AK895" s="160"/>
      <c r="AL895" s="160"/>
      <c r="AM895" s="160"/>
      <c r="AN895" s="160"/>
      <c r="AO895" s="160"/>
      <c r="AP895" s="160"/>
      <c r="AQ895" s="160"/>
      <c r="AR895" s="160"/>
      <c r="AS895" s="160"/>
      <c r="AT895" s="160"/>
      <c r="AU895" s="160"/>
      <c r="AV895" s="160"/>
      <c r="AW895" s="160"/>
      <c r="AX895" s="160"/>
      <c r="AY895" s="160"/>
      <c r="AZ895" s="160"/>
      <c r="BA895" s="160"/>
      <c r="BB895" s="160"/>
    </row>
    <row r="896" spans="1:54" ht="15.75" customHeight="1" x14ac:dyDescent="0.3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  <c r="AA896" s="160"/>
      <c r="AB896" s="160"/>
      <c r="AC896" s="160"/>
      <c r="AD896" s="160"/>
      <c r="AE896" s="160"/>
      <c r="AF896" s="160"/>
      <c r="AG896" s="160"/>
      <c r="AH896" s="160"/>
      <c r="AI896" s="160"/>
      <c r="AJ896" s="160"/>
      <c r="AK896" s="160"/>
      <c r="AL896" s="160"/>
      <c r="AM896" s="160"/>
      <c r="AN896" s="160"/>
      <c r="AO896" s="160"/>
      <c r="AP896" s="160"/>
      <c r="AQ896" s="160"/>
      <c r="AR896" s="160"/>
      <c r="AS896" s="160"/>
      <c r="AT896" s="160"/>
      <c r="AU896" s="160"/>
      <c r="AV896" s="160"/>
      <c r="AW896" s="160"/>
      <c r="AX896" s="160"/>
      <c r="AY896" s="160"/>
      <c r="AZ896" s="160"/>
      <c r="BA896" s="160"/>
      <c r="BB896" s="160"/>
    </row>
    <row r="897" spans="1:54" ht="15.75" customHeight="1" x14ac:dyDescent="0.3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  <c r="AA897" s="160"/>
      <c r="AB897" s="160"/>
      <c r="AC897" s="160"/>
      <c r="AD897" s="160"/>
      <c r="AE897" s="160"/>
      <c r="AF897" s="160"/>
      <c r="AG897" s="160"/>
      <c r="AH897" s="160"/>
      <c r="AI897" s="160"/>
      <c r="AJ897" s="160"/>
      <c r="AK897" s="160"/>
      <c r="AL897" s="160"/>
      <c r="AM897" s="160"/>
      <c r="AN897" s="160"/>
      <c r="AO897" s="160"/>
      <c r="AP897" s="160"/>
      <c r="AQ897" s="160"/>
      <c r="AR897" s="160"/>
      <c r="AS897" s="160"/>
      <c r="AT897" s="160"/>
      <c r="AU897" s="160"/>
      <c r="AV897" s="160"/>
      <c r="AW897" s="160"/>
      <c r="AX897" s="160"/>
      <c r="AY897" s="160"/>
      <c r="AZ897" s="160"/>
      <c r="BA897" s="160"/>
      <c r="BB897" s="160"/>
    </row>
    <row r="898" spans="1:54" ht="15.75" customHeight="1" x14ac:dyDescent="0.3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  <c r="AA898" s="160"/>
      <c r="AB898" s="160"/>
      <c r="AC898" s="160"/>
      <c r="AD898" s="160"/>
      <c r="AE898" s="160"/>
      <c r="AF898" s="160"/>
      <c r="AG898" s="160"/>
      <c r="AH898" s="160"/>
      <c r="AI898" s="160"/>
      <c r="AJ898" s="160"/>
      <c r="AK898" s="160"/>
      <c r="AL898" s="160"/>
      <c r="AM898" s="160"/>
      <c r="AN898" s="160"/>
      <c r="AO898" s="160"/>
      <c r="AP898" s="160"/>
      <c r="AQ898" s="160"/>
      <c r="AR898" s="160"/>
      <c r="AS898" s="160"/>
      <c r="AT898" s="160"/>
      <c r="AU898" s="160"/>
      <c r="AV898" s="160"/>
      <c r="AW898" s="160"/>
      <c r="AX898" s="160"/>
      <c r="AY898" s="160"/>
      <c r="AZ898" s="160"/>
      <c r="BA898" s="160"/>
      <c r="BB898" s="160"/>
    </row>
    <row r="899" spans="1:54" ht="15.75" customHeight="1" x14ac:dyDescent="0.3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  <c r="AA899" s="160"/>
      <c r="AB899" s="160"/>
      <c r="AC899" s="160"/>
      <c r="AD899" s="160"/>
      <c r="AE899" s="160"/>
      <c r="AF899" s="160"/>
      <c r="AG899" s="160"/>
      <c r="AH899" s="160"/>
      <c r="AI899" s="160"/>
      <c r="AJ899" s="160"/>
      <c r="AK899" s="160"/>
      <c r="AL899" s="160"/>
      <c r="AM899" s="160"/>
      <c r="AN899" s="160"/>
      <c r="AO899" s="160"/>
      <c r="AP899" s="160"/>
      <c r="AQ899" s="160"/>
      <c r="AR899" s="160"/>
      <c r="AS899" s="160"/>
      <c r="AT899" s="160"/>
      <c r="AU899" s="160"/>
      <c r="AV899" s="160"/>
      <c r="AW899" s="160"/>
      <c r="AX899" s="160"/>
      <c r="AY899" s="160"/>
      <c r="AZ899" s="160"/>
      <c r="BA899" s="160"/>
      <c r="BB899" s="160"/>
    </row>
    <row r="900" spans="1:54" ht="15.75" customHeight="1" x14ac:dyDescent="0.3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  <c r="AA900" s="160"/>
      <c r="AB900" s="160"/>
      <c r="AC900" s="160"/>
      <c r="AD900" s="160"/>
      <c r="AE900" s="160"/>
      <c r="AF900" s="160"/>
      <c r="AG900" s="160"/>
      <c r="AH900" s="160"/>
      <c r="AI900" s="160"/>
      <c r="AJ900" s="160"/>
      <c r="AK900" s="160"/>
      <c r="AL900" s="160"/>
      <c r="AM900" s="160"/>
      <c r="AN900" s="160"/>
      <c r="AO900" s="160"/>
      <c r="AP900" s="160"/>
      <c r="AQ900" s="160"/>
      <c r="AR900" s="160"/>
      <c r="AS900" s="160"/>
      <c r="AT900" s="160"/>
      <c r="AU900" s="160"/>
      <c r="AV900" s="160"/>
      <c r="AW900" s="160"/>
      <c r="AX900" s="160"/>
      <c r="AY900" s="160"/>
      <c r="AZ900" s="160"/>
      <c r="BA900" s="160"/>
      <c r="BB900" s="160"/>
    </row>
    <row r="901" spans="1:54" ht="15.75" customHeight="1" x14ac:dyDescent="0.3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  <c r="AA901" s="160"/>
      <c r="AB901" s="160"/>
      <c r="AC901" s="160"/>
      <c r="AD901" s="160"/>
      <c r="AE901" s="160"/>
      <c r="AF901" s="160"/>
      <c r="AG901" s="160"/>
      <c r="AH901" s="160"/>
      <c r="AI901" s="160"/>
      <c r="AJ901" s="160"/>
      <c r="AK901" s="160"/>
      <c r="AL901" s="160"/>
      <c r="AM901" s="160"/>
      <c r="AN901" s="160"/>
      <c r="AO901" s="160"/>
      <c r="AP901" s="160"/>
      <c r="AQ901" s="160"/>
      <c r="AR901" s="160"/>
      <c r="AS901" s="160"/>
      <c r="AT901" s="160"/>
      <c r="AU901" s="160"/>
      <c r="AV901" s="160"/>
      <c r="AW901" s="160"/>
      <c r="AX901" s="160"/>
      <c r="AY901" s="160"/>
      <c r="AZ901" s="160"/>
      <c r="BA901" s="160"/>
      <c r="BB901" s="160"/>
    </row>
    <row r="902" spans="1:54" ht="15.75" customHeight="1" x14ac:dyDescent="0.3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  <c r="AA902" s="160"/>
      <c r="AB902" s="160"/>
      <c r="AC902" s="160"/>
      <c r="AD902" s="160"/>
      <c r="AE902" s="160"/>
      <c r="AF902" s="160"/>
      <c r="AG902" s="160"/>
      <c r="AH902" s="160"/>
      <c r="AI902" s="160"/>
      <c r="AJ902" s="160"/>
      <c r="AK902" s="160"/>
      <c r="AL902" s="160"/>
      <c r="AM902" s="160"/>
      <c r="AN902" s="160"/>
      <c r="AO902" s="160"/>
      <c r="AP902" s="160"/>
      <c r="AQ902" s="160"/>
      <c r="AR902" s="160"/>
      <c r="AS902" s="160"/>
      <c r="AT902" s="160"/>
      <c r="AU902" s="160"/>
      <c r="AV902" s="160"/>
      <c r="AW902" s="160"/>
      <c r="AX902" s="160"/>
      <c r="AY902" s="160"/>
      <c r="AZ902" s="160"/>
      <c r="BA902" s="160"/>
      <c r="BB902" s="160"/>
    </row>
    <row r="903" spans="1:54" ht="15.75" customHeight="1" x14ac:dyDescent="0.3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  <c r="AA903" s="160"/>
      <c r="AB903" s="160"/>
      <c r="AC903" s="160"/>
      <c r="AD903" s="160"/>
      <c r="AE903" s="160"/>
      <c r="AF903" s="160"/>
      <c r="AG903" s="160"/>
      <c r="AH903" s="160"/>
      <c r="AI903" s="160"/>
      <c r="AJ903" s="160"/>
      <c r="AK903" s="160"/>
      <c r="AL903" s="160"/>
      <c r="AM903" s="160"/>
      <c r="AN903" s="160"/>
      <c r="AO903" s="160"/>
      <c r="AP903" s="160"/>
      <c r="AQ903" s="160"/>
      <c r="AR903" s="160"/>
      <c r="AS903" s="160"/>
      <c r="AT903" s="160"/>
      <c r="AU903" s="160"/>
      <c r="AV903" s="160"/>
      <c r="AW903" s="160"/>
      <c r="AX903" s="160"/>
      <c r="AY903" s="160"/>
      <c r="AZ903" s="160"/>
      <c r="BA903" s="160"/>
      <c r="BB903" s="160"/>
    </row>
    <row r="904" spans="1:54" ht="15.75" customHeight="1" x14ac:dyDescent="0.3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  <c r="AA904" s="160"/>
      <c r="AB904" s="160"/>
      <c r="AC904" s="160"/>
      <c r="AD904" s="160"/>
      <c r="AE904" s="160"/>
      <c r="AF904" s="160"/>
      <c r="AG904" s="160"/>
      <c r="AH904" s="160"/>
      <c r="AI904" s="160"/>
      <c r="AJ904" s="160"/>
      <c r="AK904" s="160"/>
      <c r="AL904" s="160"/>
      <c r="AM904" s="160"/>
      <c r="AN904" s="160"/>
      <c r="AO904" s="160"/>
      <c r="AP904" s="160"/>
      <c r="AQ904" s="160"/>
      <c r="AR904" s="160"/>
      <c r="AS904" s="160"/>
      <c r="AT904" s="160"/>
      <c r="AU904" s="160"/>
      <c r="AV904" s="160"/>
      <c r="AW904" s="160"/>
      <c r="AX904" s="160"/>
      <c r="AY904" s="160"/>
      <c r="AZ904" s="160"/>
      <c r="BA904" s="160"/>
      <c r="BB904" s="160"/>
    </row>
    <row r="905" spans="1:54" ht="15.75" customHeight="1" x14ac:dyDescent="0.3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  <c r="AA905" s="160"/>
      <c r="AB905" s="160"/>
      <c r="AC905" s="160"/>
      <c r="AD905" s="160"/>
      <c r="AE905" s="160"/>
      <c r="AF905" s="160"/>
      <c r="AG905" s="160"/>
      <c r="AH905" s="160"/>
      <c r="AI905" s="160"/>
      <c r="AJ905" s="160"/>
      <c r="AK905" s="160"/>
      <c r="AL905" s="160"/>
      <c r="AM905" s="160"/>
      <c r="AN905" s="160"/>
      <c r="AO905" s="160"/>
      <c r="AP905" s="160"/>
      <c r="AQ905" s="160"/>
      <c r="AR905" s="160"/>
      <c r="AS905" s="160"/>
      <c r="AT905" s="160"/>
      <c r="AU905" s="160"/>
      <c r="AV905" s="160"/>
      <c r="AW905" s="160"/>
      <c r="AX905" s="160"/>
      <c r="AY905" s="160"/>
      <c r="AZ905" s="160"/>
      <c r="BA905" s="160"/>
      <c r="BB905" s="160"/>
    </row>
    <row r="906" spans="1:54" ht="15.75" customHeight="1" x14ac:dyDescent="0.3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  <c r="AA906" s="160"/>
      <c r="AB906" s="160"/>
      <c r="AC906" s="160"/>
      <c r="AD906" s="160"/>
      <c r="AE906" s="160"/>
      <c r="AF906" s="160"/>
      <c r="AG906" s="160"/>
      <c r="AH906" s="160"/>
      <c r="AI906" s="160"/>
      <c r="AJ906" s="160"/>
      <c r="AK906" s="160"/>
      <c r="AL906" s="160"/>
      <c r="AM906" s="160"/>
      <c r="AN906" s="160"/>
      <c r="AO906" s="160"/>
      <c r="AP906" s="160"/>
      <c r="AQ906" s="160"/>
      <c r="AR906" s="160"/>
      <c r="AS906" s="160"/>
      <c r="AT906" s="160"/>
      <c r="AU906" s="160"/>
      <c r="AV906" s="160"/>
      <c r="AW906" s="160"/>
      <c r="AX906" s="160"/>
      <c r="AY906" s="160"/>
      <c r="AZ906" s="160"/>
      <c r="BA906" s="160"/>
      <c r="BB906" s="160"/>
    </row>
    <row r="907" spans="1:54" ht="15.75" customHeight="1" x14ac:dyDescent="0.3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  <c r="AA907" s="160"/>
      <c r="AB907" s="160"/>
      <c r="AC907" s="160"/>
      <c r="AD907" s="160"/>
      <c r="AE907" s="160"/>
      <c r="AF907" s="160"/>
      <c r="AG907" s="160"/>
      <c r="AH907" s="160"/>
      <c r="AI907" s="160"/>
      <c r="AJ907" s="160"/>
      <c r="AK907" s="160"/>
      <c r="AL907" s="160"/>
      <c r="AM907" s="160"/>
      <c r="AN907" s="160"/>
      <c r="AO907" s="160"/>
      <c r="AP907" s="160"/>
      <c r="AQ907" s="160"/>
      <c r="AR907" s="160"/>
      <c r="AS907" s="160"/>
      <c r="AT907" s="160"/>
      <c r="AU907" s="160"/>
      <c r="AV907" s="160"/>
      <c r="AW907" s="160"/>
      <c r="AX907" s="160"/>
      <c r="AY907" s="160"/>
      <c r="AZ907" s="160"/>
      <c r="BA907" s="160"/>
      <c r="BB907" s="160"/>
    </row>
    <row r="908" spans="1:54" ht="15.75" customHeight="1" x14ac:dyDescent="0.3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  <c r="AA908" s="160"/>
      <c r="AB908" s="160"/>
      <c r="AC908" s="160"/>
      <c r="AD908" s="160"/>
      <c r="AE908" s="160"/>
      <c r="AF908" s="160"/>
      <c r="AG908" s="160"/>
      <c r="AH908" s="160"/>
      <c r="AI908" s="160"/>
      <c r="AJ908" s="160"/>
      <c r="AK908" s="160"/>
      <c r="AL908" s="160"/>
      <c r="AM908" s="160"/>
      <c r="AN908" s="160"/>
      <c r="AO908" s="160"/>
      <c r="AP908" s="160"/>
      <c r="AQ908" s="160"/>
      <c r="AR908" s="160"/>
      <c r="AS908" s="160"/>
      <c r="AT908" s="160"/>
      <c r="AU908" s="160"/>
      <c r="AV908" s="160"/>
      <c r="AW908" s="160"/>
      <c r="AX908" s="160"/>
      <c r="AY908" s="160"/>
      <c r="AZ908" s="160"/>
      <c r="BA908" s="160"/>
      <c r="BB908" s="160"/>
    </row>
    <row r="909" spans="1:54" ht="15.75" customHeight="1" x14ac:dyDescent="0.3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  <c r="AA909" s="160"/>
      <c r="AB909" s="160"/>
      <c r="AC909" s="160"/>
      <c r="AD909" s="160"/>
      <c r="AE909" s="160"/>
      <c r="AF909" s="160"/>
      <c r="AG909" s="160"/>
      <c r="AH909" s="160"/>
      <c r="AI909" s="160"/>
      <c r="AJ909" s="160"/>
      <c r="AK909" s="160"/>
      <c r="AL909" s="160"/>
      <c r="AM909" s="160"/>
      <c r="AN909" s="160"/>
      <c r="AO909" s="160"/>
      <c r="AP909" s="160"/>
      <c r="AQ909" s="160"/>
      <c r="AR909" s="160"/>
      <c r="AS909" s="160"/>
      <c r="AT909" s="160"/>
      <c r="AU909" s="160"/>
      <c r="AV909" s="160"/>
      <c r="AW909" s="160"/>
      <c r="AX909" s="160"/>
      <c r="AY909" s="160"/>
      <c r="AZ909" s="160"/>
      <c r="BA909" s="160"/>
      <c r="BB909" s="160"/>
    </row>
    <row r="910" spans="1:54" ht="15.75" customHeight="1" x14ac:dyDescent="0.3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  <c r="AA910" s="160"/>
      <c r="AB910" s="160"/>
      <c r="AC910" s="160"/>
      <c r="AD910" s="160"/>
      <c r="AE910" s="160"/>
      <c r="AF910" s="160"/>
      <c r="AG910" s="160"/>
      <c r="AH910" s="160"/>
      <c r="AI910" s="160"/>
      <c r="AJ910" s="160"/>
      <c r="AK910" s="160"/>
      <c r="AL910" s="160"/>
      <c r="AM910" s="160"/>
      <c r="AN910" s="160"/>
      <c r="AO910" s="160"/>
      <c r="AP910" s="160"/>
      <c r="AQ910" s="160"/>
      <c r="AR910" s="160"/>
      <c r="AS910" s="160"/>
      <c r="AT910" s="160"/>
      <c r="AU910" s="160"/>
      <c r="AV910" s="160"/>
      <c r="AW910" s="160"/>
      <c r="AX910" s="160"/>
      <c r="AY910" s="160"/>
      <c r="AZ910" s="160"/>
      <c r="BA910" s="160"/>
      <c r="BB910" s="160"/>
    </row>
    <row r="911" spans="1:54" ht="15.75" customHeight="1" x14ac:dyDescent="0.3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  <c r="AA911" s="160"/>
      <c r="AB911" s="160"/>
      <c r="AC911" s="160"/>
      <c r="AD911" s="160"/>
      <c r="AE911" s="160"/>
      <c r="AF911" s="160"/>
      <c r="AG911" s="160"/>
      <c r="AH911" s="160"/>
      <c r="AI911" s="160"/>
      <c r="AJ911" s="160"/>
      <c r="AK911" s="160"/>
      <c r="AL911" s="160"/>
      <c r="AM911" s="160"/>
      <c r="AN911" s="160"/>
      <c r="AO911" s="160"/>
      <c r="AP911" s="160"/>
      <c r="AQ911" s="160"/>
      <c r="AR911" s="160"/>
      <c r="AS911" s="160"/>
      <c r="AT911" s="160"/>
      <c r="AU911" s="160"/>
      <c r="AV911" s="160"/>
      <c r="AW911" s="160"/>
      <c r="AX911" s="160"/>
      <c r="AY911" s="160"/>
      <c r="AZ911" s="160"/>
      <c r="BA911" s="160"/>
      <c r="BB911" s="160"/>
    </row>
    <row r="912" spans="1:54" ht="15.75" customHeight="1" x14ac:dyDescent="0.3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  <c r="AA912" s="160"/>
      <c r="AB912" s="160"/>
      <c r="AC912" s="160"/>
      <c r="AD912" s="160"/>
      <c r="AE912" s="160"/>
      <c r="AF912" s="160"/>
      <c r="AG912" s="160"/>
      <c r="AH912" s="160"/>
      <c r="AI912" s="160"/>
      <c r="AJ912" s="160"/>
      <c r="AK912" s="160"/>
      <c r="AL912" s="160"/>
      <c r="AM912" s="160"/>
      <c r="AN912" s="160"/>
      <c r="AO912" s="160"/>
      <c r="AP912" s="160"/>
      <c r="AQ912" s="160"/>
      <c r="AR912" s="160"/>
      <c r="AS912" s="160"/>
      <c r="AT912" s="160"/>
      <c r="AU912" s="160"/>
      <c r="AV912" s="160"/>
      <c r="AW912" s="160"/>
      <c r="AX912" s="160"/>
      <c r="AY912" s="160"/>
      <c r="AZ912" s="160"/>
      <c r="BA912" s="160"/>
      <c r="BB912" s="160"/>
    </row>
    <row r="913" spans="1:54" ht="15.75" customHeight="1" x14ac:dyDescent="0.3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  <c r="AA913" s="160"/>
      <c r="AB913" s="160"/>
      <c r="AC913" s="160"/>
      <c r="AD913" s="160"/>
      <c r="AE913" s="160"/>
      <c r="AF913" s="160"/>
      <c r="AG913" s="160"/>
      <c r="AH913" s="160"/>
      <c r="AI913" s="160"/>
      <c r="AJ913" s="160"/>
      <c r="AK913" s="160"/>
      <c r="AL913" s="160"/>
      <c r="AM913" s="160"/>
      <c r="AN913" s="160"/>
      <c r="AO913" s="160"/>
      <c r="AP913" s="160"/>
      <c r="AQ913" s="160"/>
      <c r="AR913" s="160"/>
      <c r="AS913" s="160"/>
      <c r="AT913" s="160"/>
      <c r="AU913" s="160"/>
      <c r="AV913" s="160"/>
      <c r="AW913" s="160"/>
      <c r="AX913" s="160"/>
      <c r="AY913" s="160"/>
      <c r="AZ913" s="160"/>
      <c r="BA913" s="160"/>
      <c r="BB913" s="160"/>
    </row>
    <row r="914" spans="1:54" ht="15.75" customHeight="1" x14ac:dyDescent="0.3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  <c r="AA914" s="160"/>
      <c r="AB914" s="160"/>
      <c r="AC914" s="160"/>
      <c r="AD914" s="160"/>
      <c r="AE914" s="160"/>
      <c r="AF914" s="160"/>
      <c r="AG914" s="160"/>
      <c r="AH914" s="160"/>
      <c r="AI914" s="160"/>
      <c r="AJ914" s="160"/>
      <c r="AK914" s="160"/>
      <c r="AL914" s="160"/>
      <c r="AM914" s="160"/>
      <c r="AN914" s="160"/>
      <c r="AO914" s="160"/>
      <c r="AP914" s="160"/>
      <c r="AQ914" s="160"/>
      <c r="AR914" s="160"/>
      <c r="AS914" s="160"/>
      <c r="AT914" s="160"/>
      <c r="AU914" s="160"/>
      <c r="AV914" s="160"/>
      <c r="AW914" s="160"/>
      <c r="AX914" s="160"/>
      <c r="AY914" s="160"/>
      <c r="AZ914" s="160"/>
      <c r="BA914" s="160"/>
      <c r="BB914" s="160"/>
    </row>
    <row r="915" spans="1:54" ht="15.75" customHeight="1" x14ac:dyDescent="0.3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  <c r="AA915" s="160"/>
      <c r="AB915" s="160"/>
      <c r="AC915" s="160"/>
      <c r="AD915" s="160"/>
      <c r="AE915" s="160"/>
      <c r="AF915" s="160"/>
      <c r="AG915" s="160"/>
      <c r="AH915" s="160"/>
      <c r="AI915" s="160"/>
      <c r="AJ915" s="160"/>
      <c r="AK915" s="160"/>
      <c r="AL915" s="160"/>
      <c r="AM915" s="160"/>
      <c r="AN915" s="160"/>
      <c r="AO915" s="160"/>
      <c r="AP915" s="160"/>
      <c r="AQ915" s="160"/>
      <c r="AR915" s="160"/>
      <c r="AS915" s="160"/>
      <c r="AT915" s="160"/>
      <c r="AU915" s="160"/>
      <c r="AV915" s="160"/>
      <c r="AW915" s="160"/>
      <c r="AX915" s="160"/>
      <c r="AY915" s="160"/>
      <c r="AZ915" s="160"/>
      <c r="BA915" s="160"/>
      <c r="BB915" s="160"/>
    </row>
    <row r="916" spans="1:54" ht="15.75" customHeight="1" x14ac:dyDescent="0.3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  <c r="AA916" s="160"/>
      <c r="AB916" s="160"/>
      <c r="AC916" s="160"/>
      <c r="AD916" s="160"/>
      <c r="AE916" s="160"/>
      <c r="AF916" s="160"/>
      <c r="AG916" s="160"/>
      <c r="AH916" s="160"/>
      <c r="AI916" s="160"/>
      <c r="AJ916" s="160"/>
      <c r="AK916" s="160"/>
      <c r="AL916" s="160"/>
      <c r="AM916" s="160"/>
      <c r="AN916" s="160"/>
      <c r="AO916" s="160"/>
      <c r="AP916" s="160"/>
      <c r="AQ916" s="160"/>
      <c r="AR916" s="160"/>
      <c r="AS916" s="160"/>
      <c r="AT916" s="160"/>
      <c r="AU916" s="160"/>
      <c r="AV916" s="160"/>
      <c r="AW916" s="160"/>
      <c r="AX916" s="160"/>
      <c r="AY916" s="160"/>
      <c r="AZ916" s="160"/>
      <c r="BA916" s="160"/>
      <c r="BB916" s="160"/>
    </row>
    <row r="917" spans="1:54" ht="15.75" customHeight="1" x14ac:dyDescent="0.3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  <c r="AA917" s="160"/>
      <c r="AB917" s="160"/>
      <c r="AC917" s="160"/>
      <c r="AD917" s="160"/>
      <c r="AE917" s="160"/>
      <c r="AF917" s="160"/>
      <c r="AG917" s="160"/>
      <c r="AH917" s="160"/>
      <c r="AI917" s="160"/>
      <c r="AJ917" s="160"/>
      <c r="AK917" s="160"/>
      <c r="AL917" s="160"/>
      <c r="AM917" s="160"/>
      <c r="AN917" s="160"/>
      <c r="AO917" s="160"/>
      <c r="AP917" s="160"/>
      <c r="AQ917" s="160"/>
      <c r="AR917" s="160"/>
      <c r="AS917" s="160"/>
      <c r="AT917" s="160"/>
      <c r="AU917" s="160"/>
      <c r="AV917" s="160"/>
      <c r="AW917" s="160"/>
      <c r="AX917" s="160"/>
      <c r="AY917" s="160"/>
      <c r="AZ917" s="160"/>
      <c r="BA917" s="160"/>
      <c r="BB917" s="160"/>
    </row>
    <row r="918" spans="1:54" ht="15.75" customHeight="1" x14ac:dyDescent="0.3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  <c r="AA918" s="160"/>
      <c r="AB918" s="160"/>
      <c r="AC918" s="160"/>
      <c r="AD918" s="160"/>
      <c r="AE918" s="160"/>
      <c r="AF918" s="160"/>
      <c r="AG918" s="160"/>
      <c r="AH918" s="160"/>
      <c r="AI918" s="160"/>
      <c r="AJ918" s="160"/>
      <c r="AK918" s="160"/>
      <c r="AL918" s="160"/>
      <c r="AM918" s="160"/>
      <c r="AN918" s="160"/>
      <c r="AO918" s="160"/>
      <c r="AP918" s="160"/>
      <c r="AQ918" s="160"/>
      <c r="AR918" s="160"/>
      <c r="AS918" s="160"/>
      <c r="AT918" s="160"/>
      <c r="AU918" s="160"/>
      <c r="AV918" s="160"/>
      <c r="AW918" s="160"/>
      <c r="AX918" s="160"/>
      <c r="AY918" s="160"/>
      <c r="AZ918" s="160"/>
      <c r="BA918" s="160"/>
      <c r="BB918" s="160"/>
    </row>
    <row r="919" spans="1:54" ht="15.75" customHeight="1" x14ac:dyDescent="0.3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  <c r="AA919" s="160"/>
      <c r="AB919" s="160"/>
      <c r="AC919" s="160"/>
      <c r="AD919" s="160"/>
      <c r="AE919" s="160"/>
      <c r="AF919" s="160"/>
      <c r="AG919" s="160"/>
      <c r="AH919" s="160"/>
      <c r="AI919" s="160"/>
      <c r="AJ919" s="160"/>
      <c r="AK919" s="160"/>
      <c r="AL919" s="160"/>
      <c r="AM919" s="160"/>
      <c r="AN919" s="160"/>
      <c r="AO919" s="160"/>
      <c r="AP919" s="160"/>
      <c r="AQ919" s="160"/>
      <c r="AR919" s="160"/>
      <c r="AS919" s="160"/>
      <c r="AT919" s="160"/>
      <c r="AU919" s="160"/>
      <c r="AV919" s="160"/>
      <c r="AW919" s="160"/>
      <c r="AX919" s="160"/>
      <c r="AY919" s="160"/>
      <c r="AZ919" s="160"/>
      <c r="BA919" s="160"/>
      <c r="BB919" s="160"/>
    </row>
    <row r="920" spans="1:54" ht="15.75" customHeight="1" x14ac:dyDescent="0.3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  <c r="AA920" s="160"/>
      <c r="AB920" s="160"/>
      <c r="AC920" s="160"/>
      <c r="AD920" s="160"/>
      <c r="AE920" s="160"/>
      <c r="AF920" s="160"/>
      <c r="AG920" s="160"/>
      <c r="AH920" s="160"/>
      <c r="AI920" s="160"/>
      <c r="AJ920" s="160"/>
      <c r="AK920" s="160"/>
      <c r="AL920" s="160"/>
      <c r="AM920" s="160"/>
      <c r="AN920" s="160"/>
      <c r="AO920" s="160"/>
      <c r="AP920" s="160"/>
      <c r="AQ920" s="160"/>
      <c r="AR920" s="160"/>
      <c r="AS920" s="160"/>
      <c r="AT920" s="160"/>
      <c r="AU920" s="160"/>
      <c r="AV920" s="160"/>
      <c r="AW920" s="160"/>
      <c r="AX920" s="160"/>
      <c r="AY920" s="160"/>
      <c r="AZ920" s="160"/>
      <c r="BA920" s="160"/>
      <c r="BB920" s="160"/>
    </row>
    <row r="921" spans="1:54" ht="15.75" customHeight="1" x14ac:dyDescent="0.3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  <c r="AA921" s="160"/>
      <c r="AB921" s="160"/>
      <c r="AC921" s="160"/>
      <c r="AD921" s="160"/>
      <c r="AE921" s="160"/>
      <c r="AF921" s="160"/>
      <c r="AG921" s="160"/>
      <c r="AH921" s="160"/>
      <c r="AI921" s="160"/>
      <c r="AJ921" s="160"/>
      <c r="AK921" s="160"/>
      <c r="AL921" s="160"/>
      <c r="AM921" s="160"/>
      <c r="AN921" s="160"/>
      <c r="AO921" s="160"/>
      <c r="AP921" s="160"/>
      <c r="AQ921" s="160"/>
      <c r="AR921" s="160"/>
      <c r="AS921" s="160"/>
      <c r="AT921" s="160"/>
      <c r="AU921" s="160"/>
      <c r="AV921" s="160"/>
      <c r="AW921" s="160"/>
      <c r="AX921" s="160"/>
      <c r="AY921" s="160"/>
      <c r="AZ921" s="160"/>
      <c r="BA921" s="160"/>
      <c r="BB921" s="160"/>
    </row>
    <row r="922" spans="1:54" ht="15.75" customHeight="1" x14ac:dyDescent="0.3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  <c r="AA922" s="160"/>
      <c r="AB922" s="160"/>
      <c r="AC922" s="160"/>
      <c r="AD922" s="160"/>
      <c r="AE922" s="160"/>
      <c r="AF922" s="160"/>
      <c r="AG922" s="160"/>
      <c r="AH922" s="160"/>
      <c r="AI922" s="160"/>
      <c r="AJ922" s="160"/>
      <c r="AK922" s="160"/>
      <c r="AL922" s="160"/>
      <c r="AM922" s="160"/>
      <c r="AN922" s="160"/>
      <c r="AO922" s="160"/>
      <c r="AP922" s="160"/>
      <c r="AQ922" s="160"/>
      <c r="AR922" s="160"/>
      <c r="AS922" s="160"/>
      <c r="AT922" s="160"/>
      <c r="AU922" s="160"/>
      <c r="AV922" s="160"/>
      <c r="AW922" s="160"/>
      <c r="AX922" s="160"/>
      <c r="AY922" s="160"/>
      <c r="AZ922" s="160"/>
      <c r="BA922" s="160"/>
      <c r="BB922" s="160"/>
    </row>
    <row r="923" spans="1:54" ht="15.75" customHeight="1" x14ac:dyDescent="0.3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  <c r="AA923" s="160"/>
      <c r="AB923" s="160"/>
      <c r="AC923" s="160"/>
      <c r="AD923" s="160"/>
      <c r="AE923" s="160"/>
      <c r="AF923" s="160"/>
      <c r="AG923" s="160"/>
      <c r="AH923" s="160"/>
      <c r="AI923" s="160"/>
      <c r="AJ923" s="160"/>
      <c r="AK923" s="160"/>
      <c r="AL923" s="160"/>
      <c r="AM923" s="160"/>
      <c r="AN923" s="160"/>
      <c r="AO923" s="160"/>
      <c r="AP923" s="160"/>
      <c r="AQ923" s="160"/>
      <c r="AR923" s="160"/>
      <c r="AS923" s="160"/>
      <c r="AT923" s="160"/>
      <c r="AU923" s="160"/>
      <c r="AV923" s="160"/>
      <c r="AW923" s="160"/>
      <c r="AX923" s="160"/>
      <c r="AY923" s="160"/>
      <c r="AZ923" s="160"/>
      <c r="BA923" s="160"/>
      <c r="BB923" s="160"/>
    </row>
    <row r="924" spans="1:54" ht="15.75" customHeight="1" x14ac:dyDescent="0.3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  <c r="AA924" s="160"/>
      <c r="AB924" s="160"/>
      <c r="AC924" s="160"/>
      <c r="AD924" s="160"/>
      <c r="AE924" s="160"/>
      <c r="AF924" s="160"/>
      <c r="AG924" s="160"/>
      <c r="AH924" s="160"/>
      <c r="AI924" s="160"/>
      <c r="AJ924" s="160"/>
      <c r="AK924" s="160"/>
      <c r="AL924" s="160"/>
      <c r="AM924" s="160"/>
      <c r="AN924" s="160"/>
      <c r="AO924" s="160"/>
      <c r="AP924" s="160"/>
      <c r="AQ924" s="160"/>
      <c r="AR924" s="160"/>
      <c r="AS924" s="160"/>
      <c r="AT924" s="160"/>
      <c r="AU924" s="160"/>
      <c r="AV924" s="160"/>
      <c r="AW924" s="160"/>
      <c r="AX924" s="160"/>
      <c r="AY924" s="160"/>
      <c r="AZ924" s="160"/>
      <c r="BA924" s="160"/>
      <c r="BB924" s="160"/>
    </row>
    <row r="925" spans="1:54" ht="15.75" customHeight="1" x14ac:dyDescent="0.3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  <c r="AA925" s="160"/>
      <c r="AB925" s="160"/>
      <c r="AC925" s="160"/>
      <c r="AD925" s="160"/>
      <c r="AE925" s="160"/>
      <c r="AF925" s="160"/>
      <c r="AG925" s="160"/>
      <c r="AH925" s="160"/>
      <c r="AI925" s="160"/>
      <c r="AJ925" s="160"/>
      <c r="AK925" s="160"/>
      <c r="AL925" s="160"/>
      <c r="AM925" s="160"/>
      <c r="AN925" s="160"/>
      <c r="AO925" s="160"/>
      <c r="AP925" s="160"/>
      <c r="AQ925" s="160"/>
      <c r="AR925" s="160"/>
      <c r="AS925" s="160"/>
      <c r="AT925" s="160"/>
      <c r="AU925" s="160"/>
      <c r="AV925" s="160"/>
      <c r="AW925" s="160"/>
      <c r="AX925" s="160"/>
      <c r="AY925" s="160"/>
      <c r="AZ925" s="160"/>
      <c r="BA925" s="160"/>
      <c r="BB925" s="160"/>
    </row>
    <row r="926" spans="1:54" ht="15.75" customHeight="1" x14ac:dyDescent="0.3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  <c r="AA926" s="160"/>
      <c r="AB926" s="160"/>
      <c r="AC926" s="160"/>
      <c r="AD926" s="160"/>
      <c r="AE926" s="160"/>
      <c r="AF926" s="160"/>
      <c r="AG926" s="160"/>
      <c r="AH926" s="160"/>
      <c r="AI926" s="160"/>
      <c r="AJ926" s="160"/>
      <c r="AK926" s="160"/>
      <c r="AL926" s="160"/>
      <c r="AM926" s="160"/>
      <c r="AN926" s="160"/>
      <c r="AO926" s="160"/>
      <c r="AP926" s="160"/>
      <c r="AQ926" s="160"/>
      <c r="AR926" s="160"/>
      <c r="AS926" s="160"/>
      <c r="AT926" s="160"/>
      <c r="AU926" s="160"/>
      <c r="AV926" s="160"/>
      <c r="AW926" s="160"/>
      <c r="AX926" s="160"/>
      <c r="AY926" s="160"/>
      <c r="AZ926" s="160"/>
      <c r="BA926" s="160"/>
      <c r="BB926" s="160"/>
    </row>
    <row r="927" spans="1:54" ht="15.75" customHeight="1" x14ac:dyDescent="0.3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  <c r="AA927" s="160"/>
      <c r="AB927" s="160"/>
      <c r="AC927" s="160"/>
      <c r="AD927" s="160"/>
      <c r="AE927" s="160"/>
      <c r="AF927" s="160"/>
      <c r="AG927" s="160"/>
      <c r="AH927" s="160"/>
      <c r="AI927" s="160"/>
      <c r="AJ927" s="160"/>
      <c r="AK927" s="160"/>
      <c r="AL927" s="160"/>
      <c r="AM927" s="160"/>
      <c r="AN927" s="160"/>
      <c r="AO927" s="160"/>
      <c r="AP927" s="160"/>
      <c r="AQ927" s="160"/>
      <c r="AR927" s="160"/>
      <c r="AS927" s="160"/>
      <c r="AT927" s="160"/>
      <c r="AU927" s="160"/>
      <c r="AV927" s="160"/>
      <c r="AW927" s="160"/>
      <c r="AX927" s="160"/>
      <c r="AY927" s="160"/>
      <c r="AZ927" s="160"/>
      <c r="BA927" s="160"/>
      <c r="BB927" s="160"/>
    </row>
    <row r="928" spans="1:54" ht="15.75" customHeight="1" x14ac:dyDescent="0.3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  <c r="AA928" s="160"/>
      <c r="AB928" s="160"/>
      <c r="AC928" s="160"/>
      <c r="AD928" s="160"/>
      <c r="AE928" s="160"/>
      <c r="AF928" s="160"/>
      <c r="AG928" s="160"/>
      <c r="AH928" s="160"/>
      <c r="AI928" s="160"/>
      <c r="AJ928" s="160"/>
      <c r="AK928" s="160"/>
      <c r="AL928" s="160"/>
      <c r="AM928" s="160"/>
      <c r="AN928" s="160"/>
      <c r="AO928" s="160"/>
      <c r="AP928" s="160"/>
      <c r="AQ928" s="160"/>
      <c r="AR928" s="160"/>
      <c r="AS928" s="160"/>
      <c r="AT928" s="160"/>
      <c r="AU928" s="160"/>
      <c r="AV928" s="160"/>
      <c r="AW928" s="160"/>
      <c r="AX928" s="160"/>
      <c r="AY928" s="160"/>
      <c r="AZ928" s="160"/>
      <c r="BA928" s="160"/>
      <c r="BB928" s="160"/>
    </row>
    <row r="929" spans="1:54" ht="15.75" customHeight="1" x14ac:dyDescent="0.3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  <c r="AA929" s="160"/>
      <c r="AB929" s="160"/>
      <c r="AC929" s="160"/>
      <c r="AD929" s="160"/>
      <c r="AE929" s="160"/>
      <c r="AF929" s="160"/>
      <c r="AG929" s="160"/>
      <c r="AH929" s="160"/>
      <c r="AI929" s="160"/>
      <c r="AJ929" s="160"/>
      <c r="AK929" s="160"/>
      <c r="AL929" s="160"/>
      <c r="AM929" s="160"/>
      <c r="AN929" s="160"/>
      <c r="AO929" s="160"/>
      <c r="AP929" s="160"/>
      <c r="AQ929" s="160"/>
      <c r="AR929" s="160"/>
      <c r="AS929" s="160"/>
      <c r="AT929" s="160"/>
      <c r="AU929" s="160"/>
      <c r="AV929" s="160"/>
      <c r="AW929" s="160"/>
      <c r="AX929" s="160"/>
      <c r="AY929" s="160"/>
      <c r="AZ929" s="160"/>
      <c r="BA929" s="160"/>
      <c r="BB929" s="160"/>
    </row>
    <row r="930" spans="1:54" ht="15.75" customHeight="1" x14ac:dyDescent="0.3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  <c r="AA930" s="160"/>
      <c r="AB930" s="160"/>
      <c r="AC930" s="160"/>
      <c r="AD930" s="160"/>
      <c r="AE930" s="160"/>
      <c r="AF930" s="160"/>
      <c r="AG930" s="160"/>
      <c r="AH930" s="160"/>
      <c r="AI930" s="160"/>
      <c r="AJ930" s="160"/>
      <c r="AK930" s="160"/>
      <c r="AL930" s="160"/>
      <c r="AM930" s="160"/>
      <c r="AN930" s="160"/>
      <c r="AO930" s="160"/>
      <c r="AP930" s="160"/>
      <c r="AQ930" s="160"/>
      <c r="AR930" s="160"/>
      <c r="AS930" s="160"/>
      <c r="AT930" s="160"/>
      <c r="AU930" s="160"/>
      <c r="AV930" s="160"/>
      <c r="AW930" s="160"/>
      <c r="AX930" s="160"/>
      <c r="AY930" s="160"/>
      <c r="AZ930" s="160"/>
      <c r="BA930" s="160"/>
      <c r="BB930" s="160"/>
    </row>
    <row r="931" spans="1:54" ht="15.75" customHeight="1" x14ac:dyDescent="0.3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  <c r="AA931" s="160"/>
      <c r="AB931" s="160"/>
      <c r="AC931" s="160"/>
      <c r="AD931" s="160"/>
      <c r="AE931" s="160"/>
      <c r="AF931" s="160"/>
      <c r="AG931" s="160"/>
      <c r="AH931" s="160"/>
      <c r="AI931" s="160"/>
      <c r="AJ931" s="160"/>
      <c r="AK931" s="160"/>
      <c r="AL931" s="160"/>
      <c r="AM931" s="160"/>
      <c r="AN931" s="160"/>
      <c r="AO931" s="160"/>
      <c r="AP931" s="160"/>
      <c r="AQ931" s="160"/>
      <c r="AR931" s="160"/>
      <c r="AS931" s="160"/>
      <c r="AT931" s="160"/>
      <c r="AU931" s="160"/>
      <c r="AV931" s="160"/>
      <c r="AW931" s="160"/>
      <c r="AX931" s="160"/>
      <c r="AY931" s="160"/>
      <c r="AZ931" s="160"/>
      <c r="BA931" s="160"/>
      <c r="BB931" s="160"/>
    </row>
    <row r="932" spans="1:54" ht="15.75" customHeight="1" x14ac:dyDescent="0.3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  <c r="AA932" s="160"/>
      <c r="AB932" s="160"/>
      <c r="AC932" s="160"/>
      <c r="AD932" s="160"/>
      <c r="AE932" s="160"/>
      <c r="AF932" s="160"/>
      <c r="AG932" s="160"/>
      <c r="AH932" s="160"/>
      <c r="AI932" s="160"/>
      <c r="AJ932" s="160"/>
      <c r="AK932" s="160"/>
      <c r="AL932" s="160"/>
      <c r="AM932" s="160"/>
      <c r="AN932" s="160"/>
      <c r="AO932" s="160"/>
      <c r="AP932" s="160"/>
      <c r="AQ932" s="160"/>
      <c r="AR932" s="160"/>
      <c r="AS932" s="160"/>
      <c r="AT932" s="160"/>
      <c r="AU932" s="160"/>
      <c r="AV932" s="160"/>
      <c r="AW932" s="160"/>
      <c r="AX932" s="160"/>
      <c r="AY932" s="160"/>
      <c r="AZ932" s="160"/>
      <c r="BA932" s="160"/>
      <c r="BB932" s="160"/>
    </row>
    <row r="933" spans="1:54" ht="15.75" customHeight="1" x14ac:dyDescent="0.3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  <c r="AA933" s="160"/>
      <c r="AB933" s="160"/>
      <c r="AC933" s="160"/>
      <c r="AD933" s="160"/>
      <c r="AE933" s="160"/>
      <c r="AF933" s="160"/>
      <c r="AG933" s="160"/>
      <c r="AH933" s="160"/>
      <c r="AI933" s="160"/>
      <c r="AJ933" s="160"/>
      <c r="AK933" s="160"/>
      <c r="AL933" s="160"/>
      <c r="AM933" s="160"/>
      <c r="AN933" s="160"/>
      <c r="AO933" s="160"/>
      <c r="AP933" s="160"/>
      <c r="AQ933" s="160"/>
      <c r="AR933" s="160"/>
      <c r="AS933" s="160"/>
      <c r="AT933" s="160"/>
      <c r="AU933" s="160"/>
      <c r="AV933" s="160"/>
      <c r="AW933" s="160"/>
      <c r="AX933" s="160"/>
      <c r="AY933" s="160"/>
      <c r="AZ933" s="160"/>
      <c r="BA933" s="160"/>
      <c r="BB933" s="160"/>
    </row>
    <row r="934" spans="1:54" ht="15.75" customHeight="1" x14ac:dyDescent="0.3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  <c r="AA934" s="160"/>
      <c r="AB934" s="160"/>
      <c r="AC934" s="160"/>
      <c r="AD934" s="160"/>
      <c r="AE934" s="160"/>
      <c r="AF934" s="160"/>
      <c r="AG934" s="160"/>
      <c r="AH934" s="160"/>
      <c r="AI934" s="160"/>
      <c r="AJ934" s="160"/>
      <c r="AK934" s="160"/>
      <c r="AL934" s="160"/>
      <c r="AM934" s="160"/>
      <c r="AN934" s="160"/>
      <c r="AO934" s="160"/>
      <c r="AP934" s="160"/>
      <c r="AQ934" s="160"/>
      <c r="AR934" s="160"/>
      <c r="AS934" s="160"/>
      <c r="AT934" s="160"/>
      <c r="AU934" s="160"/>
      <c r="AV934" s="160"/>
      <c r="AW934" s="160"/>
      <c r="AX934" s="160"/>
      <c r="AY934" s="160"/>
      <c r="AZ934" s="160"/>
      <c r="BA934" s="160"/>
      <c r="BB934" s="160"/>
    </row>
    <row r="935" spans="1:54" ht="15.75" customHeight="1" x14ac:dyDescent="0.3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  <c r="AA935" s="160"/>
      <c r="AB935" s="160"/>
      <c r="AC935" s="160"/>
      <c r="AD935" s="160"/>
      <c r="AE935" s="160"/>
      <c r="AF935" s="160"/>
      <c r="AG935" s="160"/>
      <c r="AH935" s="160"/>
      <c r="AI935" s="160"/>
      <c r="AJ935" s="160"/>
      <c r="AK935" s="160"/>
      <c r="AL935" s="160"/>
      <c r="AM935" s="160"/>
      <c r="AN935" s="160"/>
      <c r="AO935" s="160"/>
      <c r="AP935" s="160"/>
      <c r="AQ935" s="160"/>
      <c r="AR935" s="160"/>
      <c r="AS935" s="160"/>
      <c r="AT935" s="160"/>
      <c r="AU935" s="160"/>
      <c r="AV935" s="160"/>
      <c r="AW935" s="160"/>
      <c r="AX935" s="160"/>
      <c r="AY935" s="160"/>
      <c r="AZ935" s="160"/>
      <c r="BA935" s="160"/>
      <c r="BB935" s="160"/>
    </row>
    <row r="936" spans="1:54" ht="15.75" customHeight="1" x14ac:dyDescent="0.3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  <c r="AA936" s="160"/>
      <c r="AB936" s="160"/>
      <c r="AC936" s="160"/>
      <c r="AD936" s="160"/>
      <c r="AE936" s="160"/>
      <c r="AF936" s="160"/>
      <c r="AG936" s="160"/>
      <c r="AH936" s="160"/>
      <c r="AI936" s="160"/>
      <c r="AJ936" s="160"/>
      <c r="AK936" s="160"/>
      <c r="AL936" s="160"/>
      <c r="AM936" s="160"/>
      <c r="AN936" s="160"/>
      <c r="AO936" s="160"/>
      <c r="AP936" s="160"/>
      <c r="AQ936" s="160"/>
      <c r="AR936" s="160"/>
      <c r="AS936" s="160"/>
      <c r="AT936" s="160"/>
      <c r="AU936" s="160"/>
      <c r="AV936" s="160"/>
      <c r="AW936" s="160"/>
      <c r="AX936" s="160"/>
      <c r="AY936" s="160"/>
      <c r="AZ936" s="160"/>
      <c r="BA936" s="160"/>
      <c r="BB936" s="160"/>
    </row>
    <row r="937" spans="1:54" ht="15.75" customHeight="1" x14ac:dyDescent="0.3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  <c r="AA937" s="160"/>
      <c r="AB937" s="160"/>
      <c r="AC937" s="160"/>
      <c r="AD937" s="160"/>
      <c r="AE937" s="160"/>
      <c r="AF937" s="160"/>
      <c r="AG937" s="160"/>
      <c r="AH937" s="160"/>
      <c r="AI937" s="160"/>
      <c r="AJ937" s="160"/>
      <c r="AK937" s="160"/>
      <c r="AL937" s="160"/>
      <c r="AM937" s="160"/>
      <c r="AN937" s="160"/>
      <c r="AO937" s="160"/>
      <c r="AP937" s="160"/>
      <c r="AQ937" s="160"/>
      <c r="AR937" s="160"/>
      <c r="AS937" s="160"/>
      <c r="AT937" s="160"/>
      <c r="AU937" s="160"/>
      <c r="AV937" s="160"/>
      <c r="AW937" s="160"/>
      <c r="AX937" s="160"/>
      <c r="AY937" s="160"/>
      <c r="AZ937" s="160"/>
      <c r="BA937" s="160"/>
      <c r="BB937" s="160"/>
    </row>
    <row r="938" spans="1:54" ht="15.75" customHeight="1" x14ac:dyDescent="0.3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  <c r="AA938" s="160"/>
      <c r="AB938" s="160"/>
      <c r="AC938" s="160"/>
      <c r="AD938" s="160"/>
      <c r="AE938" s="160"/>
      <c r="AF938" s="160"/>
      <c r="AG938" s="160"/>
      <c r="AH938" s="160"/>
      <c r="AI938" s="160"/>
      <c r="AJ938" s="160"/>
      <c r="AK938" s="160"/>
      <c r="AL938" s="160"/>
      <c r="AM938" s="160"/>
      <c r="AN938" s="160"/>
      <c r="AO938" s="160"/>
      <c r="AP938" s="160"/>
      <c r="AQ938" s="160"/>
      <c r="AR938" s="160"/>
      <c r="AS938" s="160"/>
      <c r="AT938" s="160"/>
      <c r="AU938" s="160"/>
      <c r="AV938" s="160"/>
      <c r="AW938" s="160"/>
      <c r="AX938" s="160"/>
      <c r="AY938" s="160"/>
      <c r="AZ938" s="160"/>
      <c r="BA938" s="160"/>
      <c r="BB938" s="160"/>
    </row>
    <row r="939" spans="1:54" ht="15.75" customHeight="1" x14ac:dyDescent="0.3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  <c r="AA939" s="160"/>
      <c r="AB939" s="160"/>
      <c r="AC939" s="160"/>
      <c r="AD939" s="160"/>
      <c r="AE939" s="160"/>
      <c r="AF939" s="160"/>
      <c r="AG939" s="160"/>
      <c r="AH939" s="160"/>
      <c r="AI939" s="160"/>
      <c r="AJ939" s="160"/>
      <c r="AK939" s="160"/>
      <c r="AL939" s="160"/>
      <c r="AM939" s="160"/>
      <c r="AN939" s="160"/>
      <c r="AO939" s="160"/>
      <c r="AP939" s="160"/>
      <c r="AQ939" s="160"/>
      <c r="AR939" s="160"/>
      <c r="AS939" s="160"/>
      <c r="AT939" s="160"/>
      <c r="AU939" s="160"/>
      <c r="AV939" s="160"/>
      <c r="AW939" s="160"/>
      <c r="AX939" s="160"/>
      <c r="AY939" s="160"/>
      <c r="AZ939" s="160"/>
      <c r="BA939" s="160"/>
      <c r="BB939" s="160"/>
    </row>
    <row r="940" spans="1:54" ht="15.75" customHeight="1" x14ac:dyDescent="0.3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  <c r="AA940" s="160"/>
      <c r="AB940" s="160"/>
      <c r="AC940" s="160"/>
      <c r="AD940" s="160"/>
      <c r="AE940" s="160"/>
      <c r="AF940" s="160"/>
      <c r="AG940" s="160"/>
      <c r="AH940" s="160"/>
      <c r="AI940" s="160"/>
      <c r="AJ940" s="160"/>
      <c r="AK940" s="160"/>
      <c r="AL940" s="160"/>
      <c r="AM940" s="160"/>
      <c r="AN940" s="160"/>
      <c r="AO940" s="160"/>
      <c r="AP940" s="160"/>
      <c r="AQ940" s="160"/>
      <c r="AR940" s="160"/>
      <c r="AS940" s="160"/>
      <c r="AT940" s="160"/>
      <c r="AU940" s="160"/>
      <c r="AV940" s="160"/>
      <c r="AW940" s="160"/>
      <c r="AX940" s="160"/>
      <c r="AY940" s="160"/>
      <c r="AZ940" s="160"/>
      <c r="BA940" s="160"/>
      <c r="BB940" s="160"/>
    </row>
    <row r="941" spans="1:54" ht="15.75" customHeight="1" x14ac:dyDescent="0.3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  <c r="AA941" s="160"/>
      <c r="AB941" s="160"/>
      <c r="AC941" s="160"/>
      <c r="AD941" s="160"/>
      <c r="AE941" s="160"/>
      <c r="AF941" s="160"/>
      <c r="AG941" s="160"/>
      <c r="AH941" s="160"/>
      <c r="AI941" s="160"/>
      <c r="AJ941" s="160"/>
      <c r="AK941" s="160"/>
      <c r="AL941" s="160"/>
      <c r="AM941" s="160"/>
      <c r="AN941" s="160"/>
      <c r="AO941" s="160"/>
      <c r="AP941" s="160"/>
      <c r="AQ941" s="160"/>
      <c r="AR941" s="160"/>
      <c r="AS941" s="160"/>
      <c r="AT941" s="160"/>
      <c r="AU941" s="160"/>
      <c r="AV941" s="160"/>
      <c r="AW941" s="160"/>
      <c r="AX941" s="160"/>
      <c r="AY941" s="160"/>
      <c r="AZ941" s="160"/>
      <c r="BA941" s="160"/>
      <c r="BB941" s="160"/>
    </row>
    <row r="942" spans="1:54" ht="15.75" customHeight="1" x14ac:dyDescent="0.3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  <c r="AA942" s="160"/>
      <c r="AB942" s="160"/>
      <c r="AC942" s="160"/>
      <c r="AD942" s="160"/>
      <c r="AE942" s="160"/>
      <c r="AF942" s="160"/>
      <c r="AG942" s="160"/>
      <c r="AH942" s="160"/>
      <c r="AI942" s="160"/>
      <c r="AJ942" s="160"/>
      <c r="AK942" s="160"/>
      <c r="AL942" s="160"/>
      <c r="AM942" s="160"/>
      <c r="AN942" s="160"/>
      <c r="AO942" s="160"/>
      <c r="AP942" s="160"/>
      <c r="AQ942" s="160"/>
      <c r="AR942" s="160"/>
      <c r="AS942" s="160"/>
      <c r="AT942" s="160"/>
      <c r="AU942" s="160"/>
      <c r="AV942" s="160"/>
      <c r="AW942" s="160"/>
      <c r="AX942" s="160"/>
      <c r="AY942" s="160"/>
      <c r="AZ942" s="160"/>
      <c r="BA942" s="160"/>
      <c r="BB942" s="160"/>
    </row>
    <row r="943" spans="1:54" ht="15.75" customHeight="1" x14ac:dyDescent="0.3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  <c r="AA943" s="160"/>
      <c r="AB943" s="160"/>
      <c r="AC943" s="160"/>
      <c r="AD943" s="160"/>
      <c r="AE943" s="160"/>
      <c r="AF943" s="160"/>
      <c r="AG943" s="160"/>
      <c r="AH943" s="160"/>
      <c r="AI943" s="160"/>
      <c r="AJ943" s="160"/>
      <c r="AK943" s="160"/>
      <c r="AL943" s="160"/>
      <c r="AM943" s="160"/>
      <c r="AN943" s="160"/>
      <c r="AO943" s="160"/>
      <c r="AP943" s="160"/>
      <c r="AQ943" s="160"/>
      <c r="AR943" s="160"/>
      <c r="AS943" s="160"/>
      <c r="AT943" s="160"/>
      <c r="AU943" s="160"/>
      <c r="AV943" s="160"/>
      <c r="AW943" s="160"/>
      <c r="AX943" s="160"/>
      <c r="AY943" s="160"/>
      <c r="AZ943" s="160"/>
      <c r="BA943" s="160"/>
      <c r="BB943" s="160"/>
    </row>
    <row r="944" spans="1:54" ht="15.75" customHeight="1" x14ac:dyDescent="0.3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  <c r="AA944" s="160"/>
      <c r="AB944" s="160"/>
      <c r="AC944" s="160"/>
      <c r="AD944" s="160"/>
      <c r="AE944" s="160"/>
      <c r="AF944" s="160"/>
      <c r="AG944" s="160"/>
      <c r="AH944" s="160"/>
      <c r="AI944" s="160"/>
      <c r="AJ944" s="160"/>
      <c r="AK944" s="160"/>
      <c r="AL944" s="160"/>
      <c r="AM944" s="160"/>
      <c r="AN944" s="160"/>
      <c r="AO944" s="160"/>
      <c r="AP944" s="160"/>
      <c r="AQ944" s="160"/>
      <c r="AR944" s="160"/>
      <c r="AS944" s="160"/>
      <c r="AT944" s="160"/>
      <c r="AU944" s="160"/>
      <c r="AV944" s="160"/>
      <c r="AW944" s="160"/>
      <c r="AX944" s="160"/>
      <c r="AY944" s="160"/>
      <c r="AZ944" s="160"/>
      <c r="BA944" s="160"/>
      <c r="BB944" s="160"/>
    </row>
    <row r="945" spans="1:54" ht="15.75" customHeight="1" x14ac:dyDescent="0.3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  <c r="AA945" s="160"/>
      <c r="AB945" s="160"/>
      <c r="AC945" s="160"/>
      <c r="AD945" s="160"/>
      <c r="AE945" s="160"/>
      <c r="AF945" s="160"/>
      <c r="AG945" s="160"/>
      <c r="AH945" s="160"/>
      <c r="AI945" s="160"/>
      <c r="AJ945" s="160"/>
      <c r="AK945" s="160"/>
      <c r="AL945" s="160"/>
      <c r="AM945" s="160"/>
      <c r="AN945" s="160"/>
      <c r="AO945" s="160"/>
      <c r="AP945" s="160"/>
      <c r="AQ945" s="160"/>
      <c r="AR945" s="160"/>
      <c r="AS945" s="160"/>
      <c r="AT945" s="160"/>
      <c r="AU945" s="160"/>
      <c r="AV945" s="160"/>
      <c r="AW945" s="160"/>
      <c r="AX945" s="160"/>
      <c r="AY945" s="160"/>
      <c r="AZ945" s="160"/>
      <c r="BA945" s="160"/>
      <c r="BB945" s="160"/>
    </row>
    <row r="946" spans="1:54" ht="15.75" customHeight="1" x14ac:dyDescent="0.3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  <c r="AA946" s="160"/>
      <c r="AB946" s="160"/>
      <c r="AC946" s="160"/>
      <c r="AD946" s="160"/>
      <c r="AE946" s="160"/>
      <c r="AF946" s="160"/>
      <c r="AG946" s="160"/>
      <c r="AH946" s="160"/>
      <c r="AI946" s="160"/>
      <c r="AJ946" s="160"/>
      <c r="AK946" s="160"/>
      <c r="AL946" s="160"/>
      <c r="AM946" s="160"/>
      <c r="AN946" s="160"/>
      <c r="AO946" s="160"/>
      <c r="AP946" s="160"/>
      <c r="AQ946" s="160"/>
      <c r="AR946" s="160"/>
      <c r="AS946" s="160"/>
      <c r="AT946" s="160"/>
      <c r="AU946" s="160"/>
      <c r="AV946" s="160"/>
      <c r="AW946" s="160"/>
      <c r="AX946" s="160"/>
      <c r="AY946" s="160"/>
      <c r="AZ946" s="160"/>
      <c r="BA946" s="160"/>
      <c r="BB946" s="160"/>
    </row>
    <row r="947" spans="1:54" ht="15.75" customHeight="1" x14ac:dyDescent="0.3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  <c r="AA947" s="160"/>
      <c r="AB947" s="160"/>
      <c r="AC947" s="160"/>
      <c r="AD947" s="160"/>
      <c r="AE947" s="160"/>
      <c r="AF947" s="160"/>
      <c r="AG947" s="160"/>
      <c r="AH947" s="160"/>
      <c r="AI947" s="160"/>
      <c r="AJ947" s="160"/>
      <c r="AK947" s="160"/>
      <c r="AL947" s="160"/>
      <c r="AM947" s="160"/>
      <c r="AN947" s="160"/>
      <c r="AO947" s="160"/>
      <c r="AP947" s="160"/>
      <c r="AQ947" s="160"/>
      <c r="AR947" s="160"/>
      <c r="AS947" s="160"/>
      <c r="AT947" s="160"/>
      <c r="AU947" s="160"/>
      <c r="AV947" s="160"/>
      <c r="AW947" s="160"/>
      <c r="AX947" s="160"/>
      <c r="AY947" s="160"/>
      <c r="AZ947" s="160"/>
      <c r="BA947" s="160"/>
      <c r="BB947" s="160"/>
    </row>
    <row r="948" spans="1:54" ht="15.75" customHeight="1" x14ac:dyDescent="0.3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  <c r="AA948" s="160"/>
      <c r="AB948" s="160"/>
      <c r="AC948" s="160"/>
      <c r="AD948" s="160"/>
      <c r="AE948" s="160"/>
      <c r="AF948" s="160"/>
      <c r="AG948" s="160"/>
      <c r="AH948" s="160"/>
      <c r="AI948" s="160"/>
      <c r="AJ948" s="160"/>
      <c r="AK948" s="160"/>
      <c r="AL948" s="160"/>
      <c r="AM948" s="160"/>
      <c r="AN948" s="160"/>
      <c r="AO948" s="160"/>
      <c r="AP948" s="160"/>
      <c r="AQ948" s="160"/>
      <c r="AR948" s="160"/>
      <c r="AS948" s="160"/>
      <c r="AT948" s="160"/>
      <c r="AU948" s="160"/>
      <c r="AV948" s="160"/>
      <c r="AW948" s="160"/>
      <c r="AX948" s="160"/>
      <c r="AY948" s="160"/>
      <c r="AZ948" s="160"/>
      <c r="BA948" s="160"/>
      <c r="BB948" s="160"/>
    </row>
    <row r="949" spans="1:54" ht="15.75" customHeight="1" x14ac:dyDescent="0.3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  <c r="AA949" s="160"/>
      <c r="AB949" s="160"/>
      <c r="AC949" s="160"/>
      <c r="AD949" s="160"/>
      <c r="AE949" s="160"/>
      <c r="AF949" s="160"/>
      <c r="AG949" s="160"/>
      <c r="AH949" s="160"/>
      <c r="AI949" s="160"/>
      <c r="AJ949" s="160"/>
      <c r="AK949" s="160"/>
      <c r="AL949" s="160"/>
      <c r="AM949" s="160"/>
      <c r="AN949" s="160"/>
      <c r="AO949" s="160"/>
      <c r="AP949" s="160"/>
      <c r="AQ949" s="160"/>
      <c r="AR949" s="160"/>
      <c r="AS949" s="160"/>
      <c r="AT949" s="160"/>
      <c r="AU949" s="160"/>
      <c r="AV949" s="160"/>
      <c r="AW949" s="160"/>
      <c r="AX949" s="160"/>
      <c r="AY949" s="160"/>
      <c r="AZ949" s="160"/>
      <c r="BA949" s="160"/>
      <c r="BB949" s="160"/>
    </row>
    <row r="950" spans="1:54" ht="15.75" customHeight="1" x14ac:dyDescent="0.3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  <c r="AA950" s="160"/>
      <c r="AB950" s="160"/>
      <c r="AC950" s="160"/>
      <c r="AD950" s="160"/>
      <c r="AE950" s="160"/>
      <c r="AF950" s="160"/>
      <c r="AG950" s="160"/>
      <c r="AH950" s="160"/>
      <c r="AI950" s="160"/>
      <c r="AJ950" s="160"/>
      <c r="AK950" s="160"/>
      <c r="AL950" s="160"/>
      <c r="AM950" s="160"/>
      <c r="AN950" s="160"/>
      <c r="AO950" s="160"/>
      <c r="AP950" s="160"/>
      <c r="AQ950" s="160"/>
      <c r="AR950" s="160"/>
      <c r="AS950" s="160"/>
      <c r="AT950" s="160"/>
      <c r="AU950" s="160"/>
      <c r="AV950" s="160"/>
      <c r="AW950" s="160"/>
      <c r="AX950" s="160"/>
      <c r="AY950" s="160"/>
      <c r="AZ950" s="160"/>
      <c r="BA950" s="160"/>
      <c r="BB950" s="160"/>
    </row>
    <row r="951" spans="1:54" ht="15.75" customHeight="1" x14ac:dyDescent="0.3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  <c r="AA951" s="160"/>
      <c r="AB951" s="160"/>
      <c r="AC951" s="160"/>
      <c r="AD951" s="160"/>
      <c r="AE951" s="160"/>
      <c r="AF951" s="160"/>
      <c r="AG951" s="160"/>
      <c r="AH951" s="160"/>
      <c r="AI951" s="160"/>
      <c r="AJ951" s="160"/>
      <c r="AK951" s="160"/>
      <c r="AL951" s="160"/>
      <c r="AM951" s="160"/>
      <c r="AN951" s="160"/>
      <c r="AO951" s="160"/>
      <c r="AP951" s="160"/>
      <c r="AQ951" s="160"/>
      <c r="AR951" s="160"/>
      <c r="AS951" s="160"/>
      <c r="AT951" s="160"/>
      <c r="AU951" s="160"/>
      <c r="AV951" s="160"/>
      <c r="AW951" s="160"/>
      <c r="AX951" s="160"/>
      <c r="AY951" s="160"/>
      <c r="AZ951" s="160"/>
      <c r="BA951" s="160"/>
      <c r="BB951" s="160"/>
    </row>
    <row r="952" spans="1:54" ht="15.75" customHeight="1" x14ac:dyDescent="0.3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  <c r="AA952" s="160"/>
      <c r="AB952" s="160"/>
      <c r="AC952" s="160"/>
      <c r="AD952" s="160"/>
      <c r="AE952" s="160"/>
      <c r="AF952" s="160"/>
      <c r="AG952" s="160"/>
      <c r="AH952" s="160"/>
      <c r="AI952" s="160"/>
      <c r="AJ952" s="160"/>
      <c r="AK952" s="160"/>
      <c r="AL952" s="160"/>
      <c r="AM952" s="160"/>
      <c r="AN952" s="160"/>
      <c r="AO952" s="160"/>
      <c r="AP952" s="160"/>
      <c r="AQ952" s="160"/>
      <c r="AR952" s="160"/>
      <c r="AS952" s="160"/>
      <c r="AT952" s="160"/>
      <c r="AU952" s="160"/>
      <c r="AV952" s="160"/>
      <c r="AW952" s="160"/>
      <c r="AX952" s="160"/>
      <c r="AY952" s="160"/>
      <c r="AZ952" s="160"/>
      <c r="BA952" s="160"/>
      <c r="BB952" s="160"/>
    </row>
    <row r="953" spans="1:54" ht="15.75" customHeight="1" x14ac:dyDescent="0.3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  <c r="AA953" s="160"/>
      <c r="AB953" s="160"/>
      <c r="AC953" s="160"/>
      <c r="AD953" s="160"/>
      <c r="AE953" s="160"/>
      <c r="AF953" s="160"/>
      <c r="AG953" s="160"/>
      <c r="AH953" s="160"/>
      <c r="AI953" s="160"/>
      <c r="AJ953" s="160"/>
      <c r="AK953" s="160"/>
      <c r="AL953" s="160"/>
      <c r="AM953" s="160"/>
      <c r="AN953" s="160"/>
      <c r="AO953" s="160"/>
      <c r="AP953" s="160"/>
      <c r="AQ953" s="160"/>
      <c r="AR953" s="160"/>
      <c r="AS953" s="160"/>
      <c r="AT953" s="160"/>
      <c r="AU953" s="160"/>
      <c r="AV953" s="160"/>
      <c r="AW953" s="160"/>
      <c r="AX953" s="160"/>
      <c r="AY953" s="160"/>
      <c r="AZ953" s="160"/>
      <c r="BA953" s="160"/>
      <c r="BB953" s="160"/>
    </row>
    <row r="954" spans="1:54" ht="15.75" customHeight="1" x14ac:dyDescent="0.3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  <c r="AA954" s="160"/>
      <c r="AB954" s="160"/>
      <c r="AC954" s="160"/>
      <c r="AD954" s="160"/>
      <c r="AE954" s="160"/>
      <c r="AF954" s="160"/>
      <c r="AG954" s="160"/>
      <c r="AH954" s="160"/>
      <c r="AI954" s="160"/>
      <c r="AJ954" s="160"/>
      <c r="AK954" s="160"/>
      <c r="AL954" s="160"/>
      <c r="AM954" s="160"/>
      <c r="AN954" s="160"/>
      <c r="AO954" s="160"/>
      <c r="AP954" s="160"/>
      <c r="AQ954" s="160"/>
      <c r="AR954" s="160"/>
      <c r="AS954" s="160"/>
      <c r="AT954" s="160"/>
      <c r="AU954" s="160"/>
      <c r="AV954" s="160"/>
      <c r="AW954" s="160"/>
      <c r="AX954" s="160"/>
      <c r="AY954" s="160"/>
      <c r="AZ954" s="160"/>
      <c r="BA954" s="160"/>
      <c r="BB954" s="160"/>
    </row>
    <row r="955" spans="1:54" ht="15.75" customHeight="1" x14ac:dyDescent="0.3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  <c r="AA955" s="160"/>
      <c r="AB955" s="160"/>
      <c r="AC955" s="160"/>
      <c r="AD955" s="160"/>
      <c r="AE955" s="160"/>
      <c r="AF955" s="160"/>
      <c r="AG955" s="160"/>
      <c r="AH955" s="160"/>
      <c r="AI955" s="160"/>
      <c r="AJ955" s="160"/>
      <c r="AK955" s="160"/>
      <c r="AL955" s="160"/>
      <c r="AM955" s="160"/>
      <c r="AN955" s="160"/>
      <c r="AO955" s="160"/>
      <c r="AP955" s="160"/>
      <c r="AQ955" s="160"/>
      <c r="AR955" s="160"/>
      <c r="AS955" s="160"/>
      <c r="AT955" s="160"/>
      <c r="AU955" s="160"/>
      <c r="AV955" s="160"/>
      <c r="AW955" s="160"/>
      <c r="AX955" s="160"/>
      <c r="AY955" s="160"/>
      <c r="AZ955" s="160"/>
      <c r="BA955" s="160"/>
      <c r="BB955" s="160"/>
    </row>
    <row r="956" spans="1:54" ht="15.75" customHeight="1" x14ac:dyDescent="0.3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  <c r="AA956" s="160"/>
      <c r="AB956" s="160"/>
      <c r="AC956" s="160"/>
      <c r="AD956" s="160"/>
      <c r="AE956" s="160"/>
      <c r="AF956" s="160"/>
      <c r="AG956" s="160"/>
      <c r="AH956" s="160"/>
      <c r="AI956" s="160"/>
      <c r="AJ956" s="160"/>
      <c r="AK956" s="160"/>
      <c r="AL956" s="160"/>
      <c r="AM956" s="160"/>
      <c r="AN956" s="160"/>
      <c r="AO956" s="160"/>
      <c r="AP956" s="160"/>
      <c r="AQ956" s="160"/>
      <c r="AR956" s="160"/>
      <c r="AS956" s="160"/>
      <c r="AT956" s="160"/>
      <c r="AU956" s="160"/>
      <c r="AV956" s="160"/>
      <c r="AW956" s="160"/>
      <c r="AX956" s="160"/>
      <c r="AY956" s="160"/>
      <c r="AZ956" s="160"/>
      <c r="BA956" s="160"/>
      <c r="BB956" s="160"/>
    </row>
    <row r="957" spans="1:54" ht="15.75" customHeight="1" x14ac:dyDescent="0.3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  <c r="AA957" s="160"/>
      <c r="AB957" s="160"/>
      <c r="AC957" s="160"/>
      <c r="AD957" s="160"/>
      <c r="AE957" s="160"/>
      <c r="AF957" s="160"/>
      <c r="AG957" s="160"/>
      <c r="AH957" s="160"/>
      <c r="AI957" s="160"/>
      <c r="AJ957" s="160"/>
      <c r="AK957" s="160"/>
      <c r="AL957" s="160"/>
      <c r="AM957" s="160"/>
      <c r="AN957" s="160"/>
      <c r="AO957" s="160"/>
      <c r="AP957" s="160"/>
      <c r="AQ957" s="160"/>
      <c r="AR957" s="160"/>
      <c r="AS957" s="160"/>
      <c r="AT957" s="160"/>
      <c r="AU957" s="160"/>
      <c r="AV957" s="160"/>
      <c r="AW957" s="160"/>
      <c r="AX957" s="160"/>
      <c r="AY957" s="160"/>
      <c r="AZ957" s="160"/>
      <c r="BA957" s="160"/>
      <c r="BB957" s="160"/>
    </row>
    <row r="958" spans="1:54" ht="15.75" customHeight="1" x14ac:dyDescent="0.3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  <c r="AA958" s="160"/>
      <c r="AB958" s="160"/>
      <c r="AC958" s="160"/>
      <c r="AD958" s="160"/>
      <c r="AE958" s="160"/>
      <c r="AF958" s="160"/>
      <c r="AG958" s="160"/>
      <c r="AH958" s="160"/>
      <c r="AI958" s="160"/>
      <c r="AJ958" s="160"/>
      <c r="AK958" s="160"/>
      <c r="AL958" s="160"/>
      <c r="AM958" s="160"/>
      <c r="AN958" s="160"/>
      <c r="AO958" s="160"/>
      <c r="AP958" s="160"/>
      <c r="AQ958" s="160"/>
      <c r="AR958" s="160"/>
      <c r="AS958" s="160"/>
      <c r="AT958" s="160"/>
      <c r="AU958" s="160"/>
      <c r="AV958" s="160"/>
      <c r="AW958" s="160"/>
      <c r="AX958" s="160"/>
      <c r="AY958" s="160"/>
      <c r="AZ958" s="160"/>
      <c r="BA958" s="160"/>
      <c r="BB958" s="160"/>
    </row>
    <row r="959" spans="1:54" ht="15.75" customHeight="1" x14ac:dyDescent="0.3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  <c r="AA959" s="160"/>
      <c r="AB959" s="160"/>
      <c r="AC959" s="160"/>
      <c r="AD959" s="160"/>
      <c r="AE959" s="160"/>
      <c r="AF959" s="160"/>
      <c r="AG959" s="160"/>
      <c r="AH959" s="160"/>
      <c r="AI959" s="160"/>
      <c r="AJ959" s="160"/>
      <c r="AK959" s="160"/>
      <c r="AL959" s="160"/>
      <c r="AM959" s="160"/>
      <c r="AN959" s="160"/>
      <c r="AO959" s="160"/>
      <c r="AP959" s="160"/>
      <c r="AQ959" s="160"/>
      <c r="AR959" s="160"/>
      <c r="AS959" s="160"/>
      <c r="AT959" s="160"/>
      <c r="AU959" s="160"/>
      <c r="AV959" s="160"/>
      <c r="AW959" s="160"/>
      <c r="AX959" s="160"/>
      <c r="AY959" s="160"/>
      <c r="AZ959" s="160"/>
      <c r="BA959" s="160"/>
      <c r="BB959" s="160"/>
    </row>
    <row r="960" spans="1:54" ht="15.75" customHeight="1" x14ac:dyDescent="0.3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  <c r="AA960" s="160"/>
      <c r="AB960" s="160"/>
      <c r="AC960" s="160"/>
      <c r="AD960" s="160"/>
      <c r="AE960" s="160"/>
      <c r="AF960" s="160"/>
      <c r="AG960" s="160"/>
      <c r="AH960" s="160"/>
      <c r="AI960" s="160"/>
      <c r="AJ960" s="160"/>
      <c r="AK960" s="160"/>
      <c r="AL960" s="160"/>
      <c r="AM960" s="160"/>
      <c r="AN960" s="160"/>
      <c r="AO960" s="160"/>
      <c r="AP960" s="160"/>
      <c r="AQ960" s="160"/>
      <c r="AR960" s="160"/>
      <c r="AS960" s="160"/>
      <c r="AT960" s="160"/>
      <c r="AU960" s="160"/>
      <c r="AV960" s="160"/>
      <c r="AW960" s="160"/>
      <c r="AX960" s="160"/>
      <c r="AY960" s="160"/>
      <c r="AZ960" s="160"/>
      <c r="BA960" s="160"/>
      <c r="BB960" s="160"/>
    </row>
    <row r="961" spans="1:54" ht="15.75" customHeight="1" x14ac:dyDescent="0.3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  <c r="AA961" s="160"/>
      <c r="AB961" s="160"/>
      <c r="AC961" s="160"/>
      <c r="AD961" s="160"/>
      <c r="AE961" s="160"/>
      <c r="AF961" s="160"/>
      <c r="AG961" s="160"/>
      <c r="AH961" s="160"/>
      <c r="AI961" s="160"/>
      <c r="AJ961" s="160"/>
      <c r="AK961" s="160"/>
      <c r="AL961" s="160"/>
      <c r="AM961" s="160"/>
      <c r="AN961" s="160"/>
      <c r="AO961" s="160"/>
      <c r="AP961" s="160"/>
      <c r="AQ961" s="160"/>
      <c r="AR961" s="160"/>
      <c r="AS961" s="160"/>
      <c r="AT961" s="160"/>
      <c r="AU961" s="160"/>
      <c r="AV961" s="160"/>
      <c r="AW961" s="160"/>
      <c r="AX961" s="160"/>
      <c r="AY961" s="160"/>
      <c r="AZ961" s="160"/>
      <c r="BA961" s="160"/>
      <c r="BB961" s="160"/>
    </row>
    <row r="962" spans="1:54" ht="15.75" customHeight="1" x14ac:dyDescent="0.3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  <c r="AA962" s="160"/>
      <c r="AB962" s="160"/>
      <c r="AC962" s="160"/>
      <c r="AD962" s="160"/>
      <c r="AE962" s="160"/>
      <c r="AF962" s="160"/>
      <c r="AG962" s="160"/>
      <c r="AH962" s="160"/>
      <c r="AI962" s="160"/>
      <c r="AJ962" s="160"/>
      <c r="AK962" s="160"/>
      <c r="AL962" s="160"/>
      <c r="AM962" s="160"/>
      <c r="AN962" s="160"/>
      <c r="AO962" s="160"/>
      <c r="AP962" s="160"/>
      <c r="AQ962" s="160"/>
      <c r="AR962" s="160"/>
      <c r="AS962" s="160"/>
      <c r="AT962" s="160"/>
      <c r="AU962" s="160"/>
      <c r="AV962" s="160"/>
      <c r="AW962" s="160"/>
      <c r="AX962" s="160"/>
      <c r="AY962" s="160"/>
      <c r="AZ962" s="160"/>
      <c r="BA962" s="160"/>
      <c r="BB962" s="160"/>
    </row>
    <row r="963" spans="1:54" ht="15.75" customHeight="1" x14ac:dyDescent="0.3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  <c r="AA963" s="160"/>
      <c r="AB963" s="160"/>
      <c r="AC963" s="160"/>
      <c r="AD963" s="160"/>
      <c r="AE963" s="160"/>
      <c r="AF963" s="160"/>
      <c r="AG963" s="160"/>
      <c r="AH963" s="160"/>
      <c r="AI963" s="160"/>
      <c r="AJ963" s="160"/>
      <c r="AK963" s="160"/>
      <c r="AL963" s="160"/>
      <c r="AM963" s="160"/>
      <c r="AN963" s="160"/>
      <c r="AO963" s="160"/>
      <c r="AP963" s="160"/>
      <c r="AQ963" s="160"/>
      <c r="AR963" s="160"/>
      <c r="AS963" s="160"/>
      <c r="AT963" s="160"/>
      <c r="AU963" s="160"/>
      <c r="AV963" s="160"/>
      <c r="AW963" s="160"/>
      <c r="AX963" s="160"/>
      <c r="AY963" s="160"/>
      <c r="AZ963" s="160"/>
      <c r="BA963" s="160"/>
      <c r="BB963" s="160"/>
    </row>
    <row r="964" spans="1:54" ht="15.75" customHeight="1" x14ac:dyDescent="0.3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  <c r="AA964" s="160"/>
      <c r="AB964" s="160"/>
      <c r="AC964" s="160"/>
      <c r="AD964" s="160"/>
      <c r="AE964" s="160"/>
      <c r="AF964" s="160"/>
      <c r="AG964" s="160"/>
      <c r="AH964" s="160"/>
      <c r="AI964" s="160"/>
      <c r="AJ964" s="160"/>
      <c r="AK964" s="160"/>
      <c r="AL964" s="160"/>
      <c r="AM964" s="160"/>
      <c r="AN964" s="160"/>
      <c r="AO964" s="160"/>
      <c r="AP964" s="160"/>
      <c r="AQ964" s="160"/>
      <c r="AR964" s="160"/>
      <c r="AS964" s="160"/>
      <c r="AT964" s="160"/>
      <c r="AU964" s="160"/>
      <c r="AV964" s="160"/>
      <c r="AW964" s="160"/>
      <c r="AX964" s="160"/>
      <c r="AY964" s="160"/>
      <c r="AZ964" s="160"/>
      <c r="BA964" s="160"/>
      <c r="BB964" s="160"/>
    </row>
    <row r="965" spans="1:54" ht="15.75" customHeight="1" x14ac:dyDescent="0.3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  <c r="AA965" s="160"/>
      <c r="AB965" s="160"/>
      <c r="AC965" s="160"/>
      <c r="AD965" s="160"/>
      <c r="AE965" s="160"/>
      <c r="AF965" s="160"/>
      <c r="AG965" s="160"/>
      <c r="AH965" s="160"/>
      <c r="AI965" s="160"/>
      <c r="AJ965" s="160"/>
      <c r="AK965" s="160"/>
      <c r="AL965" s="160"/>
      <c r="AM965" s="160"/>
      <c r="AN965" s="160"/>
      <c r="AO965" s="160"/>
      <c r="AP965" s="160"/>
      <c r="AQ965" s="160"/>
      <c r="AR965" s="160"/>
      <c r="AS965" s="160"/>
      <c r="AT965" s="160"/>
      <c r="AU965" s="160"/>
      <c r="AV965" s="160"/>
      <c r="AW965" s="160"/>
      <c r="AX965" s="160"/>
      <c r="AY965" s="160"/>
      <c r="AZ965" s="160"/>
      <c r="BA965" s="160"/>
      <c r="BB965" s="160"/>
    </row>
    <row r="966" spans="1:54" ht="15.75" customHeight="1" x14ac:dyDescent="0.3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  <c r="AA966" s="160"/>
      <c r="AB966" s="160"/>
      <c r="AC966" s="160"/>
      <c r="AD966" s="160"/>
      <c r="AE966" s="160"/>
      <c r="AF966" s="160"/>
      <c r="AG966" s="160"/>
      <c r="AH966" s="160"/>
      <c r="AI966" s="160"/>
      <c r="AJ966" s="160"/>
      <c r="AK966" s="160"/>
      <c r="AL966" s="160"/>
      <c r="AM966" s="160"/>
      <c r="AN966" s="160"/>
      <c r="AO966" s="160"/>
      <c r="AP966" s="160"/>
      <c r="AQ966" s="160"/>
      <c r="AR966" s="160"/>
      <c r="AS966" s="160"/>
      <c r="AT966" s="160"/>
      <c r="AU966" s="160"/>
      <c r="AV966" s="160"/>
      <c r="AW966" s="160"/>
      <c r="AX966" s="160"/>
      <c r="AY966" s="160"/>
      <c r="AZ966" s="160"/>
      <c r="BA966" s="160"/>
      <c r="BB966" s="160"/>
    </row>
    <row r="967" spans="1:54" ht="15.75" customHeight="1" x14ac:dyDescent="0.3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  <c r="AA967" s="160"/>
      <c r="AB967" s="160"/>
      <c r="AC967" s="160"/>
      <c r="AD967" s="160"/>
      <c r="AE967" s="160"/>
      <c r="AF967" s="160"/>
      <c r="AG967" s="160"/>
      <c r="AH967" s="160"/>
      <c r="AI967" s="160"/>
      <c r="AJ967" s="160"/>
      <c r="AK967" s="160"/>
      <c r="AL967" s="160"/>
      <c r="AM967" s="160"/>
      <c r="AN967" s="160"/>
      <c r="AO967" s="160"/>
      <c r="AP967" s="160"/>
      <c r="AQ967" s="160"/>
      <c r="AR967" s="160"/>
      <c r="AS967" s="160"/>
      <c r="AT967" s="160"/>
      <c r="AU967" s="160"/>
      <c r="AV967" s="160"/>
      <c r="AW967" s="160"/>
      <c r="AX967" s="160"/>
      <c r="AY967" s="160"/>
      <c r="AZ967" s="160"/>
      <c r="BA967" s="160"/>
      <c r="BB967" s="160"/>
    </row>
    <row r="968" spans="1:54" ht="15.75" customHeight="1" x14ac:dyDescent="0.3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  <c r="AA968" s="160"/>
      <c r="AB968" s="160"/>
      <c r="AC968" s="160"/>
      <c r="AD968" s="160"/>
      <c r="AE968" s="160"/>
      <c r="AF968" s="160"/>
      <c r="AG968" s="160"/>
      <c r="AH968" s="160"/>
      <c r="AI968" s="160"/>
      <c r="AJ968" s="160"/>
      <c r="AK968" s="160"/>
      <c r="AL968" s="160"/>
      <c r="AM968" s="160"/>
      <c r="AN968" s="160"/>
      <c r="AO968" s="160"/>
      <c r="AP968" s="160"/>
      <c r="AQ968" s="160"/>
      <c r="AR968" s="160"/>
      <c r="AS968" s="160"/>
      <c r="AT968" s="160"/>
      <c r="AU968" s="160"/>
      <c r="AV968" s="160"/>
      <c r="AW968" s="160"/>
      <c r="AX968" s="160"/>
      <c r="AY968" s="160"/>
      <c r="AZ968" s="160"/>
      <c r="BA968" s="160"/>
      <c r="BB968" s="160"/>
    </row>
    <row r="969" spans="1:54" ht="15.75" customHeight="1" x14ac:dyDescent="0.3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  <c r="AA969" s="160"/>
      <c r="AB969" s="160"/>
      <c r="AC969" s="160"/>
      <c r="AD969" s="160"/>
      <c r="AE969" s="160"/>
      <c r="AF969" s="160"/>
      <c r="AG969" s="160"/>
      <c r="AH969" s="160"/>
      <c r="AI969" s="160"/>
      <c r="AJ969" s="160"/>
      <c r="AK969" s="160"/>
      <c r="AL969" s="160"/>
      <c r="AM969" s="160"/>
      <c r="AN969" s="160"/>
      <c r="AO969" s="160"/>
      <c r="AP969" s="160"/>
      <c r="AQ969" s="160"/>
      <c r="AR969" s="160"/>
      <c r="AS969" s="160"/>
      <c r="AT969" s="160"/>
      <c r="AU969" s="160"/>
      <c r="AV969" s="160"/>
      <c r="AW969" s="160"/>
      <c r="AX969" s="160"/>
      <c r="AY969" s="160"/>
      <c r="AZ969" s="160"/>
      <c r="BA969" s="160"/>
      <c r="BB969" s="160"/>
    </row>
    <row r="970" spans="1:54" ht="15.75" customHeight="1" x14ac:dyDescent="0.3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  <c r="AA970" s="160"/>
      <c r="AB970" s="160"/>
      <c r="AC970" s="160"/>
      <c r="AD970" s="160"/>
      <c r="AE970" s="160"/>
      <c r="AF970" s="160"/>
      <c r="AG970" s="160"/>
      <c r="AH970" s="160"/>
      <c r="AI970" s="160"/>
      <c r="AJ970" s="160"/>
      <c r="AK970" s="160"/>
      <c r="AL970" s="160"/>
      <c r="AM970" s="160"/>
      <c r="AN970" s="160"/>
      <c r="AO970" s="160"/>
      <c r="AP970" s="160"/>
      <c r="AQ970" s="160"/>
      <c r="AR970" s="160"/>
      <c r="AS970" s="160"/>
      <c r="AT970" s="160"/>
      <c r="AU970" s="160"/>
      <c r="AV970" s="160"/>
      <c r="AW970" s="160"/>
      <c r="AX970" s="160"/>
      <c r="AY970" s="160"/>
      <c r="AZ970" s="160"/>
      <c r="BA970" s="160"/>
      <c r="BB970" s="160"/>
    </row>
    <row r="971" spans="1:54" ht="15.75" customHeight="1" x14ac:dyDescent="0.3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  <c r="AA971" s="160"/>
      <c r="AB971" s="160"/>
      <c r="AC971" s="160"/>
      <c r="AD971" s="160"/>
      <c r="AE971" s="160"/>
      <c r="AF971" s="160"/>
      <c r="AG971" s="160"/>
      <c r="AH971" s="160"/>
      <c r="AI971" s="160"/>
      <c r="AJ971" s="160"/>
      <c r="AK971" s="160"/>
      <c r="AL971" s="160"/>
      <c r="AM971" s="160"/>
      <c r="AN971" s="160"/>
      <c r="AO971" s="160"/>
      <c r="AP971" s="160"/>
      <c r="AQ971" s="160"/>
      <c r="AR971" s="160"/>
      <c r="AS971" s="160"/>
      <c r="AT971" s="160"/>
      <c r="AU971" s="160"/>
      <c r="AV971" s="160"/>
      <c r="AW971" s="160"/>
      <c r="AX971" s="160"/>
      <c r="AY971" s="160"/>
      <c r="AZ971" s="160"/>
      <c r="BA971" s="160"/>
      <c r="BB971" s="160"/>
    </row>
    <row r="972" spans="1:54" ht="15.75" customHeight="1" x14ac:dyDescent="0.3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  <c r="AA972" s="160"/>
      <c r="AB972" s="160"/>
      <c r="AC972" s="160"/>
      <c r="AD972" s="160"/>
      <c r="AE972" s="160"/>
      <c r="AF972" s="160"/>
      <c r="AG972" s="160"/>
      <c r="AH972" s="160"/>
      <c r="AI972" s="160"/>
      <c r="AJ972" s="160"/>
      <c r="AK972" s="160"/>
      <c r="AL972" s="160"/>
      <c r="AM972" s="160"/>
      <c r="AN972" s="160"/>
      <c r="AO972" s="160"/>
      <c r="AP972" s="160"/>
      <c r="AQ972" s="160"/>
      <c r="AR972" s="160"/>
      <c r="AS972" s="160"/>
      <c r="AT972" s="160"/>
      <c r="AU972" s="160"/>
      <c r="AV972" s="160"/>
      <c r="AW972" s="160"/>
      <c r="AX972" s="160"/>
      <c r="AY972" s="160"/>
      <c r="AZ972" s="160"/>
      <c r="BA972" s="160"/>
      <c r="BB972" s="160"/>
    </row>
    <row r="973" spans="1:54" ht="15.75" customHeight="1" x14ac:dyDescent="0.3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  <c r="AA973" s="160"/>
      <c r="AB973" s="160"/>
      <c r="AC973" s="160"/>
      <c r="AD973" s="160"/>
      <c r="AE973" s="160"/>
      <c r="AF973" s="160"/>
      <c r="AG973" s="160"/>
      <c r="AH973" s="160"/>
      <c r="AI973" s="160"/>
      <c r="AJ973" s="160"/>
      <c r="AK973" s="160"/>
      <c r="AL973" s="160"/>
      <c r="AM973" s="160"/>
      <c r="AN973" s="160"/>
      <c r="AO973" s="160"/>
      <c r="AP973" s="160"/>
      <c r="AQ973" s="160"/>
      <c r="AR973" s="160"/>
      <c r="AS973" s="160"/>
      <c r="AT973" s="160"/>
      <c r="AU973" s="160"/>
      <c r="AV973" s="160"/>
      <c r="AW973" s="160"/>
      <c r="AX973" s="160"/>
      <c r="AY973" s="160"/>
      <c r="AZ973" s="160"/>
      <c r="BA973" s="160"/>
      <c r="BB973" s="160"/>
    </row>
    <row r="974" spans="1:54" ht="15.75" customHeight="1" x14ac:dyDescent="0.3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  <c r="AA974" s="160"/>
      <c r="AB974" s="160"/>
      <c r="AC974" s="160"/>
      <c r="AD974" s="160"/>
      <c r="AE974" s="160"/>
      <c r="AF974" s="160"/>
      <c r="AG974" s="160"/>
      <c r="AH974" s="160"/>
      <c r="AI974" s="160"/>
      <c r="AJ974" s="160"/>
      <c r="AK974" s="160"/>
      <c r="AL974" s="160"/>
      <c r="AM974" s="160"/>
      <c r="AN974" s="160"/>
      <c r="AO974" s="160"/>
      <c r="AP974" s="160"/>
      <c r="AQ974" s="160"/>
      <c r="AR974" s="160"/>
      <c r="AS974" s="160"/>
      <c r="AT974" s="160"/>
      <c r="AU974" s="160"/>
      <c r="AV974" s="160"/>
      <c r="AW974" s="160"/>
      <c r="AX974" s="160"/>
      <c r="AY974" s="160"/>
      <c r="AZ974" s="160"/>
      <c r="BA974" s="160"/>
      <c r="BB974" s="160"/>
    </row>
    <row r="975" spans="1:54" ht="15.75" customHeight="1" x14ac:dyDescent="0.3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  <c r="AA975" s="160"/>
      <c r="AB975" s="160"/>
      <c r="AC975" s="160"/>
      <c r="AD975" s="160"/>
      <c r="AE975" s="160"/>
      <c r="AF975" s="160"/>
      <c r="AG975" s="160"/>
      <c r="AH975" s="160"/>
      <c r="AI975" s="160"/>
      <c r="AJ975" s="160"/>
      <c r="AK975" s="160"/>
      <c r="AL975" s="160"/>
      <c r="AM975" s="160"/>
      <c r="AN975" s="160"/>
      <c r="AO975" s="160"/>
      <c r="AP975" s="160"/>
      <c r="AQ975" s="160"/>
      <c r="AR975" s="160"/>
      <c r="AS975" s="160"/>
      <c r="AT975" s="160"/>
      <c r="AU975" s="160"/>
      <c r="AV975" s="160"/>
      <c r="AW975" s="160"/>
      <c r="AX975" s="160"/>
      <c r="AY975" s="160"/>
      <c r="AZ975" s="160"/>
      <c r="BA975" s="160"/>
      <c r="BB975" s="160"/>
    </row>
    <row r="976" spans="1:54" ht="15.75" customHeight="1" x14ac:dyDescent="0.3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  <c r="AA976" s="160"/>
      <c r="AB976" s="160"/>
      <c r="AC976" s="160"/>
      <c r="AD976" s="160"/>
      <c r="AE976" s="160"/>
      <c r="AF976" s="160"/>
      <c r="AG976" s="160"/>
      <c r="AH976" s="160"/>
      <c r="AI976" s="160"/>
      <c r="AJ976" s="160"/>
      <c r="AK976" s="160"/>
      <c r="AL976" s="160"/>
      <c r="AM976" s="160"/>
      <c r="AN976" s="160"/>
      <c r="AO976" s="160"/>
      <c r="AP976" s="160"/>
      <c r="AQ976" s="160"/>
      <c r="AR976" s="160"/>
      <c r="AS976" s="160"/>
      <c r="AT976" s="160"/>
      <c r="AU976" s="160"/>
      <c r="AV976" s="160"/>
      <c r="AW976" s="160"/>
      <c r="AX976" s="160"/>
      <c r="AY976" s="160"/>
      <c r="AZ976" s="160"/>
      <c r="BA976" s="160"/>
      <c r="BB976" s="160"/>
    </row>
    <row r="977" spans="1:54" ht="15.75" customHeight="1" x14ac:dyDescent="0.3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  <c r="AA977" s="160"/>
      <c r="AB977" s="160"/>
      <c r="AC977" s="160"/>
      <c r="AD977" s="160"/>
      <c r="AE977" s="160"/>
      <c r="AF977" s="160"/>
      <c r="AG977" s="160"/>
      <c r="AH977" s="160"/>
      <c r="AI977" s="160"/>
      <c r="AJ977" s="160"/>
      <c r="AK977" s="160"/>
      <c r="AL977" s="160"/>
      <c r="AM977" s="160"/>
      <c r="AN977" s="160"/>
      <c r="AO977" s="160"/>
      <c r="AP977" s="160"/>
      <c r="AQ977" s="160"/>
      <c r="AR977" s="160"/>
      <c r="AS977" s="160"/>
      <c r="AT977" s="160"/>
      <c r="AU977" s="160"/>
      <c r="AV977" s="160"/>
      <c r="AW977" s="160"/>
      <c r="AX977" s="160"/>
      <c r="AY977" s="160"/>
      <c r="AZ977" s="160"/>
      <c r="BA977" s="160"/>
      <c r="BB977" s="160"/>
    </row>
    <row r="978" spans="1:54" ht="15.75" customHeight="1" x14ac:dyDescent="0.3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  <c r="AA978" s="160"/>
      <c r="AB978" s="160"/>
      <c r="AC978" s="160"/>
      <c r="AD978" s="160"/>
      <c r="AE978" s="160"/>
      <c r="AF978" s="160"/>
      <c r="AG978" s="160"/>
      <c r="AH978" s="160"/>
      <c r="AI978" s="160"/>
      <c r="AJ978" s="160"/>
      <c r="AK978" s="160"/>
      <c r="AL978" s="160"/>
      <c r="AM978" s="160"/>
      <c r="AN978" s="160"/>
      <c r="AO978" s="160"/>
      <c r="AP978" s="160"/>
      <c r="AQ978" s="160"/>
      <c r="AR978" s="160"/>
      <c r="AS978" s="160"/>
      <c r="AT978" s="160"/>
      <c r="AU978" s="160"/>
      <c r="AV978" s="160"/>
      <c r="AW978" s="160"/>
      <c r="AX978" s="160"/>
      <c r="AY978" s="160"/>
      <c r="AZ978" s="160"/>
      <c r="BA978" s="160"/>
      <c r="BB978" s="160"/>
    </row>
    <row r="979" spans="1:54" ht="15.75" customHeight="1" x14ac:dyDescent="0.3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  <c r="AA979" s="160"/>
      <c r="AB979" s="160"/>
      <c r="AC979" s="160"/>
      <c r="AD979" s="160"/>
      <c r="AE979" s="160"/>
      <c r="AF979" s="160"/>
      <c r="AG979" s="160"/>
      <c r="AH979" s="160"/>
      <c r="AI979" s="160"/>
      <c r="AJ979" s="160"/>
      <c r="AK979" s="160"/>
      <c r="AL979" s="160"/>
      <c r="AM979" s="160"/>
      <c r="AN979" s="160"/>
      <c r="AO979" s="160"/>
      <c r="AP979" s="160"/>
      <c r="AQ979" s="160"/>
      <c r="AR979" s="160"/>
      <c r="AS979" s="160"/>
      <c r="AT979" s="160"/>
      <c r="AU979" s="160"/>
      <c r="AV979" s="160"/>
      <c r="AW979" s="160"/>
      <c r="AX979" s="160"/>
      <c r="AY979" s="160"/>
      <c r="AZ979" s="160"/>
      <c r="BA979" s="160"/>
      <c r="BB979" s="160"/>
    </row>
    <row r="980" spans="1:54" ht="15.75" customHeight="1" x14ac:dyDescent="0.3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  <c r="AA980" s="160"/>
      <c r="AB980" s="160"/>
      <c r="AC980" s="160"/>
      <c r="AD980" s="160"/>
      <c r="AE980" s="160"/>
      <c r="AF980" s="160"/>
      <c r="AG980" s="160"/>
      <c r="AH980" s="160"/>
      <c r="AI980" s="160"/>
      <c r="AJ980" s="160"/>
      <c r="AK980" s="160"/>
      <c r="AL980" s="160"/>
      <c r="AM980" s="160"/>
      <c r="AN980" s="160"/>
      <c r="AO980" s="160"/>
      <c r="AP980" s="160"/>
      <c r="AQ980" s="160"/>
      <c r="AR980" s="160"/>
      <c r="AS980" s="160"/>
      <c r="AT980" s="160"/>
      <c r="AU980" s="160"/>
      <c r="AV980" s="160"/>
      <c r="AW980" s="160"/>
      <c r="AX980" s="160"/>
      <c r="AY980" s="160"/>
      <c r="AZ980" s="160"/>
      <c r="BA980" s="160"/>
      <c r="BB980" s="160"/>
    </row>
    <row r="981" spans="1:54" ht="15.75" customHeight="1" x14ac:dyDescent="0.3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  <c r="AA981" s="160"/>
      <c r="AB981" s="160"/>
      <c r="AC981" s="160"/>
      <c r="AD981" s="160"/>
      <c r="AE981" s="160"/>
      <c r="AF981" s="160"/>
      <c r="AG981" s="160"/>
      <c r="AH981" s="160"/>
      <c r="AI981" s="160"/>
      <c r="AJ981" s="160"/>
      <c r="AK981" s="160"/>
      <c r="AL981" s="160"/>
      <c r="AM981" s="160"/>
      <c r="AN981" s="160"/>
      <c r="AO981" s="160"/>
      <c r="AP981" s="160"/>
      <c r="AQ981" s="160"/>
      <c r="AR981" s="160"/>
      <c r="AS981" s="160"/>
      <c r="AT981" s="160"/>
      <c r="AU981" s="160"/>
      <c r="AV981" s="160"/>
      <c r="AW981" s="160"/>
      <c r="AX981" s="160"/>
      <c r="AY981" s="160"/>
      <c r="AZ981" s="160"/>
      <c r="BA981" s="160"/>
      <c r="BB981" s="160"/>
    </row>
    <row r="982" spans="1:54" ht="15.75" customHeight="1" x14ac:dyDescent="0.3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  <c r="AA982" s="160"/>
      <c r="AB982" s="160"/>
      <c r="AC982" s="160"/>
      <c r="AD982" s="160"/>
      <c r="AE982" s="160"/>
      <c r="AF982" s="160"/>
      <c r="AG982" s="160"/>
      <c r="AH982" s="160"/>
      <c r="AI982" s="160"/>
      <c r="AJ982" s="160"/>
      <c r="AK982" s="160"/>
      <c r="AL982" s="160"/>
      <c r="AM982" s="160"/>
      <c r="AN982" s="160"/>
      <c r="AO982" s="160"/>
      <c r="AP982" s="160"/>
      <c r="AQ982" s="160"/>
      <c r="AR982" s="160"/>
      <c r="AS982" s="160"/>
      <c r="AT982" s="160"/>
      <c r="AU982" s="160"/>
      <c r="AV982" s="160"/>
      <c r="AW982" s="160"/>
      <c r="AX982" s="160"/>
      <c r="AY982" s="160"/>
      <c r="AZ982" s="160"/>
      <c r="BA982" s="160"/>
      <c r="BB982" s="160"/>
    </row>
    <row r="983" spans="1:54" ht="15.75" customHeight="1" x14ac:dyDescent="0.3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  <c r="AA983" s="160"/>
      <c r="AB983" s="160"/>
      <c r="AC983" s="160"/>
      <c r="AD983" s="160"/>
      <c r="AE983" s="160"/>
      <c r="AF983" s="160"/>
      <c r="AG983" s="160"/>
      <c r="AH983" s="160"/>
      <c r="AI983" s="160"/>
      <c r="AJ983" s="160"/>
      <c r="AK983" s="160"/>
      <c r="AL983" s="160"/>
      <c r="AM983" s="160"/>
      <c r="AN983" s="160"/>
      <c r="AO983" s="160"/>
      <c r="AP983" s="160"/>
      <c r="AQ983" s="160"/>
      <c r="AR983" s="160"/>
      <c r="AS983" s="160"/>
      <c r="AT983" s="160"/>
      <c r="AU983" s="160"/>
      <c r="AV983" s="160"/>
      <c r="AW983" s="160"/>
      <c r="AX983" s="160"/>
      <c r="AY983" s="160"/>
      <c r="AZ983" s="160"/>
      <c r="BA983" s="160"/>
      <c r="BB983" s="160"/>
    </row>
    <row r="984" spans="1:54" ht="15.75" customHeight="1" x14ac:dyDescent="0.3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  <c r="AA984" s="160"/>
      <c r="AB984" s="160"/>
      <c r="AC984" s="160"/>
      <c r="AD984" s="160"/>
      <c r="AE984" s="160"/>
      <c r="AF984" s="160"/>
      <c r="AG984" s="160"/>
      <c r="AH984" s="160"/>
      <c r="AI984" s="160"/>
      <c r="AJ984" s="160"/>
      <c r="AK984" s="160"/>
      <c r="AL984" s="160"/>
      <c r="AM984" s="160"/>
      <c r="AN984" s="160"/>
      <c r="AO984" s="160"/>
      <c r="AP984" s="160"/>
      <c r="AQ984" s="160"/>
      <c r="AR984" s="160"/>
      <c r="AS984" s="160"/>
      <c r="AT984" s="160"/>
      <c r="AU984" s="160"/>
      <c r="AV984" s="160"/>
      <c r="AW984" s="160"/>
      <c r="AX984" s="160"/>
      <c r="AY984" s="160"/>
      <c r="AZ984" s="160"/>
      <c r="BA984" s="160"/>
      <c r="BB984" s="160"/>
    </row>
    <row r="985" spans="1:54" ht="15.75" customHeight="1" x14ac:dyDescent="0.3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  <c r="AA985" s="160"/>
      <c r="AB985" s="160"/>
      <c r="AC985" s="160"/>
      <c r="AD985" s="160"/>
      <c r="AE985" s="160"/>
      <c r="AF985" s="160"/>
      <c r="AG985" s="160"/>
      <c r="AH985" s="160"/>
      <c r="AI985" s="160"/>
      <c r="AJ985" s="160"/>
      <c r="AK985" s="160"/>
      <c r="AL985" s="160"/>
      <c r="AM985" s="160"/>
      <c r="AN985" s="160"/>
      <c r="AO985" s="160"/>
      <c r="AP985" s="160"/>
      <c r="AQ985" s="160"/>
      <c r="AR985" s="160"/>
      <c r="AS985" s="160"/>
      <c r="AT985" s="160"/>
      <c r="AU985" s="160"/>
      <c r="AV985" s="160"/>
      <c r="AW985" s="160"/>
      <c r="AX985" s="160"/>
      <c r="AY985" s="160"/>
      <c r="AZ985" s="160"/>
      <c r="BA985" s="160"/>
      <c r="BB985" s="160"/>
    </row>
    <row r="986" spans="1:54" ht="15.75" customHeight="1" x14ac:dyDescent="0.3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  <c r="AA986" s="160"/>
      <c r="AB986" s="160"/>
      <c r="AC986" s="160"/>
      <c r="AD986" s="160"/>
      <c r="AE986" s="160"/>
      <c r="AF986" s="160"/>
      <c r="AG986" s="160"/>
      <c r="AH986" s="160"/>
      <c r="AI986" s="160"/>
      <c r="AJ986" s="160"/>
      <c r="AK986" s="160"/>
      <c r="AL986" s="160"/>
      <c r="AM986" s="160"/>
      <c r="AN986" s="160"/>
      <c r="AO986" s="160"/>
      <c r="AP986" s="160"/>
      <c r="AQ986" s="160"/>
      <c r="AR986" s="160"/>
      <c r="AS986" s="160"/>
      <c r="AT986" s="160"/>
      <c r="AU986" s="160"/>
      <c r="AV986" s="160"/>
      <c r="AW986" s="160"/>
      <c r="AX986" s="160"/>
      <c r="AY986" s="160"/>
      <c r="AZ986" s="160"/>
      <c r="BA986" s="160"/>
      <c r="BB986" s="160"/>
    </row>
    <row r="987" spans="1:54" ht="15.75" customHeight="1" x14ac:dyDescent="0.3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  <c r="AA987" s="160"/>
      <c r="AB987" s="160"/>
      <c r="AC987" s="160"/>
      <c r="AD987" s="160"/>
      <c r="AE987" s="160"/>
      <c r="AF987" s="160"/>
      <c r="AG987" s="160"/>
      <c r="AH987" s="160"/>
      <c r="AI987" s="160"/>
      <c r="AJ987" s="160"/>
      <c r="AK987" s="160"/>
      <c r="AL987" s="160"/>
      <c r="AM987" s="160"/>
      <c r="AN987" s="160"/>
      <c r="AO987" s="160"/>
      <c r="AP987" s="160"/>
      <c r="AQ987" s="160"/>
      <c r="AR987" s="160"/>
      <c r="AS987" s="160"/>
      <c r="AT987" s="160"/>
      <c r="AU987" s="160"/>
      <c r="AV987" s="160"/>
      <c r="AW987" s="160"/>
      <c r="AX987" s="160"/>
      <c r="AY987" s="160"/>
      <c r="AZ987" s="160"/>
      <c r="BA987" s="160"/>
      <c r="BB987" s="160"/>
    </row>
    <row r="988" spans="1:54" ht="15.75" customHeight="1" x14ac:dyDescent="0.3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  <c r="AA988" s="160"/>
      <c r="AB988" s="160"/>
      <c r="AC988" s="160"/>
      <c r="AD988" s="160"/>
      <c r="AE988" s="160"/>
      <c r="AF988" s="160"/>
      <c r="AG988" s="160"/>
      <c r="AH988" s="160"/>
      <c r="AI988" s="160"/>
      <c r="AJ988" s="160"/>
      <c r="AK988" s="160"/>
      <c r="AL988" s="160"/>
      <c r="AM988" s="160"/>
      <c r="AN988" s="160"/>
      <c r="AO988" s="160"/>
      <c r="AP988" s="160"/>
      <c r="AQ988" s="160"/>
      <c r="AR988" s="160"/>
      <c r="AS988" s="160"/>
      <c r="AT988" s="160"/>
      <c r="AU988" s="160"/>
      <c r="AV988" s="160"/>
      <c r="AW988" s="160"/>
      <c r="AX988" s="160"/>
      <c r="AY988" s="160"/>
      <c r="AZ988" s="160"/>
      <c r="BA988" s="160"/>
      <c r="BB988" s="160"/>
    </row>
    <row r="989" spans="1:54" ht="15.75" customHeight="1" x14ac:dyDescent="0.3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  <c r="AA989" s="160"/>
      <c r="AB989" s="160"/>
      <c r="AC989" s="160"/>
      <c r="AD989" s="160"/>
      <c r="AE989" s="160"/>
      <c r="AF989" s="160"/>
      <c r="AG989" s="160"/>
      <c r="AH989" s="160"/>
      <c r="AI989" s="160"/>
      <c r="AJ989" s="160"/>
      <c r="AK989" s="160"/>
      <c r="AL989" s="160"/>
      <c r="AM989" s="160"/>
      <c r="AN989" s="160"/>
      <c r="AO989" s="160"/>
      <c r="AP989" s="160"/>
      <c r="AQ989" s="160"/>
      <c r="AR989" s="160"/>
      <c r="AS989" s="160"/>
      <c r="AT989" s="160"/>
      <c r="AU989" s="160"/>
      <c r="AV989" s="160"/>
      <c r="AW989" s="160"/>
      <c r="AX989" s="160"/>
      <c r="AY989" s="160"/>
      <c r="AZ989" s="160"/>
      <c r="BA989" s="160"/>
      <c r="BB989" s="160"/>
    </row>
    <row r="990" spans="1:54" ht="15.75" customHeight="1" x14ac:dyDescent="0.3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  <c r="AA990" s="160"/>
      <c r="AB990" s="160"/>
      <c r="AC990" s="160"/>
      <c r="AD990" s="160"/>
      <c r="AE990" s="160"/>
      <c r="AF990" s="160"/>
      <c r="AG990" s="160"/>
      <c r="AH990" s="160"/>
      <c r="AI990" s="160"/>
      <c r="AJ990" s="160"/>
      <c r="AK990" s="160"/>
      <c r="AL990" s="160"/>
      <c r="AM990" s="160"/>
      <c r="AN990" s="160"/>
      <c r="AO990" s="160"/>
      <c r="AP990" s="160"/>
      <c r="AQ990" s="160"/>
      <c r="AR990" s="160"/>
      <c r="AS990" s="160"/>
      <c r="AT990" s="160"/>
      <c r="AU990" s="160"/>
      <c r="AV990" s="160"/>
      <c r="AW990" s="160"/>
      <c r="AX990" s="160"/>
      <c r="AY990" s="160"/>
      <c r="AZ990" s="160"/>
      <c r="BA990" s="160"/>
      <c r="BB990" s="160"/>
    </row>
    <row r="991" spans="1:54" ht="15.75" customHeight="1" x14ac:dyDescent="0.3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  <c r="AA991" s="160"/>
      <c r="AB991" s="160"/>
      <c r="AC991" s="160"/>
      <c r="AD991" s="160"/>
      <c r="AE991" s="160"/>
      <c r="AF991" s="160"/>
      <c r="AG991" s="160"/>
      <c r="AH991" s="160"/>
      <c r="AI991" s="160"/>
      <c r="AJ991" s="160"/>
      <c r="AK991" s="160"/>
      <c r="AL991" s="160"/>
      <c r="AM991" s="160"/>
      <c r="AN991" s="160"/>
      <c r="AO991" s="160"/>
      <c r="AP991" s="160"/>
      <c r="AQ991" s="160"/>
      <c r="AR991" s="160"/>
      <c r="AS991" s="160"/>
      <c r="AT991" s="160"/>
      <c r="AU991" s="160"/>
      <c r="AV991" s="160"/>
      <c r="AW991" s="160"/>
      <c r="AX991" s="160"/>
      <c r="AY991" s="160"/>
      <c r="AZ991" s="160"/>
      <c r="BA991" s="160"/>
      <c r="BB991" s="160"/>
    </row>
    <row r="992" spans="1:54" ht="15.75" customHeight="1" x14ac:dyDescent="0.3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  <c r="AA992" s="160"/>
      <c r="AB992" s="160"/>
      <c r="AC992" s="160"/>
      <c r="AD992" s="160"/>
      <c r="AE992" s="160"/>
      <c r="AF992" s="160"/>
      <c r="AG992" s="160"/>
      <c r="AH992" s="160"/>
      <c r="AI992" s="160"/>
      <c r="AJ992" s="160"/>
      <c r="AK992" s="160"/>
      <c r="AL992" s="160"/>
      <c r="AM992" s="160"/>
      <c r="AN992" s="160"/>
      <c r="AO992" s="160"/>
      <c r="AP992" s="160"/>
      <c r="AQ992" s="160"/>
      <c r="AR992" s="160"/>
      <c r="AS992" s="160"/>
      <c r="AT992" s="160"/>
      <c r="AU992" s="160"/>
      <c r="AV992" s="160"/>
      <c r="AW992" s="160"/>
      <c r="AX992" s="160"/>
      <c r="AY992" s="160"/>
      <c r="AZ992" s="160"/>
      <c r="BA992" s="160"/>
      <c r="BB992" s="160"/>
    </row>
    <row r="993" spans="1:54" ht="15.75" customHeight="1" x14ac:dyDescent="0.3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  <c r="AA993" s="160"/>
      <c r="AB993" s="160"/>
      <c r="AC993" s="160"/>
      <c r="AD993" s="160"/>
      <c r="AE993" s="160"/>
      <c r="AF993" s="160"/>
      <c r="AG993" s="160"/>
      <c r="AH993" s="160"/>
      <c r="AI993" s="160"/>
      <c r="AJ993" s="160"/>
      <c r="AK993" s="160"/>
      <c r="AL993" s="160"/>
      <c r="AM993" s="160"/>
      <c r="AN993" s="160"/>
      <c r="AO993" s="160"/>
      <c r="AP993" s="160"/>
      <c r="AQ993" s="160"/>
      <c r="AR993" s="160"/>
      <c r="AS993" s="160"/>
      <c r="AT993" s="160"/>
      <c r="AU993" s="160"/>
      <c r="AV993" s="160"/>
      <c r="AW993" s="160"/>
      <c r="AX993" s="160"/>
      <c r="AY993" s="160"/>
      <c r="AZ993" s="160"/>
      <c r="BA993" s="160"/>
      <c r="BB993" s="160"/>
    </row>
    <row r="994" spans="1:54" ht="15.75" customHeight="1" x14ac:dyDescent="0.3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  <c r="AA994" s="160"/>
      <c r="AB994" s="160"/>
      <c r="AC994" s="160"/>
      <c r="AD994" s="160"/>
      <c r="AE994" s="160"/>
      <c r="AF994" s="160"/>
      <c r="AG994" s="160"/>
      <c r="AH994" s="160"/>
      <c r="AI994" s="160"/>
      <c r="AJ994" s="160"/>
      <c r="AK994" s="160"/>
      <c r="AL994" s="160"/>
      <c r="AM994" s="160"/>
      <c r="AN994" s="160"/>
      <c r="AO994" s="160"/>
      <c r="AP994" s="160"/>
      <c r="AQ994" s="160"/>
      <c r="AR994" s="160"/>
      <c r="AS994" s="160"/>
      <c r="AT994" s="160"/>
      <c r="AU994" s="160"/>
      <c r="AV994" s="160"/>
      <c r="AW994" s="160"/>
      <c r="AX994" s="160"/>
      <c r="AY994" s="160"/>
      <c r="AZ994" s="160"/>
      <c r="BA994" s="160"/>
      <c r="BB994" s="160"/>
    </row>
    <row r="995" spans="1:54" ht="15.75" customHeight="1" x14ac:dyDescent="0.3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  <c r="AA995" s="160"/>
      <c r="AB995" s="160"/>
      <c r="AC995" s="160"/>
      <c r="AD995" s="160"/>
      <c r="AE995" s="160"/>
      <c r="AF995" s="160"/>
      <c r="AG995" s="160"/>
      <c r="AH995" s="160"/>
      <c r="AI995" s="160"/>
      <c r="AJ995" s="160"/>
      <c r="AK995" s="160"/>
      <c r="AL995" s="160"/>
      <c r="AM995" s="160"/>
      <c r="AN995" s="160"/>
      <c r="AO995" s="160"/>
      <c r="AP995" s="160"/>
      <c r="AQ995" s="160"/>
      <c r="AR995" s="160"/>
      <c r="AS995" s="160"/>
      <c r="AT995" s="160"/>
      <c r="AU995" s="160"/>
      <c r="AV995" s="160"/>
      <c r="AW995" s="160"/>
      <c r="AX995" s="160"/>
      <c r="AY995" s="160"/>
      <c r="AZ995" s="160"/>
      <c r="BA995" s="160"/>
      <c r="BB995" s="160"/>
    </row>
    <row r="996" spans="1:54" ht="15.75" customHeight="1" x14ac:dyDescent="0.3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  <c r="AA996" s="160"/>
      <c r="AB996" s="160"/>
      <c r="AC996" s="160"/>
      <c r="AD996" s="160"/>
      <c r="AE996" s="160"/>
      <c r="AF996" s="160"/>
      <c r="AG996" s="160"/>
      <c r="AH996" s="160"/>
      <c r="AI996" s="160"/>
      <c r="AJ996" s="160"/>
      <c r="AK996" s="160"/>
      <c r="AL996" s="160"/>
      <c r="AM996" s="160"/>
      <c r="AN996" s="160"/>
      <c r="AO996" s="160"/>
      <c r="AP996" s="160"/>
      <c r="AQ996" s="160"/>
      <c r="AR996" s="160"/>
      <c r="AS996" s="160"/>
      <c r="AT996" s="160"/>
      <c r="AU996" s="160"/>
      <c r="AV996" s="160"/>
      <c r="AW996" s="160"/>
      <c r="AX996" s="160"/>
      <c r="AY996" s="160"/>
      <c r="AZ996" s="160"/>
      <c r="BA996" s="160"/>
      <c r="BB996" s="160"/>
    </row>
  </sheetData>
  <mergeCells count="19">
    <mergeCell ref="C1:AZ1"/>
    <mergeCell ref="A2:B2"/>
    <mergeCell ref="M2:Q2"/>
    <mergeCell ref="V2:BB2"/>
    <mergeCell ref="E10:J10"/>
    <mergeCell ref="K10:P10"/>
    <mergeCell ref="C7:Q7"/>
    <mergeCell ref="AW10:BB10"/>
    <mergeCell ref="AU11:AV11"/>
    <mergeCell ref="AU12:AV12"/>
    <mergeCell ref="C4:Q4"/>
    <mergeCell ref="C6:Q6"/>
    <mergeCell ref="C8:Q8"/>
    <mergeCell ref="C9:Q9"/>
    <mergeCell ref="Q10:V10"/>
    <mergeCell ref="W10:AB10"/>
    <mergeCell ref="AC10:AH10"/>
    <mergeCell ref="AI10:AN10"/>
    <mergeCell ref="AO10:AT10"/>
  </mergeCells>
  <conditionalFormatting sqref="N248:AO253">
    <cfRule type="cellIs" dxfId="1" priority="1" operator="greaterThan">
      <formula>N247</formula>
    </cfRule>
  </conditionalFormatting>
  <conditionalFormatting sqref="W248:AT253">
    <cfRule type="cellIs" dxfId="0" priority="11" operator="greaterThan">
      <formula>50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11.88671875" customWidth="1"/>
    <col min="3" max="3" width="12.33203125" customWidth="1"/>
    <col min="4" max="4" width="13.109375" customWidth="1"/>
    <col min="5" max="5" width="13.33203125" customWidth="1"/>
    <col min="6" max="6" width="12.109375" customWidth="1"/>
    <col min="7" max="7" width="6.5546875" customWidth="1"/>
    <col min="8" max="8" width="7.33203125" customWidth="1"/>
    <col min="9" max="15" width="8.6640625" customWidth="1"/>
  </cols>
  <sheetData>
    <row r="1" spans="1:15" ht="15" customHeight="1" x14ac:dyDescent="0.3">
      <c r="A1" s="256" t="s">
        <v>560</v>
      </c>
      <c r="B1" s="257"/>
      <c r="C1" s="257"/>
      <c r="D1" s="257"/>
      <c r="E1" s="257"/>
      <c r="F1" s="257"/>
      <c r="G1" s="257"/>
      <c r="H1" s="257"/>
      <c r="I1" s="258"/>
      <c r="J1" s="2"/>
      <c r="K1" s="2"/>
      <c r="L1" s="2"/>
      <c r="M1" s="2"/>
      <c r="N1" s="2"/>
      <c r="O1" s="2"/>
    </row>
    <row r="2" spans="1:15" ht="15" customHeight="1" x14ac:dyDescent="0.3">
      <c r="A2" s="259" t="s">
        <v>561</v>
      </c>
      <c r="B2" s="205"/>
      <c r="C2" s="205"/>
      <c r="D2" s="205"/>
      <c r="E2" s="205"/>
      <c r="F2" s="205"/>
      <c r="G2" s="205"/>
      <c r="H2" s="205"/>
      <c r="I2" s="260"/>
      <c r="J2" s="2"/>
      <c r="K2" s="2"/>
      <c r="L2" s="2"/>
      <c r="M2" s="2"/>
      <c r="N2" s="2"/>
      <c r="O2" s="2"/>
    </row>
    <row r="3" spans="1:15" ht="15.75" customHeight="1" x14ac:dyDescent="0.3">
      <c r="A3" s="261" t="s">
        <v>562</v>
      </c>
      <c r="B3" s="205"/>
      <c r="C3" s="205"/>
      <c r="D3" s="205"/>
      <c r="E3" s="205"/>
      <c r="F3" s="205"/>
      <c r="G3" s="205"/>
      <c r="H3" s="205"/>
      <c r="I3" s="260"/>
      <c r="J3" s="2"/>
      <c r="K3" s="2"/>
      <c r="L3" s="2"/>
      <c r="M3" s="2"/>
      <c r="N3" s="2"/>
      <c r="O3" s="2"/>
    </row>
    <row r="4" spans="1:15" ht="14.4" x14ac:dyDescent="0.3">
      <c r="A4" s="161" t="s">
        <v>563</v>
      </c>
      <c r="B4" s="162"/>
      <c r="C4" s="262" t="str">
        <f>'S1'!$C$3</f>
        <v>2022-2023</v>
      </c>
      <c r="D4" s="230"/>
      <c r="E4" s="162" t="s">
        <v>564</v>
      </c>
      <c r="F4" s="162" t="str">
        <f>'S1'!$C$4</f>
        <v>VI</v>
      </c>
      <c r="G4" s="162"/>
      <c r="H4" s="162"/>
      <c r="I4" s="163"/>
      <c r="J4" s="2"/>
      <c r="K4" s="2"/>
      <c r="L4" s="2"/>
      <c r="M4" s="2"/>
      <c r="N4" s="2"/>
      <c r="O4" s="2"/>
    </row>
    <row r="5" spans="1:15" ht="14.4" x14ac:dyDescent="0.3">
      <c r="A5" s="263" t="s">
        <v>565</v>
      </c>
      <c r="B5" s="264"/>
      <c r="C5" s="164" t="str">
        <f>'S1'!$C$1</f>
        <v>CS8661</v>
      </c>
      <c r="D5" s="265" t="str">
        <f>'S1'!$C$2</f>
        <v>Internet programming Lab</v>
      </c>
      <c r="E5" s="257"/>
      <c r="F5" s="257"/>
      <c r="G5" s="257"/>
      <c r="H5" s="257"/>
      <c r="I5" s="258"/>
      <c r="J5" s="2"/>
      <c r="K5" s="2"/>
      <c r="L5" s="2"/>
      <c r="M5" s="2"/>
      <c r="N5" s="2"/>
      <c r="O5" s="2"/>
    </row>
    <row r="6" spans="1:15" ht="15" customHeight="1" x14ac:dyDescent="0.3">
      <c r="A6" s="165" t="s">
        <v>566</v>
      </c>
      <c r="B6" s="211" t="str">
        <f>'S1'!$B$15</f>
        <v xml:space="preserve">Construct Web pages using HTML and style sheets.
</v>
      </c>
      <c r="C6" s="212"/>
      <c r="D6" s="212"/>
      <c r="E6" s="212"/>
      <c r="F6" s="212"/>
      <c r="G6" s="212"/>
      <c r="H6" s="212"/>
      <c r="I6" s="266"/>
      <c r="J6" s="2"/>
      <c r="K6" s="2"/>
      <c r="L6" s="2"/>
      <c r="M6" s="2"/>
      <c r="N6" s="2"/>
      <c r="O6" s="2"/>
    </row>
    <row r="7" spans="1:15" ht="15" customHeight="1" x14ac:dyDescent="0.3">
      <c r="A7" s="165" t="s">
        <v>12</v>
      </c>
      <c r="B7" s="267" t="str">
        <f>'S1'!$B$16</f>
        <v xml:space="preserve">Build dynamic web pages with validation using Java Script objects and by applying different event handling mechanisms
</v>
      </c>
      <c r="C7" s="212"/>
      <c r="D7" s="212"/>
      <c r="E7" s="212"/>
      <c r="F7" s="212"/>
      <c r="G7" s="212"/>
      <c r="H7" s="212"/>
      <c r="I7" s="266"/>
      <c r="J7" s="2"/>
      <c r="K7" s="2"/>
      <c r="L7" s="2"/>
      <c r="M7" s="2"/>
      <c r="N7" s="2"/>
      <c r="O7" s="2"/>
    </row>
    <row r="8" spans="1:15" ht="15" customHeight="1" x14ac:dyDescent="0.3">
      <c r="A8" s="165" t="s">
        <v>13</v>
      </c>
      <c r="B8" s="216" t="str">
        <f>'S1'!$B$17</f>
        <v xml:space="preserve">Develop dynamic web pages using server side scripting.
</v>
      </c>
      <c r="C8" s="212"/>
      <c r="D8" s="212"/>
      <c r="E8" s="212"/>
      <c r="F8" s="212"/>
      <c r="G8" s="212"/>
      <c r="H8" s="212"/>
      <c r="I8" s="266"/>
      <c r="J8" s="2"/>
      <c r="K8" s="2"/>
      <c r="L8" s="2"/>
      <c r="M8" s="2"/>
      <c r="N8" s="2"/>
      <c r="O8" s="2"/>
    </row>
    <row r="9" spans="1:15" ht="15" customHeight="1" x14ac:dyDescent="0.3">
      <c r="A9" s="165" t="s">
        <v>14</v>
      </c>
      <c r="B9" s="267" t="str">
        <f>'S1'!$B$18</f>
        <v xml:space="preserve">Construct Web pages using XML and style sheets.
</v>
      </c>
      <c r="C9" s="212"/>
      <c r="D9" s="212"/>
      <c r="E9" s="212"/>
      <c r="F9" s="212"/>
      <c r="G9" s="212"/>
      <c r="H9" s="212"/>
      <c r="I9" s="266"/>
      <c r="J9" s="2"/>
      <c r="K9" s="2"/>
      <c r="L9" s="2"/>
      <c r="M9" s="2"/>
      <c r="N9" s="2"/>
      <c r="O9" s="2"/>
    </row>
    <row r="10" spans="1:15" ht="15" customHeight="1" x14ac:dyDescent="0.3">
      <c r="A10" s="165" t="s">
        <v>15</v>
      </c>
      <c r="B10" s="267" t="str">
        <f>'S1'!$B$19</f>
        <v xml:space="preserve">Develop web applications using PHP programming .
Develop web applications using PHP programming .
</v>
      </c>
      <c r="C10" s="212"/>
      <c r="D10" s="212"/>
      <c r="E10" s="212"/>
      <c r="F10" s="212"/>
      <c r="G10" s="212"/>
      <c r="H10" s="212"/>
      <c r="I10" s="266"/>
      <c r="J10" s="2"/>
      <c r="K10" s="2"/>
      <c r="L10" s="2"/>
      <c r="M10" s="2"/>
      <c r="N10" s="2"/>
      <c r="O10" s="2"/>
    </row>
    <row r="11" spans="1:15" ht="15" customHeight="1" x14ac:dyDescent="0.3">
      <c r="A11" s="165" t="s">
        <v>16</v>
      </c>
      <c r="B11" s="267" t="str">
        <f>'S1'!$B$20</f>
        <v xml:space="preserve">Construct web applications using AJAX and web services.
</v>
      </c>
      <c r="C11" s="212"/>
      <c r="D11" s="212"/>
      <c r="E11" s="212"/>
      <c r="F11" s="212"/>
      <c r="G11" s="212"/>
      <c r="H11" s="212"/>
      <c r="I11" s="266"/>
      <c r="J11" s="2"/>
      <c r="K11" s="2"/>
      <c r="L11" s="2"/>
      <c r="M11" s="2"/>
      <c r="N11" s="2"/>
      <c r="O11" s="2"/>
    </row>
    <row r="12" spans="1:15" ht="15.75" customHeight="1" x14ac:dyDescent="0.3">
      <c r="A12" s="268" t="s">
        <v>567</v>
      </c>
      <c r="B12" s="205"/>
      <c r="C12" s="205"/>
      <c r="D12" s="205"/>
      <c r="E12" s="205"/>
      <c r="F12" s="205"/>
      <c r="G12" s="205"/>
      <c r="H12" s="205"/>
      <c r="I12" s="260"/>
      <c r="J12" s="2"/>
      <c r="K12" s="2"/>
      <c r="L12" s="2"/>
      <c r="M12" s="2"/>
      <c r="N12" s="2"/>
      <c r="O12" s="2"/>
    </row>
    <row r="13" spans="1:15" ht="14.4" x14ac:dyDescent="0.3">
      <c r="A13" s="166"/>
      <c r="B13" s="269" t="s">
        <v>299</v>
      </c>
      <c r="C13" s="264"/>
      <c r="D13" s="264"/>
      <c r="E13" s="264"/>
      <c r="F13" s="264"/>
      <c r="G13" s="264"/>
      <c r="H13" s="277" t="s">
        <v>300</v>
      </c>
      <c r="I13" s="258"/>
      <c r="J13" s="2"/>
      <c r="K13" s="2"/>
      <c r="L13" s="2"/>
      <c r="M13" s="2"/>
      <c r="N13" s="2"/>
      <c r="O13" s="2"/>
    </row>
    <row r="14" spans="1:15" ht="14.4" x14ac:dyDescent="0.3">
      <c r="A14" s="167"/>
      <c r="B14" s="168" t="str">
        <f>'S1'!D14</f>
        <v>Exp 1-2</v>
      </c>
      <c r="C14" s="168" t="str">
        <f>'S1'!E14</f>
        <v>Exp 3</v>
      </c>
      <c r="D14" s="168" t="str">
        <f>'S1'!F14</f>
        <v>Exp 4-7</v>
      </c>
      <c r="E14" s="169" t="str">
        <f>'S1'!G14</f>
        <v>Exp 8</v>
      </c>
      <c r="F14" s="168" t="str">
        <f>'S1'!J14</f>
        <v>Model</v>
      </c>
      <c r="G14" s="170" t="str">
        <f>'S1'!K14</f>
        <v>Total</v>
      </c>
      <c r="H14" s="278" t="s">
        <v>568</v>
      </c>
      <c r="I14" s="266"/>
      <c r="J14" s="2"/>
      <c r="K14" s="2"/>
      <c r="L14" s="2"/>
      <c r="M14" s="2"/>
      <c r="N14" s="2"/>
      <c r="O14" s="2"/>
    </row>
    <row r="15" spans="1:15" ht="14.4" x14ac:dyDescent="0.3">
      <c r="A15" s="171" t="str">
        <f t="shared" ref="A15:A20" si="0">A6</f>
        <v xml:space="preserve">CO1 </v>
      </c>
      <c r="B15" s="168">
        <f>IF('S1'!$D$15&gt;0,'S1'!$D$15," ")</f>
        <v>200</v>
      </c>
      <c r="C15" s="168" t="str">
        <f>IF('S1'!$E$15&gt;0,'S1'!$E$15," ")</f>
        <v xml:space="preserve"> </v>
      </c>
      <c r="D15" s="168" t="str">
        <f>IF('S1'!$F$15&gt;0,'S1'!$F$15," ")</f>
        <v xml:space="preserve"> </v>
      </c>
      <c r="E15" s="168" t="str">
        <f>IF('S1'!$G$15&gt;0,'S1'!$G$15," ")</f>
        <v xml:space="preserve"> </v>
      </c>
      <c r="F15" s="168">
        <f>IF('S1'!$J$15&gt;0,'S1'!$J$15," ")</f>
        <v>100</v>
      </c>
      <c r="G15" s="170">
        <f>IF('S1'!$K$15&gt;0,'S1'!$K$15," ")</f>
        <v>300</v>
      </c>
      <c r="H15" s="279">
        <v>100</v>
      </c>
      <c r="I15" s="260"/>
      <c r="J15" s="2"/>
      <c r="K15" s="2"/>
      <c r="L15" s="2"/>
      <c r="M15" s="2"/>
      <c r="N15" s="2"/>
      <c r="O15" s="2"/>
    </row>
    <row r="16" spans="1:15" ht="14.4" x14ac:dyDescent="0.3">
      <c r="A16" s="171" t="str">
        <f t="shared" si="0"/>
        <v>CO2</v>
      </c>
      <c r="B16" s="168" t="str">
        <f>IF('S1'!$D$16&gt;0,'S1'!$D$16," ")</f>
        <v xml:space="preserve"> </v>
      </c>
      <c r="C16" s="168">
        <f>IF('S1'!$E$16&gt;0,'S1'!$E$16," ")</f>
        <v>100</v>
      </c>
      <c r="D16" s="168" t="str">
        <f>IF('S1'!F16&gt;0,'S1'!F16," ")</f>
        <v xml:space="preserve"> </v>
      </c>
      <c r="E16" s="168" t="str">
        <f>IF('S1'!$G$16&gt;0,'S1'!$G$16," ")</f>
        <v xml:space="preserve"> </v>
      </c>
      <c r="F16" s="168">
        <f>IF('S1'!$J$16&gt;0,'S1'!$J$16," ")</f>
        <v>100</v>
      </c>
      <c r="G16" s="170">
        <f>IF('S1'!$K$16&gt;0,'S1'!$K$16," ")</f>
        <v>200</v>
      </c>
      <c r="H16" s="280"/>
      <c r="I16" s="260"/>
      <c r="J16" s="2"/>
      <c r="K16" s="2"/>
      <c r="L16" s="2"/>
      <c r="M16" s="2"/>
      <c r="N16" s="2"/>
      <c r="O16" s="2"/>
    </row>
    <row r="17" spans="1:15" ht="14.4" x14ac:dyDescent="0.3">
      <c r="A17" s="171" t="str">
        <f t="shared" si="0"/>
        <v>CO3</v>
      </c>
      <c r="B17" s="168" t="str">
        <f>IF('S1'!$D$17&gt;0,'S1'!$D$17," ")</f>
        <v xml:space="preserve"> </v>
      </c>
      <c r="C17" s="168" t="str">
        <f>IF('S1'!$E$17&gt;0,'S1'!$E$17," ")</f>
        <v xml:space="preserve"> </v>
      </c>
      <c r="D17" s="168">
        <f>IF('S1'!$F$17&gt;0,'S1'!$F$17," ")</f>
        <v>400</v>
      </c>
      <c r="E17" s="168" t="str">
        <f>IF('S1'!$G$17&gt;0,'S1'!$G$17," ")</f>
        <v xml:space="preserve"> </v>
      </c>
      <c r="F17" s="168">
        <f>IF('S1'!$J$17&gt;0,'S1'!$J$17," ")</f>
        <v>100</v>
      </c>
      <c r="G17" s="170">
        <f>IF('S1'!$K$17&gt;0,'S1'!$K$17," ")</f>
        <v>500</v>
      </c>
      <c r="H17" s="280"/>
      <c r="I17" s="260"/>
      <c r="J17" s="2"/>
      <c r="K17" s="2"/>
      <c r="L17" s="2"/>
      <c r="M17" s="2"/>
      <c r="N17" s="2"/>
      <c r="O17" s="2"/>
    </row>
    <row r="18" spans="1:15" ht="14.4" x14ac:dyDescent="0.3">
      <c r="A18" s="171" t="str">
        <f t="shared" si="0"/>
        <v>CO4</v>
      </c>
      <c r="B18" s="168" t="str">
        <f>IF('S1'!$D$18&gt;0,'S1'!$D$18," ")</f>
        <v xml:space="preserve"> </v>
      </c>
      <c r="C18" s="168" t="str">
        <f>IF('S1'!$E$18&gt;0,'S1'!$E$18," ")</f>
        <v xml:space="preserve"> </v>
      </c>
      <c r="D18" s="168" t="str">
        <f>IF('S1'!$F$18&gt;0,'S1'!$F$18," ")</f>
        <v xml:space="preserve"> </v>
      </c>
      <c r="E18" s="168">
        <f>IF('S1'!$G$18&gt;0,'S1'!$G$18," ")</f>
        <v>100</v>
      </c>
      <c r="F18" s="168">
        <f>IF('S1'!$J$18&gt;0,'S1'!$J$18," ")</f>
        <v>100</v>
      </c>
      <c r="G18" s="170">
        <f>IF('S1'!$K$18&gt;0,'S1'!$K$18," ")</f>
        <v>200</v>
      </c>
      <c r="H18" s="280"/>
      <c r="I18" s="260"/>
      <c r="J18" s="2"/>
      <c r="K18" s="2"/>
      <c r="L18" s="2"/>
      <c r="M18" s="2"/>
      <c r="N18" s="2"/>
      <c r="O18" s="2"/>
    </row>
    <row r="19" spans="1:15" ht="14.4" x14ac:dyDescent="0.3">
      <c r="A19" s="171" t="str">
        <f t="shared" si="0"/>
        <v>CO5</v>
      </c>
      <c r="B19" s="168" t="str">
        <f>IF('S1'!$D$19&gt;0,'S1'!$D$19," ")</f>
        <v xml:space="preserve"> </v>
      </c>
      <c r="C19" s="168" t="str">
        <f>IF('S1'!$E$19&gt;0,'S1'!$E$19," ")</f>
        <v xml:space="preserve"> </v>
      </c>
      <c r="D19" s="168" t="str">
        <f>IF('S1'!$F$19&gt;0,'S1'!$F$19," ")</f>
        <v xml:space="preserve"> </v>
      </c>
      <c r="E19" s="168" t="str">
        <f>IF('S1'!$G$19&gt;0,'S1'!$G$19," ")</f>
        <v xml:space="preserve"> </v>
      </c>
      <c r="F19" s="168">
        <f>IF('S1'!$J$19&gt;0,'S1'!$J$19," ")</f>
        <v>100</v>
      </c>
      <c r="G19" s="170">
        <f>IF('S1'!$K$19&gt;0,'S1'!$K$19," ")</f>
        <v>200</v>
      </c>
      <c r="H19" s="280"/>
      <c r="I19" s="260"/>
      <c r="J19" s="2"/>
      <c r="K19" s="2"/>
      <c r="L19" s="2"/>
      <c r="M19" s="2"/>
      <c r="N19" s="2"/>
      <c r="O19" s="2"/>
    </row>
    <row r="20" spans="1:15" ht="14.4" x14ac:dyDescent="0.3">
      <c r="A20" s="171" t="str">
        <f t="shared" si="0"/>
        <v>CO6</v>
      </c>
      <c r="B20" s="168" t="str">
        <f>IF('S1'!$D$20&gt;0,'S1'!$D$20," ")</f>
        <v xml:space="preserve"> </v>
      </c>
      <c r="C20" s="168" t="str">
        <f>IF('S1'!$E$20&gt;0,'S1'!$E$20," ")</f>
        <v xml:space="preserve"> </v>
      </c>
      <c r="D20" s="168" t="str">
        <f>IF('S1'!$F$20&gt;0,'S1'!$F$20," ")</f>
        <v xml:space="preserve"> </v>
      </c>
      <c r="E20" s="168" t="str">
        <f>IF('S1'!$G$20&gt;0,'S1'!$G$20," ")</f>
        <v xml:space="preserve"> </v>
      </c>
      <c r="F20" s="168">
        <f>IF('S1'!$J$20&gt;0,'S1'!$J$20," ")</f>
        <v>100</v>
      </c>
      <c r="G20" s="170">
        <f>IF('S1'!$K$20&gt;0,'S1'!$K$20," ")</f>
        <v>200</v>
      </c>
      <c r="H20" s="280"/>
      <c r="I20" s="260"/>
      <c r="J20" s="2"/>
      <c r="K20" s="2"/>
      <c r="L20" s="2"/>
      <c r="M20" s="2"/>
      <c r="N20" s="2"/>
      <c r="O20" s="2"/>
    </row>
    <row r="21" spans="1:15" ht="15.75" customHeight="1" x14ac:dyDescent="0.3">
      <c r="A21" s="172" t="s">
        <v>283</v>
      </c>
      <c r="B21" s="168">
        <f>IF('S1'!$D$21&gt;0,'S1'!$D$21," ")</f>
        <v>200</v>
      </c>
      <c r="C21" s="168">
        <f>IF('S1'!$E$21&gt;0,'S1'!$E$21," ")</f>
        <v>100</v>
      </c>
      <c r="D21" s="168">
        <f>IF('S1'!$F$21&gt;0,'S1'!$F$21," ")</f>
        <v>400</v>
      </c>
      <c r="E21" s="168">
        <f>IF('S1'!$G$21&gt;0,'S1'!$G$21," ")</f>
        <v>100</v>
      </c>
      <c r="F21" s="168">
        <f>IF('S1'!J21&gt;0,'S1'!J21," ")</f>
        <v>600</v>
      </c>
      <c r="G21" s="170">
        <f>IF('S1'!$K$21&gt;0,'S1'!$K$21," ")</f>
        <v>1600</v>
      </c>
      <c r="H21" s="281">
        <f>SUM(H15:H20)</f>
        <v>100</v>
      </c>
      <c r="I21" s="266"/>
      <c r="J21" s="2"/>
      <c r="K21" s="2"/>
      <c r="L21" s="2"/>
      <c r="M21" s="2"/>
      <c r="N21" s="2"/>
      <c r="O21" s="2"/>
    </row>
    <row r="22" spans="1:15" ht="15.75" customHeight="1" x14ac:dyDescent="0.3">
      <c r="A22" s="173"/>
      <c r="B22" s="174"/>
      <c r="C22" s="174"/>
      <c r="D22" s="174"/>
      <c r="E22" s="174"/>
      <c r="F22" s="174"/>
      <c r="G22" s="174"/>
      <c r="H22" s="282"/>
      <c r="I22" s="283"/>
      <c r="J22" s="2"/>
      <c r="K22" s="2"/>
      <c r="L22" s="2"/>
      <c r="M22" s="2"/>
      <c r="N22" s="2"/>
      <c r="O22" s="2"/>
    </row>
    <row r="23" spans="1:15" ht="15" customHeight="1" x14ac:dyDescent="0.3">
      <c r="A23" s="284" t="s">
        <v>9</v>
      </c>
      <c r="B23" s="264"/>
      <c r="C23" s="264"/>
      <c r="D23" s="264"/>
      <c r="E23" s="264"/>
      <c r="F23" s="264"/>
      <c r="G23" s="285"/>
      <c r="H23" s="286" t="s">
        <v>301</v>
      </c>
      <c r="I23" s="285"/>
      <c r="J23" s="2"/>
      <c r="K23" s="2"/>
      <c r="L23" s="2"/>
      <c r="M23" s="2"/>
      <c r="N23" s="2"/>
      <c r="O23" s="2"/>
    </row>
    <row r="24" spans="1:15" ht="15.75" customHeight="1" x14ac:dyDescent="0.3">
      <c r="A24" s="165"/>
      <c r="B24" s="175" t="s">
        <v>11</v>
      </c>
      <c r="C24" s="176" t="s">
        <v>12</v>
      </c>
      <c r="D24" s="175" t="s">
        <v>13</v>
      </c>
      <c r="E24" s="175" t="s">
        <v>14</v>
      </c>
      <c r="F24" s="175" t="s">
        <v>15</v>
      </c>
      <c r="G24" s="177" t="s">
        <v>16</v>
      </c>
      <c r="H24" s="178" t="s">
        <v>304</v>
      </c>
      <c r="I24" s="179" t="str">
        <f>CONCATENATE('S1'!$B$28," -",'S1'!$C$28)</f>
        <v>50 -59</v>
      </c>
      <c r="J24" s="2"/>
      <c r="K24" s="2"/>
      <c r="L24" s="2"/>
      <c r="M24" s="2"/>
      <c r="N24" s="2"/>
      <c r="O24" s="2"/>
    </row>
    <row r="25" spans="1:15" ht="18" customHeight="1" x14ac:dyDescent="0.3">
      <c r="A25" s="180" t="s">
        <v>299</v>
      </c>
      <c r="B25" s="175">
        <f>'S1'!E23</f>
        <v>80</v>
      </c>
      <c r="C25" s="175">
        <f>'S1'!E24</f>
        <v>80</v>
      </c>
      <c r="D25" s="175">
        <f>'S1'!E25</f>
        <v>80</v>
      </c>
      <c r="E25" s="175">
        <f>'S1'!E26</f>
        <v>80</v>
      </c>
      <c r="F25" s="175">
        <f>'S1'!E27</f>
        <v>80</v>
      </c>
      <c r="G25" s="177">
        <f>'S1'!E28</f>
        <v>80</v>
      </c>
      <c r="H25" s="178" t="s">
        <v>305</v>
      </c>
      <c r="I25" s="179" t="str">
        <f>CONCATENATE('S1'!$B$29," -",'S1'!$C$29)</f>
        <v>60 -69</v>
      </c>
      <c r="J25" s="2"/>
      <c r="K25" s="2"/>
      <c r="L25" s="2"/>
      <c r="M25" s="2"/>
      <c r="N25" s="2"/>
      <c r="O25" s="2"/>
    </row>
    <row r="26" spans="1:15" ht="15" customHeight="1" x14ac:dyDescent="0.3">
      <c r="A26" s="181" t="s">
        <v>300</v>
      </c>
      <c r="B26" s="182" t="str">
        <f>'S1'!$E$29</f>
        <v>A</v>
      </c>
      <c r="C26" s="182" t="str">
        <f>'S1'!$E$29</f>
        <v>A</v>
      </c>
      <c r="D26" s="182" t="str">
        <f>'S1'!$E$29</f>
        <v>A</v>
      </c>
      <c r="E26" s="182" t="str">
        <f>'S1'!$E$29</f>
        <v>A</v>
      </c>
      <c r="F26" s="182" t="str">
        <f>'S1'!$E$29</f>
        <v>A</v>
      </c>
      <c r="G26" s="183" t="str">
        <f>'S1'!$E$29</f>
        <v>A</v>
      </c>
      <c r="H26" s="184" t="s">
        <v>569</v>
      </c>
      <c r="I26" s="183" t="str">
        <f>CONCATENATE('S1'!$B$30," -",'S1'!$C$30)</f>
        <v>70 -100</v>
      </c>
      <c r="J26" s="2"/>
      <c r="K26" s="2"/>
      <c r="L26" s="2"/>
      <c r="M26" s="2"/>
      <c r="N26" s="2"/>
      <c r="O26" s="2"/>
    </row>
    <row r="27" spans="1:15" ht="15.75" customHeight="1" x14ac:dyDescent="0.3">
      <c r="A27" s="185"/>
      <c r="B27" s="186"/>
      <c r="C27" s="186"/>
      <c r="D27" s="186"/>
      <c r="E27" s="186"/>
      <c r="F27" s="186"/>
      <c r="G27" s="186"/>
      <c r="H27" s="187"/>
      <c r="I27" s="188"/>
      <c r="J27" s="2"/>
      <c r="K27" s="2"/>
      <c r="L27" s="2"/>
      <c r="M27" s="2"/>
      <c r="N27" s="2"/>
      <c r="O27" s="2"/>
    </row>
    <row r="28" spans="1:15" ht="15.75" customHeight="1" x14ac:dyDescent="0.3">
      <c r="A28" s="270" t="s">
        <v>570</v>
      </c>
      <c r="B28" s="205"/>
      <c r="C28" s="205"/>
      <c r="D28" s="205"/>
      <c r="E28" s="205"/>
      <c r="F28" s="205"/>
      <c r="G28" s="205"/>
      <c r="H28" s="205"/>
      <c r="I28" s="189"/>
      <c r="J28" s="2"/>
      <c r="K28" s="2"/>
      <c r="L28" s="2"/>
      <c r="M28" s="2"/>
      <c r="N28" s="2"/>
      <c r="O28" s="2"/>
    </row>
    <row r="29" spans="1:15" ht="15" customHeight="1" x14ac:dyDescent="0.3">
      <c r="A29" s="271" t="str">
        <f>CONCATENATE("Direct Assesment = ",'S1'!C23,"% Internal Mark + ",'S1'!C24,"% External Mark")</f>
        <v>Direct Assesment = 60% Internal Mark + 40% External Mark</v>
      </c>
      <c r="B29" s="205"/>
      <c r="C29" s="205"/>
      <c r="D29" s="205"/>
      <c r="E29" s="205"/>
      <c r="F29" s="205"/>
      <c r="G29" s="205"/>
      <c r="H29" s="205"/>
      <c r="I29" s="189"/>
      <c r="J29" s="2"/>
      <c r="K29" s="2"/>
      <c r="L29" s="2"/>
      <c r="M29" s="2"/>
      <c r="N29" s="2"/>
      <c r="O29" s="2"/>
    </row>
    <row r="30" spans="1:15" ht="15.75" customHeight="1" x14ac:dyDescent="0.3">
      <c r="A30" s="272"/>
      <c r="B30" s="213"/>
      <c r="C30" s="190" t="s">
        <v>11</v>
      </c>
      <c r="D30" s="191" t="s">
        <v>12</v>
      </c>
      <c r="E30" s="191" t="s">
        <v>13</v>
      </c>
      <c r="F30" s="191" t="s">
        <v>14</v>
      </c>
      <c r="G30" s="191" t="s">
        <v>15</v>
      </c>
      <c r="H30" s="191" t="s">
        <v>16</v>
      </c>
      <c r="I30" s="189"/>
      <c r="J30" s="2"/>
      <c r="K30" s="2"/>
      <c r="L30" s="2"/>
      <c r="M30" s="2"/>
      <c r="N30" s="2"/>
      <c r="O30" s="2"/>
    </row>
    <row r="31" spans="1:15" ht="15.75" customHeight="1" x14ac:dyDescent="0.3">
      <c r="A31" s="273" t="s">
        <v>300</v>
      </c>
      <c r="B31" s="213"/>
      <c r="C31" s="192">
        <f>'S2'!$AV$256</f>
        <v>3</v>
      </c>
      <c r="D31" s="192">
        <f>'S2'!$AV$256</f>
        <v>3</v>
      </c>
      <c r="E31" s="192">
        <f>'S2'!$AV$256</f>
        <v>3</v>
      </c>
      <c r="F31" s="192">
        <f>'S2'!$AV$256</f>
        <v>3</v>
      </c>
      <c r="G31" s="192">
        <f>'S2'!$AV$256</f>
        <v>3</v>
      </c>
      <c r="H31" s="192">
        <f>'S2'!$AV$256</f>
        <v>3</v>
      </c>
      <c r="I31" s="189"/>
      <c r="J31" s="2"/>
      <c r="K31" s="2"/>
      <c r="L31" s="2"/>
      <c r="M31" s="2"/>
      <c r="N31" s="2"/>
      <c r="O31" s="2"/>
    </row>
    <row r="32" spans="1:15" ht="15.75" customHeight="1" x14ac:dyDescent="0.3">
      <c r="A32" s="273" t="s">
        <v>299</v>
      </c>
      <c r="B32" s="213"/>
      <c r="C32" s="192">
        <f ca="1">'S2'!$AW$256</f>
        <v>3</v>
      </c>
      <c r="D32" s="192">
        <f ca="1">'S2'!$AX$256</f>
        <v>3</v>
      </c>
      <c r="E32" s="192">
        <f ca="1">'S2'!$AY$256</f>
        <v>3</v>
      </c>
      <c r="F32" s="192">
        <f ca="1">'S2'!$AZ$256</f>
        <v>3</v>
      </c>
      <c r="G32" s="192">
        <f ca="1">'S2'!$BA$256</f>
        <v>3</v>
      </c>
      <c r="H32" s="192">
        <f ca="1">'S2'!$BB$256</f>
        <v>3</v>
      </c>
      <c r="I32" s="189"/>
      <c r="J32" s="2"/>
      <c r="K32" s="2"/>
      <c r="L32" s="2"/>
      <c r="M32" s="2"/>
      <c r="N32" s="2"/>
      <c r="O32" s="2"/>
    </row>
    <row r="33" spans="1:15" ht="15.75" customHeight="1" x14ac:dyDescent="0.3">
      <c r="A33" s="273" t="s">
        <v>571</v>
      </c>
      <c r="B33" s="213"/>
      <c r="C33" s="193">
        <f ca="1">'S2'!AW257</f>
        <v>3</v>
      </c>
      <c r="D33" s="193">
        <f ca="1">'S2'!AX257</f>
        <v>3</v>
      </c>
      <c r="E33" s="193">
        <f ca="1">'S2'!AY257</f>
        <v>3</v>
      </c>
      <c r="F33" s="193">
        <f ca="1">'S2'!AZ257</f>
        <v>3</v>
      </c>
      <c r="G33" s="193">
        <f ca="1">'S2'!BA257</f>
        <v>3</v>
      </c>
      <c r="H33" s="193">
        <f ca="1">'S2'!BB257</f>
        <v>3</v>
      </c>
      <c r="I33" s="189"/>
      <c r="J33" s="2"/>
      <c r="K33" s="2"/>
      <c r="L33" s="2"/>
      <c r="M33" s="2"/>
      <c r="N33" s="2"/>
      <c r="O33" s="2"/>
    </row>
    <row r="34" spans="1:15" ht="15.75" customHeight="1" x14ac:dyDescent="0.3">
      <c r="A34" s="194"/>
      <c r="B34" s="195"/>
      <c r="C34" s="196"/>
      <c r="D34" s="196"/>
      <c r="E34" s="196"/>
      <c r="F34" s="196"/>
      <c r="G34" s="196"/>
      <c r="H34" s="197"/>
      <c r="I34" s="189"/>
      <c r="J34" s="2"/>
      <c r="K34" s="2"/>
      <c r="L34" s="2"/>
      <c r="M34" s="2"/>
      <c r="N34" s="2"/>
      <c r="O34" s="2"/>
    </row>
    <row r="35" spans="1:15" ht="15.75" customHeight="1" x14ac:dyDescent="0.3">
      <c r="A35" s="194"/>
      <c r="B35" s="2"/>
      <c r="C35" s="2"/>
      <c r="D35" s="2"/>
      <c r="E35" s="2"/>
      <c r="F35" s="2"/>
      <c r="G35" s="2"/>
      <c r="H35" s="189"/>
      <c r="I35" s="189"/>
      <c r="J35" s="2"/>
      <c r="K35" s="2"/>
      <c r="L35" s="2"/>
      <c r="M35" s="2"/>
      <c r="N35" s="2"/>
      <c r="O35" s="2"/>
    </row>
    <row r="36" spans="1:15" ht="15.75" customHeight="1" x14ac:dyDescent="0.3">
      <c r="A36" s="194"/>
      <c r="B36" s="2"/>
      <c r="C36" s="2"/>
      <c r="D36" s="2"/>
      <c r="E36" s="2"/>
      <c r="F36" s="2"/>
      <c r="G36" s="2"/>
      <c r="H36" s="189"/>
      <c r="I36" s="189"/>
      <c r="J36" s="2"/>
      <c r="K36" s="2"/>
      <c r="L36" s="2"/>
      <c r="M36" s="2"/>
      <c r="N36" s="2"/>
      <c r="O36" s="2"/>
    </row>
    <row r="37" spans="1:15" ht="15.75" customHeight="1" x14ac:dyDescent="0.3">
      <c r="A37" s="194"/>
      <c r="B37" s="2"/>
      <c r="C37" s="2"/>
      <c r="D37" s="2"/>
      <c r="E37" s="2"/>
      <c r="F37" s="2"/>
      <c r="G37" s="2"/>
      <c r="H37" s="189"/>
      <c r="I37" s="189"/>
      <c r="J37" s="2"/>
      <c r="K37" s="2"/>
      <c r="L37" s="2"/>
      <c r="M37" s="2"/>
      <c r="N37" s="2"/>
      <c r="O37" s="2"/>
    </row>
    <row r="38" spans="1:15" ht="15.75" customHeight="1" x14ac:dyDescent="0.3">
      <c r="A38" s="194"/>
      <c r="B38" s="2"/>
      <c r="C38" s="2"/>
      <c r="D38" s="2"/>
      <c r="E38" s="2"/>
      <c r="F38" s="2"/>
      <c r="G38" s="2"/>
      <c r="H38" s="189"/>
      <c r="I38" s="189"/>
      <c r="J38" s="2"/>
      <c r="K38" s="2"/>
      <c r="L38" s="2"/>
      <c r="M38" s="2"/>
      <c r="N38" s="2"/>
      <c r="O38" s="2"/>
    </row>
    <row r="39" spans="1:15" ht="15.75" customHeight="1" x14ac:dyDescent="0.3">
      <c r="A39" s="194"/>
      <c r="B39" s="2"/>
      <c r="C39" s="2"/>
      <c r="D39" s="2"/>
      <c r="E39" s="2"/>
      <c r="F39" s="2"/>
      <c r="G39" s="2"/>
      <c r="H39" s="189"/>
      <c r="I39" s="189"/>
      <c r="J39" s="2"/>
      <c r="K39" s="2"/>
      <c r="L39" s="2"/>
      <c r="M39" s="2"/>
      <c r="N39" s="2"/>
      <c r="O39" s="2"/>
    </row>
    <row r="40" spans="1:15" ht="15.75" customHeight="1" x14ac:dyDescent="0.3">
      <c r="A40" s="194"/>
      <c r="B40" s="2"/>
      <c r="C40" s="2"/>
      <c r="D40" s="2"/>
      <c r="E40" s="2"/>
      <c r="F40" s="2"/>
      <c r="G40" s="2"/>
      <c r="H40" s="189"/>
      <c r="I40" s="189"/>
      <c r="J40" s="2"/>
      <c r="K40" s="2"/>
      <c r="L40" s="2"/>
      <c r="M40" s="2"/>
      <c r="N40" s="2"/>
      <c r="O40" s="2"/>
    </row>
    <row r="41" spans="1:15" ht="15.75" customHeight="1" x14ac:dyDescent="0.3">
      <c r="A41" s="194"/>
      <c r="B41" s="2"/>
      <c r="C41" s="2"/>
      <c r="D41" s="2"/>
      <c r="E41" s="2"/>
      <c r="F41" s="2"/>
      <c r="G41" s="2"/>
      <c r="H41" s="189"/>
      <c r="I41" s="189"/>
      <c r="J41" s="2"/>
      <c r="K41" s="2"/>
      <c r="L41" s="2"/>
      <c r="M41" s="2"/>
      <c r="N41" s="2"/>
      <c r="O41" s="2"/>
    </row>
    <row r="42" spans="1:15" ht="15.75" customHeight="1" x14ac:dyDescent="0.3">
      <c r="A42" s="194"/>
      <c r="B42" s="2"/>
      <c r="C42" s="2"/>
      <c r="D42" s="2"/>
      <c r="E42" s="2"/>
      <c r="F42" s="2"/>
      <c r="G42" s="2"/>
      <c r="H42" s="2"/>
      <c r="I42" s="189"/>
      <c r="J42" s="2"/>
      <c r="K42" s="2"/>
      <c r="L42" s="2"/>
      <c r="M42" s="2"/>
      <c r="N42" s="2"/>
      <c r="O42" s="2"/>
    </row>
    <row r="43" spans="1:15" ht="15.75" customHeight="1" x14ac:dyDescent="0.3">
      <c r="A43" s="274" t="s">
        <v>572</v>
      </c>
      <c r="B43" s="205"/>
      <c r="C43" s="2"/>
      <c r="D43" s="2"/>
      <c r="E43" s="2"/>
      <c r="F43" s="2"/>
      <c r="G43" s="2"/>
      <c r="H43" s="2"/>
      <c r="I43" s="189"/>
      <c r="J43" s="2"/>
      <c r="K43" s="2"/>
      <c r="L43" s="2"/>
      <c r="M43" s="2"/>
      <c r="N43" s="2"/>
      <c r="O43" s="2"/>
    </row>
    <row r="44" spans="1:15" ht="15.75" customHeight="1" x14ac:dyDescent="0.3">
      <c r="A44" s="194"/>
      <c r="B44" s="2"/>
      <c r="C44" s="2"/>
      <c r="D44" s="2"/>
      <c r="E44" s="2"/>
      <c r="F44" s="2"/>
      <c r="G44" s="2"/>
      <c r="H44" s="2"/>
      <c r="I44" s="189"/>
      <c r="J44" s="2"/>
      <c r="K44" s="2"/>
      <c r="L44" s="2"/>
      <c r="M44" s="2"/>
      <c r="N44" s="2"/>
      <c r="O44" s="2"/>
    </row>
    <row r="45" spans="1:15" ht="15.75" customHeight="1" x14ac:dyDescent="0.3">
      <c r="A45" s="194"/>
      <c r="B45" s="2"/>
      <c r="C45" s="2"/>
      <c r="D45" s="2"/>
      <c r="E45" s="2"/>
      <c r="F45" s="2"/>
      <c r="G45" s="2"/>
      <c r="H45" s="2"/>
      <c r="I45" s="189"/>
      <c r="J45" s="2"/>
      <c r="K45" s="2"/>
      <c r="L45" s="2"/>
      <c r="M45" s="2"/>
      <c r="N45" s="2"/>
      <c r="O45" s="2"/>
    </row>
    <row r="46" spans="1:15" ht="15.75" customHeight="1" x14ac:dyDescent="0.3">
      <c r="A46" s="194"/>
      <c r="B46" s="2"/>
      <c r="C46" s="2"/>
      <c r="D46" s="2"/>
      <c r="E46" s="2"/>
      <c r="F46" s="2"/>
      <c r="G46" s="2"/>
      <c r="H46" s="2"/>
      <c r="I46" s="189"/>
      <c r="J46" s="2"/>
      <c r="K46" s="2"/>
      <c r="L46" s="2"/>
      <c r="M46" s="2"/>
      <c r="N46" s="2"/>
      <c r="O46" s="2"/>
    </row>
    <row r="47" spans="1:15" ht="15.75" customHeight="1" x14ac:dyDescent="0.3">
      <c r="A47" s="198"/>
      <c r="B47" s="199" t="s">
        <v>573</v>
      </c>
      <c r="C47" s="199"/>
      <c r="D47" s="275" t="s">
        <v>574</v>
      </c>
      <c r="E47" s="276"/>
      <c r="F47" s="199"/>
      <c r="G47" s="199" t="s">
        <v>575</v>
      </c>
      <c r="H47" s="201"/>
      <c r="I47" s="202"/>
      <c r="J47" s="2"/>
      <c r="K47" s="2"/>
      <c r="L47" s="2"/>
      <c r="M47" s="2"/>
      <c r="N47" s="2"/>
      <c r="O47" s="2"/>
    </row>
    <row r="48" spans="1:1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3"/>
    <row r="96" spans="1:10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9">
    <mergeCell ref="D47:E47"/>
    <mergeCell ref="H13:I13"/>
    <mergeCell ref="H14:I14"/>
    <mergeCell ref="H15:I20"/>
    <mergeCell ref="H21:I21"/>
    <mergeCell ref="H22:I22"/>
    <mergeCell ref="A23:G23"/>
    <mergeCell ref="H23:I23"/>
    <mergeCell ref="A30:B30"/>
    <mergeCell ref="A31:B31"/>
    <mergeCell ref="A32:B32"/>
    <mergeCell ref="A33:B33"/>
    <mergeCell ref="A43:B43"/>
    <mergeCell ref="B11:I11"/>
    <mergeCell ref="A12:I12"/>
    <mergeCell ref="B13:G13"/>
    <mergeCell ref="A28:H28"/>
    <mergeCell ref="A29:H29"/>
    <mergeCell ref="B6:I6"/>
    <mergeCell ref="B7:I7"/>
    <mergeCell ref="B8:I8"/>
    <mergeCell ref="B9:I9"/>
    <mergeCell ref="B10:I10"/>
    <mergeCell ref="A1:I1"/>
    <mergeCell ref="A2:I2"/>
    <mergeCell ref="A3:I3"/>
    <mergeCell ref="C4:D4"/>
    <mergeCell ref="A5:B5"/>
    <mergeCell ref="D5:I5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11.88671875" customWidth="1"/>
    <col min="3" max="3" width="12.33203125" customWidth="1"/>
    <col min="4" max="4" width="13.109375" customWidth="1"/>
    <col min="5" max="5" width="13.33203125" customWidth="1"/>
    <col min="6" max="6" width="12.109375" customWidth="1"/>
    <col min="7" max="7" width="6.5546875" customWidth="1"/>
    <col min="8" max="8" width="7.33203125" customWidth="1"/>
    <col min="9" max="15" width="8.6640625" customWidth="1"/>
  </cols>
  <sheetData>
    <row r="1" spans="1:15" ht="15" customHeight="1" x14ac:dyDescent="0.3">
      <c r="A1" s="256" t="s">
        <v>560</v>
      </c>
      <c r="B1" s="257"/>
      <c r="C1" s="257"/>
      <c r="D1" s="257"/>
      <c r="E1" s="257"/>
      <c r="F1" s="257"/>
      <c r="G1" s="257"/>
      <c r="H1" s="257"/>
      <c r="I1" s="258"/>
      <c r="J1" s="2"/>
      <c r="K1" s="2"/>
      <c r="L1" s="2"/>
      <c r="M1" s="2"/>
      <c r="N1" s="2"/>
      <c r="O1" s="2"/>
    </row>
    <row r="2" spans="1:15" ht="15" customHeight="1" x14ac:dyDescent="0.3">
      <c r="A2" s="259" t="s">
        <v>561</v>
      </c>
      <c r="B2" s="205"/>
      <c r="C2" s="205"/>
      <c r="D2" s="205"/>
      <c r="E2" s="205"/>
      <c r="F2" s="205"/>
      <c r="G2" s="205"/>
      <c r="H2" s="205"/>
      <c r="I2" s="260"/>
      <c r="J2" s="2"/>
      <c r="K2" s="2"/>
      <c r="L2" s="2"/>
      <c r="M2" s="2"/>
      <c r="N2" s="2"/>
      <c r="O2" s="2"/>
    </row>
    <row r="3" spans="1:15" ht="15.75" customHeight="1" x14ac:dyDescent="0.3">
      <c r="A3" s="261" t="s">
        <v>562</v>
      </c>
      <c r="B3" s="205"/>
      <c r="C3" s="205"/>
      <c r="D3" s="205"/>
      <c r="E3" s="205"/>
      <c r="F3" s="205"/>
      <c r="G3" s="205"/>
      <c r="H3" s="205"/>
      <c r="I3" s="260"/>
      <c r="J3" s="2"/>
      <c r="K3" s="2"/>
      <c r="L3" s="2"/>
      <c r="M3" s="2"/>
      <c r="N3" s="2"/>
      <c r="O3" s="2"/>
    </row>
    <row r="4" spans="1:15" ht="14.4" x14ac:dyDescent="0.3">
      <c r="A4" s="161" t="s">
        <v>563</v>
      </c>
      <c r="B4" s="162"/>
      <c r="C4" s="262" t="str">
        <f>'S1'!$C$3</f>
        <v>2022-2023</v>
      </c>
      <c r="D4" s="230"/>
      <c r="E4" s="162" t="s">
        <v>564</v>
      </c>
      <c r="F4" s="162" t="str">
        <f>'S1'!$C$4</f>
        <v>VI</v>
      </c>
      <c r="G4" s="162"/>
      <c r="H4" s="162"/>
      <c r="I4" s="163"/>
      <c r="J4" s="2"/>
      <c r="K4" s="2"/>
      <c r="L4" s="2"/>
      <c r="M4" s="2"/>
      <c r="N4" s="2"/>
      <c r="O4" s="2"/>
    </row>
    <row r="5" spans="1:15" ht="14.4" x14ac:dyDescent="0.3">
      <c r="A5" s="263" t="s">
        <v>565</v>
      </c>
      <c r="B5" s="264"/>
      <c r="C5" s="164" t="str">
        <f>'S1'!$C$1</f>
        <v>CS8661</v>
      </c>
      <c r="D5" s="265" t="str">
        <f>'S1'!$C$2</f>
        <v>Internet programming Lab</v>
      </c>
      <c r="E5" s="257"/>
      <c r="F5" s="257"/>
      <c r="G5" s="257"/>
      <c r="H5" s="257"/>
      <c r="I5" s="258"/>
      <c r="J5" s="2"/>
      <c r="K5" s="2"/>
      <c r="L5" s="2"/>
      <c r="M5" s="2"/>
      <c r="N5" s="2"/>
      <c r="O5" s="2"/>
    </row>
    <row r="6" spans="1:15" ht="15" customHeight="1" x14ac:dyDescent="0.3">
      <c r="A6" s="165" t="s">
        <v>566</v>
      </c>
      <c r="B6" s="287" t="str">
        <f>'S1'!$B$15</f>
        <v xml:space="preserve">Construct Web pages using HTML and style sheets.
</v>
      </c>
      <c r="C6" s="212"/>
      <c r="D6" s="212"/>
      <c r="E6" s="212"/>
      <c r="F6" s="212"/>
      <c r="G6" s="212"/>
      <c r="H6" s="212"/>
      <c r="I6" s="266"/>
      <c r="J6" s="2"/>
      <c r="K6" s="2"/>
      <c r="L6" s="2"/>
      <c r="M6" s="2"/>
      <c r="N6" s="2"/>
      <c r="O6" s="2"/>
    </row>
    <row r="7" spans="1:15" ht="15" customHeight="1" x14ac:dyDescent="0.3">
      <c r="A7" s="165" t="s">
        <v>12</v>
      </c>
      <c r="B7" s="267" t="str">
        <f>'S1'!$B$16</f>
        <v xml:space="preserve">Build dynamic web pages with validation using Java Script objects and by applying different event handling mechanisms
</v>
      </c>
      <c r="C7" s="212"/>
      <c r="D7" s="212"/>
      <c r="E7" s="212"/>
      <c r="F7" s="212"/>
      <c r="G7" s="212"/>
      <c r="H7" s="212"/>
      <c r="I7" s="266"/>
      <c r="J7" s="2"/>
      <c r="K7" s="2"/>
      <c r="L7" s="2"/>
      <c r="M7" s="2"/>
      <c r="N7" s="2"/>
      <c r="O7" s="2"/>
    </row>
    <row r="8" spans="1:15" ht="15" customHeight="1" x14ac:dyDescent="0.3">
      <c r="A8" s="165" t="s">
        <v>13</v>
      </c>
      <c r="B8" s="287" t="str">
        <f>'S1'!$B$17</f>
        <v xml:space="preserve">Develop dynamic web pages using server side scripting.
</v>
      </c>
      <c r="C8" s="212"/>
      <c r="D8" s="212"/>
      <c r="E8" s="212"/>
      <c r="F8" s="212"/>
      <c r="G8" s="212"/>
      <c r="H8" s="212"/>
      <c r="I8" s="266"/>
      <c r="J8" s="2"/>
      <c r="K8" s="2"/>
      <c r="L8" s="2"/>
      <c r="M8" s="2"/>
      <c r="N8" s="2"/>
      <c r="O8" s="2"/>
    </row>
    <row r="9" spans="1:15" ht="15" customHeight="1" x14ac:dyDescent="0.3">
      <c r="A9" s="165" t="s">
        <v>14</v>
      </c>
      <c r="B9" s="287" t="str">
        <f>'S1'!$B$18</f>
        <v xml:space="preserve">Construct Web pages using XML and style sheets.
</v>
      </c>
      <c r="C9" s="212"/>
      <c r="D9" s="212"/>
      <c r="E9" s="212"/>
      <c r="F9" s="212"/>
      <c r="G9" s="212"/>
      <c r="H9" s="212"/>
      <c r="I9" s="266"/>
      <c r="J9" s="2"/>
      <c r="K9" s="2"/>
      <c r="L9" s="2"/>
      <c r="M9" s="2"/>
      <c r="N9" s="2"/>
      <c r="O9" s="2"/>
    </row>
    <row r="10" spans="1:15" ht="15" customHeight="1" x14ac:dyDescent="0.3">
      <c r="A10" s="165" t="s">
        <v>15</v>
      </c>
      <c r="B10" s="287" t="str">
        <f>'S1'!$B$19</f>
        <v xml:space="preserve">Develop web applications using PHP programming .
Develop web applications using PHP programming .
</v>
      </c>
      <c r="C10" s="212"/>
      <c r="D10" s="212"/>
      <c r="E10" s="212"/>
      <c r="F10" s="212"/>
      <c r="G10" s="212"/>
      <c r="H10" s="212"/>
      <c r="I10" s="266"/>
      <c r="J10" s="2"/>
      <c r="K10" s="2"/>
      <c r="L10" s="2"/>
      <c r="M10" s="2"/>
      <c r="N10" s="2"/>
      <c r="O10" s="2"/>
    </row>
    <row r="11" spans="1:15" ht="15" customHeight="1" x14ac:dyDescent="0.3">
      <c r="A11" s="165" t="s">
        <v>16</v>
      </c>
      <c r="B11" s="287" t="str">
        <f>'S1'!$B$20</f>
        <v xml:space="preserve">Construct web applications using AJAX and web services.
</v>
      </c>
      <c r="C11" s="212"/>
      <c r="D11" s="212"/>
      <c r="E11" s="212"/>
      <c r="F11" s="212"/>
      <c r="G11" s="212"/>
      <c r="H11" s="212"/>
      <c r="I11" s="266"/>
      <c r="J11" s="2"/>
      <c r="K11" s="2"/>
      <c r="L11" s="2"/>
      <c r="M11" s="2"/>
      <c r="N11" s="2"/>
      <c r="O11" s="2"/>
    </row>
    <row r="12" spans="1:15" ht="15.75" customHeight="1" x14ac:dyDescent="0.3">
      <c r="A12" s="268" t="s">
        <v>567</v>
      </c>
      <c r="B12" s="205"/>
      <c r="C12" s="205"/>
      <c r="D12" s="205"/>
      <c r="E12" s="205"/>
      <c r="F12" s="205"/>
      <c r="G12" s="205"/>
      <c r="H12" s="205"/>
      <c r="I12" s="260"/>
      <c r="J12" s="2"/>
      <c r="K12" s="2"/>
      <c r="L12" s="2"/>
      <c r="M12" s="2"/>
      <c r="N12" s="2"/>
      <c r="O12" s="2"/>
    </row>
    <row r="13" spans="1:15" ht="14.4" x14ac:dyDescent="0.3">
      <c r="A13" s="166"/>
      <c r="B13" s="269" t="s">
        <v>299</v>
      </c>
      <c r="C13" s="264"/>
      <c r="D13" s="264"/>
      <c r="E13" s="264"/>
      <c r="F13" s="264"/>
      <c r="G13" s="264"/>
      <c r="H13" s="277" t="s">
        <v>300</v>
      </c>
      <c r="I13" s="258"/>
      <c r="J13" s="2"/>
      <c r="K13" s="2"/>
      <c r="L13" s="2"/>
      <c r="M13" s="2"/>
      <c r="N13" s="2"/>
      <c r="O13" s="2"/>
    </row>
    <row r="14" spans="1:15" ht="14.4" x14ac:dyDescent="0.3">
      <c r="A14" s="167"/>
      <c r="B14" s="168" t="str">
        <f>'S1'!D14</f>
        <v>Exp 1-2</v>
      </c>
      <c r="C14" s="168" t="str">
        <f>'S1'!E14</f>
        <v>Exp 3</v>
      </c>
      <c r="D14" s="168" t="str">
        <f>'S1'!F14</f>
        <v>Exp 4-7</v>
      </c>
      <c r="E14" s="169" t="str">
        <f>'S1'!G14</f>
        <v>Exp 8</v>
      </c>
      <c r="F14" s="168" t="str">
        <f>'S1'!J14</f>
        <v>Model</v>
      </c>
      <c r="G14" s="170" t="str">
        <f>'S1'!K14</f>
        <v>Total</v>
      </c>
      <c r="H14" s="278" t="s">
        <v>568</v>
      </c>
      <c r="I14" s="266"/>
      <c r="J14" s="2"/>
      <c r="K14" s="2"/>
      <c r="L14" s="2"/>
      <c r="M14" s="2"/>
      <c r="N14" s="2"/>
      <c r="O14" s="2"/>
    </row>
    <row r="15" spans="1:15" ht="14.4" x14ac:dyDescent="0.3">
      <c r="A15" s="171" t="str">
        <f t="shared" ref="A15:A20" si="0">A6</f>
        <v xml:space="preserve">CO1 </v>
      </c>
      <c r="B15" s="168">
        <f>IF('S1'!$D$15&gt;0,'S1'!$D$15," ")</f>
        <v>200</v>
      </c>
      <c r="C15" s="168" t="str">
        <f>IF('S1'!$E$15&gt;0,'S1'!$E$15," ")</f>
        <v xml:space="preserve"> </v>
      </c>
      <c r="D15" s="168" t="str">
        <f>IF('S1'!$F$15&gt;0,'S1'!$F$15," ")</f>
        <v xml:space="preserve"> </v>
      </c>
      <c r="E15" s="168" t="str">
        <f>IF('S1'!$G$15&gt;0,'S1'!$G$15," ")</f>
        <v xml:space="preserve"> </v>
      </c>
      <c r="F15" s="168">
        <f>IF('S1'!$J$15&gt;0,'S1'!$J$15," ")</f>
        <v>100</v>
      </c>
      <c r="G15" s="170">
        <f>IF('S1'!$K$15&gt;0,'S1'!$K$15," ")</f>
        <v>300</v>
      </c>
      <c r="H15" s="279">
        <v>100</v>
      </c>
      <c r="I15" s="260"/>
      <c r="J15" s="2"/>
      <c r="K15" s="2"/>
      <c r="L15" s="2"/>
      <c r="M15" s="2"/>
      <c r="N15" s="2"/>
      <c r="O15" s="2"/>
    </row>
    <row r="16" spans="1:15" ht="14.4" x14ac:dyDescent="0.3">
      <c r="A16" s="171" t="str">
        <f t="shared" si="0"/>
        <v>CO2</v>
      </c>
      <c r="B16" s="168" t="str">
        <f>IF('S1'!$D$16&gt;0,'S1'!$D$16," ")</f>
        <v xml:space="preserve"> </v>
      </c>
      <c r="C16" s="168">
        <f>IF('S1'!$E$16&gt;0,'S1'!$E$16," ")</f>
        <v>100</v>
      </c>
      <c r="D16" s="168" t="str">
        <f>IF('S1'!F16&gt;0,'S1'!F16," ")</f>
        <v xml:space="preserve"> </v>
      </c>
      <c r="E16" s="168" t="str">
        <f>IF('S1'!$G$16&gt;0,'S1'!$G$16," ")</f>
        <v xml:space="preserve"> </v>
      </c>
      <c r="F16" s="168">
        <f>IF('S1'!$J$16&gt;0,'S1'!$J$16," ")</f>
        <v>100</v>
      </c>
      <c r="G16" s="170">
        <f>IF('S1'!$K$16&gt;0,'S1'!$K$16," ")</f>
        <v>200</v>
      </c>
      <c r="H16" s="280"/>
      <c r="I16" s="260"/>
      <c r="J16" s="2"/>
      <c r="K16" s="2"/>
      <c r="L16" s="2"/>
      <c r="M16" s="2"/>
      <c r="N16" s="2"/>
      <c r="O16" s="2"/>
    </row>
    <row r="17" spans="1:15" ht="14.4" x14ac:dyDescent="0.3">
      <c r="A17" s="171" t="str">
        <f t="shared" si="0"/>
        <v>CO3</v>
      </c>
      <c r="B17" s="168" t="str">
        <f>IF('S1'!$D$17&gt;0,'S1'!$D$17," ")</f>
        <v xml:space="preserve"> </v>
      </c>
      <c r="C17" s="168" t="str">
        <f>IF('S1'!$E$17&gt;0,'S1'!$E$17," ")</f>
        <v xml:space="preserve"> </v>
      </c>
      <c r="D17" s="168">
        <f>IF('S1'!$F$17&gt;0,'S1'!$F$17," ")</f>
        <v>400</v>
      </c>
      <c r="E17" s="168" t="str">
        <f>IF('S1'!$G$17&gt;0,'S1'!$G$17," ")</f>
        <v xml:space="preserve"> </v>
      </c>
      <c r="F17" s="168">
        <f>IF('S1'!$J$17&gt;0,'S1'!$J$17," ")</f>
        <v>100</v>
      </c>
      <c r="G17" s="170">
        <f>IF('S1'!$K$17&gt;0,'S1'!$K$17," ")</f>
        <v>500</v>
      </c>
      <c r="H17" s="280"/>
      <c r="I17" s="260"/>
      <c r="J17" s="2"/>
      <c r="K17" s="2"/>
      <c r="L17" s="2"/>
      <c r="M17" s="2"/>
      <c r="N17" s="2"/>
      <c r="O17" s="2"/>
    </row>
    <row r="18" spans="1:15" ht="14.4" x14ac:dyDescent="0.3">
      <c r="A18" s="171" t="str">
        <f t="shared" si="0"/>
        <v>CO4</v>
      </c>
      <c r="B18" s="168" t="str">
        <f>IF('S1'!$D$18&gt;0,'S1'!$D$18," ")</f>
        <v xml:space="preserve"> </v>
      </c>
      <c r="C18" s="168" t="str">
        <f>IF('S1'!$E$18&gt;0,'S1'!$E$18," ")</f>
        <v xml:space="preserve"> </v>
      </c>
      <c r="D18" s="168" t="str">
        <f>IF('S1'!$F$18&gt;0,'S1'!$F$18," ")</f>
        <v xml:space="preserve"> </v>
      </c>
      <c r="E18" s="168">
        <f>IF('S1'!$G$18&gt;0,'S1'!$G$18," ")</f>
        <v>100</v>
      </c>
      <c r="F18" s="168">
        <f>IF('S1'!$J$18&gt;0,'S1'!$J$18," ")</f>
        <v>100</v>
      </c>
      <c r="G18" s="170">
        <f>IF('S1'!$K$18&gt;0,'S1'!$K$18," ")</f>
        <v>200</v>
      </c>
      <c r="H18" s="280"/>
      <c r="I18" s="260"/>
      <c r="J18" s="2"/>
      <c r="K18" s="2"/>
      <c r="L18" s="2"/>
      <c r="M18" s="2"/>
      <c r="N18" s="2"/>
      <c r="O18" s="2"/>
    </row>
    <row r="19" spans="1:15" ht="14.4" x14ac:dyDescent="0.3">
      <c r="A19" s="171" t="str">
        <f t="shared" si="0"/>
        <v>CO5</v>
      </c>
      <c r="B19" s="168" t="str">
        <f>IF('S1'!$D$19&gt;0,'S1'!$D$19," ")</f>
        <v xml:space="preserve"> </v>
      </c>
      <c r="C19" s="168" t="str">
        <f>IF('S1'!$E$19&gt;0,'S1'!$E$19," ")</f>
        <v xml:space="preserve"> </v>
      </c>
      <c r="D19" s="168" t="str">
        <f>IF('S1'!$F$19&gt;0,'S1'!$F$19," ")</f>
        <v xml:space="preserve"> </v>
      </c>
      <c r="E19" s="168" t="str">
        <f>IF('S1'!$G$19&gt;0,'S1'!$G$19," ")</f>
        <v xml:space="preserve"> </v>
      </c>
      <c r="F19" s="168">
        <f>IF('S1'!$J$19&gt;0,'S1'!$J$19," ")</f>
        <v>100</v>
      </c>
      <c r="G19" s="170">
        <f>IF('S1'!$K$19&gt;0,'S1'!$K$19," ")</f>
        <v>200</v>
      </c>
      <c r="H19" s="280"/>
      <c r="I19" s="260"/>
      <c r="J19" s="2"/>
      <c r="K19" s="2"/>
      <c r="L19" s="2"/>
      <c r="M19" s="2"/>
      <c r="N19" s="2"/>
      <c r="O19" s="2"/>
    </row>
    <row r="20" spans="1:15" ht="14.4" x14ac:dyDescent="0.3">
      <c r="A20" s="171" t="str">
        <f t="shared" si="0"/>
        <v>CO6</v>
      </c>
      <c r="B20" s="168" t="str">
        <f>IF('S1'!$D$20&gt;0,'S1'!$D$20," ")</f>
        <v xml:space="preserve"> </v>
      </c>
      <c r="C20" s="168" t="str">
        <f>IF('S1'!$E$20&gt;0,'S1'!$E$20," ")</f>
        <v xml:space="preserve"> </v>
      </c>
      <c r="D20" s="168" t="str">
        <f>IF('S1'!$F$20&gt;0,'S1'!$F$20," ")</f>
        <v xml:space="preserve"> </v>
      </c>
      <c r="E20" s="168" t="str">
        <f>IF('S1'!$G$20&gt;0,'S1'!$G$20," ")</f>
        <v xml:space="preserve"> </v>
      </c>
      <c r="F20" s="168">
        <f>IF('S1'!$J$20&gt;0,'S1'!$J$20," ")</f>
        <v>100</v>
      </c>
      <c r="G20" s="170">
        <f>IF('S1'!$K$20&gt;0,'S1'!$K$20," ")</f>
        <v>200</v>
      </c>
      <c r="H20" s="280"/>
      <c r="I20" s="260"/>
      <c r="J20" s="2"/>
      <c r="K20" s="2"/>
      <c r="L20" s="2"/>
      <c r="M20" s="2"/>
      <c r="N20" s="2"/>
      <c r="O20" s="2"/>
    </row>
    <row r="21" spans="1:15" ht="15.75" customHeight="1" x14ac:dyDescent="0.3">
      <c r="A21" s="172" t="s">
        <v>283</v>
      </c>
      <c r="B21" s="168">
        <f>IF('S1'!$D$21&gt;0,'S1'!$D$21," ")</f>
        <v>200</v>
      </c>
      <c r="C21" s="168">
        <f>IF('S1'!$E$21&gt;0,'S1'!$E$21," ")</f>
        <v>100</v>
      </c>
      <c r="D21" s="168">
        <f>IF('S1'!$F$21&gt;0,'S1'!$F$21," ")</f>
        <v>400</v>
      </c>
      <c r="E21" s="168">
        <f>IF('S1'!$G$21&gt;0,'S1'!$G$21," ")</f>
        <v>100</v>
      </c>
      <c r="F21" s="168">
        <f>IF('S1'!J21&gt;0,'S1'!J21," ")</f>
        <v>600</v>
      </c>
      <c r="G21" s="170">
        <f>IF('S1'!$K$21&gt;0,'S1'!$K$21," ")</f>
        <v>1600</v>
      </c>
      <c r="H21" s="281">
        <f>SUM(H15:H20)</f>
        <v>100</v>
      </c>
      <c r="I21" s="266"/>
      <c r="J21" s="2"/>
      <c r="K21" s="2"/>
      <c r="L21" s="2"/>
      <c r="M21" s="2"/>
      <c r="N21" s="2"/>
      <c r="O21" s="2"/>
    </row>
    <row r="22" spans="1:15" ht="15" customHeight="1" x14ac:dyDescent="0.3">
      <c r="A22" s="284" t="s">
        <v>9</v>
      </c>
      <c r="B22" s="264"/>
      <c r="C22" s="264"/>
      <c r="D22" s="264"/>
      <c r="E22" s="264"/>
      <c r="F22" s="264"/>
      <c r="G22" s="285"/>
      <c r="H22" s="286" t="s">
        <v>301</v>
      </c>
      <c r="I22" s="285"/>
      <c r="J22" s="2"/>
      <c r="K22" s="2"/>
      <c r="L22" s="2"/>
      <c r="M22" s="2"/>
      <c r="N22" s="2"/>
      <c r="O22" s="2"/>
    </row>
    <row r="23" spans="1:15" ht="15.75" customHeight="1" x14ac:dyDescent="0.3">
      <c r="A23" s="165"/>
      <c r="B23" s="175" t="s">
        <v>11</v>
      </c>
      <c r="C23" s="176" t="s">
        <v>12</v>
      </c>
      <c r="D23" s="175" t="s">
        <v>13</v>
      </c>
      <c r="E23" s="175" t="s">
        <v>14</v>
      </c>
      <c r="F23" s="175" t="s">
        <v>15</v>
      </c>
      <c r="G23" s="177" t="s">
        <v>16</v>
      </c>
      <c r="H23" s="178" t="s">
        <v>304</v>
      </c>
      <c r="I23" s="179" t="str">
        <f>CONCATENATE('S1'!$B$28," -",'S1'!$C$28)</f>
        <v>50 -59</v>
      </c>
      <c r="J23" s="2"/>
      <c r="K23" s="2"/>
      <c r="L23" s="2"/>
      <c r="M23" s="2"/>
      <c r="N23" s="2"/>
      <c r="O23" s="2"/>
    </row>
    <row r="24" spans="1:15" ht="18" customHeight="1" x14ac:dyDescent="0.3">
      <c r="A24" s="180" t="s">
        <v>299</v>
      </c>
      <c r="B24" s="175">
        <f>'S1'!E23</f>
        <v>80</v>
      </c>
      <c r="C24" s="175">
        <f>'S1'!E24</f>
        <v>80</v>
      </c>
      <c r="D24" s="175">
        <f>'S1'!E25</f>
        <v>80</v>
      </c>
      <c r="E24" s="175">
        <f>'S1'!E26</f>
        <v>80</v>
      </c>
      <c r="F24" s="175">
        <f>'S1'!E27</f>
        <v>80</v>
      </c>
      <c r="G24" s="177">
        <f>'S1'!E28</f>
        <v>80</v>
      </c>
      <c r="H24" s="178" t="s">
        <v>305</v>
      </c>
      <c r="I24" s="179" t="str">
        <f>CONCATENATE('S1'!$B$29," -",'S1'!$C$29)</f>
        <v>60 -69</v>
      </c>
      <c r="J24" s="2"/>
      <c r="K24" s="2"/>
      <c r="L24" s="2"/>
      <c r="M24" s="2"/>
      <c r="N24" s="2"/>
      <c r="O24" s="2"/>
    </row>
    <row r="25" spans="1:15" ht="15" customHeight="1" x14ac:dyDescent="0.3">
      <c r="A25" s="181" t="s">
        <v>300</v>
      </c>
      <c r="B25" s="182" t="str">
        <f>'S1'!$E$29</f>
        <v>A</v>
      </c>
      <c r="C25" s="182" t="str">
        <f>'S1'!$E$29</f>
        <v>A</v>
      </c>
      <c r="D25" s="182" t="str">
        <f>'S1'!$E$29</f>
        <v>A</v>
      </c>
      <c r="E25" s="182" t="str">
        <f>'S1'!$E$29</f>
        <v>A</v>
      </c>
      <c r="F25" s="182" t="str">
        <f>'S1'!$E$29</f>
        <v>A</v>
      </c>
      <c r="G25" s="183" t="str">
        <f>'S1'!$E$29</f>
        <v>A</v>
      </c>
      <c r="H25" s="184" t="s">
        <v>569</v>
      </c>
      <c r="I25" s="183" t="str">
        <f>CONCATENATE('S1'!$B$30," -",'S1'!$C$30)</f>
        <v>70 -100</v>
      </c>
      <c r="J25" s="2"/>
      <c r="K25" s="2"/>
      <c r="L25" s="2"/>
      <c r="M25" s="2"/>
      <c r="N25" s="2"/>
      <c r="O25" s="2"/>
    </row>
    <row r="26" spans="1:15" ht="15.75" customHeight="1" x14ac:dyDescent="0.3">
      <c r="A26" s="270" t="s">
        <v>570</v>
      </c>
      <c r="B26" s="205"/>
      <c r="C26" s="205"/>
      <c r="D26" s="205"/>
      <c r="E26" s="205"/>
      <c r="F26" s="205"/>
      <c r="G26" s="205"/>
      <c r="H26" s="205"/>
      <c r="I26" s="189"/>
      <c r="J26" s="2"/>
      <c r="K26" s="2"/>
      <c r="L26" s="2"/>
      <c r="M26" s="2"/>
      <c r="N26" s="2"/>
      <c r="O26" s="2"/>
    </row>
    <row r="27" spans="1:15" ht="15" customHeight="1" x14ac:dyDescent="0.3">
      <c r="A27" s="272" t="str">
        <f>CONCATENATE("Direct Assesment = ",'S1'!C23,"% Internal Mark + ",'S1'!C24,"% External Mark")</f>
        <v>Direct Assesment = 60% Internal Mark + 40% External Mark</v>
      </c>
      <c r="B27" s="212"/>
      <c r="C27" s="212"/>
      <c r="D27" s="212"/>
      <c r="E27" s="212"/>
      <c r="F27" s="212"/>
      <c r="G27" s="212"/>
      <c r="H27" s="213"/>
      <c r="I27" s="189"/>
      <c r="J27" s="2"/>
      <c r="K27" s="2"/>
      <c r="L27" s="2"/>
      <c r="M27" s="2"/>
      <c r="N27" s="2"/>
      <c r="O27" s="2"/>
    </row>
    <row r="28" spans="1:15" ht="15.75" customHeight="1" x14ac:dyDescent="0.3">
      <c r="A28" s="289" t="s">
        <v>576</v>
      </c>
      <c r="B28" s="213"/>
      <c r="C28" s="175" t="s">
        <v>11</v>
      </c>
      <c r="D28" s="175" t="s">
        <v>12</v>
      </c>
      <c r="E28" s="175" t="s">
        <v>13</v>
      </c>
      <c r="F28" s="175" t="s">
        <v>14</v>
      </c>
      <c r="G28" s="175" t="s">
        <v>15</v>
      </c>
      <c r="H28" s="175" t="s">
        <v>16</v>
      </c>
      <c r="I28" s="189"/>
      <c r="J28" s="2"/>
      <c r="K28" s="2"/>
      <c r="L28" s="2"/>
      <c r="M28" s="2"/>
      <c r="N28" s="2"/>
      <c r="O28" s="2"/>
    </row>
    <row r="29" spans="1:15" ht="15.75" customHeight="1" x14ac:dyDescent="0.3">
      <c r="A29" s="273" t="s">
        <v>300</v>
      </c>
      <c r="B29" s="213"/>
      <c r="C29" s="192">
        <f>'S2'!$AV$256</f>
        <v>3</v>
      </c>
      <c r="D29" s="192">
        <f>'S2'!$AV$256</f>
        <v>3</v>
      </c>
      <c r="E29" s="192">
        <f>'S2'!$AV$256</f>
        <v>3</v>
      </c>
      <c r="F29" s="192">
        <f>'S2'!$AV$256</f>
        <v>3</v>
      </c>
      <c r="G29" s="192">
        <f>'S2'!$AV$256</f>
        <v>3</v>
      </c>
      <c r="H29" s="192">
        <f>'S2'!$AV$256</f>
        <v>3</v>
      </c>
      <c r="I29" s="189"/>
      <c r="J29" s="2"/>
      <c r="K29" s="2"/>
      <c r="L29" s="2"/>
      <c r="M29" s="2"/>
      <c r="N29" s="2"/>
      <c r="O29" s="2"/>
    </row>
    <row r="30" spans="1:15" ht="15.75" customHeight="1" x14ac:dyDescent="0.3">
      <c r="A30" s="273" t="s">
        <v>299</v>
      </c>
      <c r="B30" s="213"/>
      <c r="C30" s="192">
        <f ca="1">'S2'!$AW$256</f>
        <v>3</v>
      </c>
      <c r="D30" s="192">
        <f ca="1">'S2'!$AX$256</f>
        <v>3</v>
      </c>
      <c r="E30" s="192">
        <f ca="1">'S2'!$AY$256</f>
        <v>3</v>
      </c>
      <c r="F30" s="192">
        <f ca="1">'S2'!$AZ$256</f>
        <v>3</v>
      </c>
      <c r="G30" s="192">
        <f ca="1">'S2'!$BA$256</f>
        <v>3</v>
      </c>
      <c r="H30" s="192">
        <f ca="1">'S2'!$BB$256</f>
        <v>3</v>
      </c>
      <c r="I30" s="189"/>
      <c r="J30" s="2"/>
      <c r="K30" s="2"/>
      <c r="L30" s="2"/>
      <c r="M30" s="2"/>
      <c r="N30" s="2"/>
      <c r="O30" s="2"/>
    </row>
    <row r="31" spans="1:15" ht="15.75" customHeight="1" x14ac:dyDescent="0.3">
      <c r="A31" s="273" t="s">
        <v>571</v>
      </c>
      <c r="B31" s="213"/>
      <c r="C31" s="193">
        <f ca="1">'S2'!AW257</f>
        <v>3</v>
      </c>
      <c r="D31" s="193">
        <f ca="1">'S2'!AX257</f>
        <v>3</v>
      </c>
      <c r="E31" s="193">
        <f ca="1">'S2'!AY257</f>
        <v>3</v>
      </c>
      <c r="F31" s="193">
        <f ca="1">'S2'!AZ257</f>
        <v>3</v>
      </c>
      <c r="G31" s="193">
        <f ca="1">'S2'!BA257</f>
        <v>3</v>
      </c>
      <c r="H31" s="193">
        <f ca="1">'S2'!BB257</f>
        <v>3</v>
      </c>
      <c r="I31" s="189"/>
      <c r="J31" s="2"/>
      <c r="K31" s="2"/>
      <c r="L31" s="2"/>
      <c r="M31" s="2"/>
      <c r="N31" s="2"/>
      <c r="O31" s="2"/>
    </row>
    <row r="32" spans="1:15" ht="15.75" customHeight="1" x14ac:dyDescent="0.3">
      <c r="A32" s="289" t="s">
        <v>577</v>
      </c>
      <c r="B32" s="213"/>
      <c r="C32" s="203" t="s">
        <v>578</v>
      </c>
      <c r="D32" s="290" t="str">
        <f>'S1'!B8</f>
        <v>Dr.N.Dhanalakshmi</v>
      </c>
      <c r="E32" s="212"/>
      <c r="F32" s="212"/>
      <c r="G32" s="212"/>
      <c r="H32" s="213"/>
      <c r="I32" s="189"/>
      <c r="J32" s="2"/>
      <c r="K32" s="2"/>
      <c r="L32" s="2"/>
      <c r="M32" s="2"/>
      <c r="N32" s="2"/>
      <c r="O32" s="2"/>
    </row>
    <row r="33" spans="1:15" ht="15.75" customHeight="1" x14ac:dyDescent="0.3">
      <c r="A33" s="273" t="s">
        <v>300</v>
      </c>
      <c r="B33" s="213"/>
      <c r="C33" s="175">
        <f ca="1">'S2'!$AV$269</f>
        <v>0</v>
      </c>
      <c r="D33" s="175">
        <f ca="1">'S2'!$AV$269</f>
        <v>0</v>
      </c>
      <c r="E33" s="175">
        <f ca="1">'S2'!$AV$269</f>
        <v>0</v>
      </c>
      <c r="F33" s="175">
        <f ca="1">'S2'!$AV$269</f>
        <v>0</v>
      </c>
      <c r="G33" s="175">
        <f ca="1">'S2'!$AV$269</f>
        <v>0</v>
      </c>
      <c r="H33" s="175">
        <f ca="1">'S2'!$AV$269</f>
        <v>0</v>
      </c>
      <c r="I33" s="189"/>
      <c r="J33" s="2"/>
      <c r="K33" s="2"/>
      <c r="L33" s="2"/>
      <c r="M33" s="2"/>
      <c r="N33" s="2"/>
      <c r="O33" s="2"/>
    </row>
    <row r="34" spans="1:15" ht="15.75" customHeight="1" x14ac:dyDescent="0.3">
      <c r="A34" s="273" t="s">
        <v>299</v>
      </c>
      <c r="B34" s="213"/>
      <c r="C34" s="175">
        <f ca="1">'S2'!$AW269</f>
        <v>0</v>
      </c>
      <c r="D34" s="175">
        <f ca="1">'S2'!$AW269</f>
        <v>0</v>
      </c>
      <c r="E34" s="175">
        <f ca="1">'S2'!$AW269</f>
        <v>0</v>
      </c>
      <c r="F34" s="175">
        <f ca="1">'S2'!$AW269</f>
        <v>0</v>
      </c>
      <c r="G34" s="175">
        <f ca="1">'S2'!$AW269</f>
        <v>0</v>
      </c>
      <c r="H34" s="175">
        <f ca="1">'S2'!$AW269</f>
        <v>0</v>
      </c>
      <c r="I34" s="189"/>
      <c r="J34" s="2"/>
      <c r="K34" s="2"/>
      <c r="L34" s="2"/>
      <c r="M34" s="2"/>
      <c r="N34" s="2"/>
      <c r="O34" s="2"/>
    </row>
    <row r="35" spans="1:15" ht="15.75" customHeight="1" x14ac:dyDescent="0.3">
      <c r="A35" s="273" t="s">
        <v>571</v>
      </c>
      <c r="B35" s="213"/>
      <c r="C35" s="175">
        <f ca="1">'S2'!AW274</f>
        <v>0</v>
      </c>
      <c r="D35" s="175">
        <f ca="1">'S2'!AX274</f>
        <v>0</v>
      </c>
      <c r="E35" s="175">
        <f ca="1">'S2'!AY274</f>
        <v>0</v>
      </c>
      <c r="F35" s="175">
        <f ca="1">'S2'!AZ274</f>
        <v>1.8</v>
      </c>
      <c r="G35" s="175">
        <f ca="1">'S2'!BA274</f>
        <v>0</v>
      </c>
      <c r="H35" s="175">
        <f ca="1">'S2'!BB274</f>
        <v>0</v>
      </c>
      <c r="I35" s="189"/>
      <c r="J35" s="2"/>
      <c r="K35" s="2"/>
      <c r="L35" s="2"/>
      <c r="M35" s="2"/>
      <c r="N35" s="2"/>
      <c r="O35" s="2"/>
    </row>
    <row r="36" spans="1:15" ht="15.75" customHeight="1" x14ac:dyDescent="0.3">
      <c r="A36" s="194"/>
      <c r="B36" s="2"/>
      <c r="C36" s="2"/>
      <c r="D36" s="2"/>
      <c r="E36" s="2"/>
      <c r="F36" s="2"/>
      <c r="G36" s="2"/>
      <c r="H36" s="189"/>
      <c r="I36" s="189"/>
      <c r="J36" s="2"/>
      <c r="K36" s="2"/>
      <c r="L36" s="2"/>
      <c r="M36" s="2"/>
      <c r="N36" s="2"/>
      <c r="O36" s="2"/>
    </row>
    <row r="37" spans="1:15" ht="15.75" customHeight="1" x14ac:dyDescent="0.3">
      <c r="A37" s="194"/>
      <c r="B37" s="2"/>
      <c r="C37" s="2"/>
      <c r="D37" s="2"/>
      <c r="E37" s="2"/>
      <c r="F37" s="2"/>
      <c r="G37" s="2"/>
      <c r="H37" s="189"/>
      <c r="I37" s="189"/>
      <c r="J37" s="2"/>
      <c r="K37" s="2"/>
      <c r="L37" s="2"/>
      <c r="M37" s="2"/>
      <c r="N37" s="2"/>
      <c r="O37" s="2"/>
    </row>
    <row r="38" spans="1:15" ht="15.75" customHeight="1" x14ac:dyDescent="0.3">
      <c r="A38" s="194"/>
      <c r="B38" s="2"/>
      <c r="C38" s="2"/>
      <c r="D38" s="2"/>
      <c r="E38" s="2"/>
      <c r="F38" s="2"/>
      <c r="G38" s="2"/>
      <c r="H38" s="189"/>
      <c r="I38" s="189"/>
      <c r="J38" s="2"/>
      <c r="K38" s="2"/>
      <c r="L38" s="2"/>
      <c r="M38" s="2"/>
      <c r="N38" s="2"/>
      <c r="O38" s="2"/>
    </row>
    <row r="39" spans="1:15" ht="15.75" customHeight="1" x14ac:dyDescent="0.3">
      <c r="A39" s="194"/>
      <c r="B39" s="2"/>
      <c r="C39" s="2"/>
      <c r="D39" s="2"/>
      <c r="E39" s="2"/>
      <c r="F39" s="2"/>
      <c r="G39" s="2"/>
      <c r="H39" s="189"/>
      <c r="I39" s="189"/>
      <c r="J39" s="2"/>
      <c r="K39" s="2"/>
      <c r="L39" s="2"/>
      <c r="M39" s="2"/>
      <c r="N39" s="2"/>
      <c r="O39" s="2"/>
    </row>
    <row r="40" spans="1:15" ht="15.75" customHeight="1" x14ac:dyDescent="0.3">
      <c r="A40" s="194"/>
      <c r="B40" s="2"/>
      <c r="C40" s="2"/>
      <c r="D40" s="2"/>
      <c r="E40" s="2"/>
      <c r="F40" s="2"/>
      <c r="G40" s="2"/>
      <c r="H40" s="189"/>
      <c r="I40" s="189"/>
      <c r="J40" s="2"/>
      <c r="K40" s="2"/>
      <c r="L40" s="2"/>
      <c r="M40" s="2"/>
      <c r="N40" s="2"/>
      <c r="O40" s="2"/>
    </row>
    <row r="41" spans="1:15" ht="15.75" customHeight="1" x14ac:dyDescent="0.3">
      <c r="A41" s="194"/>
      <c r="B41" s="2"/>
      <c r="C41" s="2"/>
      <c r="D41" s="2"/>
      <c r="E41" s="2"/>
      <c r="F41" s="2"/>
      <c r="G41" s="2"/>
      <c r="H41" s="2"/>
      <c r="I41" s="189"/>
      <c r="J41" s="2"/>
      <c r="K41" s="2"/>
      <c r="L41" s="2"/>
      <c r="M41" s="2"/>
      <c r="N41" s="2"/>
      <c r="O41" s="2"/>
    </row>
    <row r="42" spans="1:15" ht="15.75" customHeight="1" x14ac:dyDescent="0.3">
      <c r="A42" s="194"/>
      <c r="B42" s="2"/>
      <c r="C42" s="2"/>
      <c r="D42" s="2"/>
      <c r="E42" s="2"/>
      <c r="F42" s="2"/>
      <c r="G42" s="2"/>
      <c r="H42" s="2"/>
      <c r="I42" s="189"/>
      <c r="J42" s="2"/>
      <c r="K42" s="2"/>
      <c r="L42" s="2"/>
      <c r="M42" s="2"/>
      <c r="N42" s="2"/>
      <c r="O42" s="2"/>
    </row>
    <row r="43" spans="1:15" ht="15.75" customHeight="1" x14ac:dyDescent="0.3">
      <c r="A43" s="194"/>
      <c r="B43" s="2"/>
      <c r="C43" s="2"/>
      <c r="D43" s="2"/>
      <c r="E43" s="2"/>
      <c r="F43" s="2"/>
      <c r="G43" s="2"/>
      <c r="H43" s="2"/>
      <c r="I43" s="189"/>
      <c r="J43" s="2"/>
      <c r="K43" s="2"/>
      <c r="L43" s="2"/>
      <c r="M43" s="2"/>
      <c r="N43" s="2"/>
      <c r="O43" s="2"/>
    </row>
    <row r="44" spans="1:15" ht="15.75" customHeight="1" x14ac:dyDescent="0.3">
      <c r="A44" s="270" t="s">
        <v>572</v>
      </c>
      <c r="B44" s="205"/>
      <c r="C44" s="2"/>
      <c r="D44" s="2"/>
      <c r="E44" s="2"/>
      <c r="F44" s="2"/>
      <c r="G44" s="2"/>
      <c r="H44" s="2"/>
      <c r="I44" s="189"/>
      <c r="J44" s="2"/>
      <c r="K44" s="2"/>
      <c r="L44" s="2"/>
      <c r="M44" s="2"/>
      <c r="N44" s="2"/>
      <c r="O44" s="2"/>
    </row>
    <row r="45" spans="1:15" ht="15.75" customHeight="1" x14ac:dyDescent="0.3">
      <c r="A45" s="194"/>
      <c r="B45" s="2"/>
      <c r="C45" s="2"/>
      <c r="D45" s="2"/>
      <c r="E45" s="2"/>
      <c r="F45" s="2"/>
      <c r="G45" s="2"/>
      <c r="H45" s="2"/>
      <c r="I45" s="189"/>
      <c r="J45" s="2"/>
      <c r="K45" s="2"/>
      <c r="L45" s="2"/>
      <c r="M45" s="2"/>
      <c r="N45" s="2"/>
      <c r="O45" s="2"/>
    </row>
    <row r="46" spans="1:15" ht="15.75" customHeight="1" x14ac:dyDescent="0.3">
      <c r="A46" s="194"/>
      <c r="B46" s="2"/>
      <c r="C46" s="2"/>
      <c r="D46" s="2"/>
      <c r="E46" s="2"/>
      <c r="F46" s="2"/>
      <c r="G46" s="2"/>
      <c r="H46" s="2"/>
      <c r="I46" s="189"/>
      <c r="J46" s="2"/>
      <c r="K46" s="2"/>
      <c r="L46" s="2"/>
      <c r="M46" s="2"/>
      <c r="N46" s="2"/>
      <c r="O46" s="2"/>
    </row>
    <row r="47" spans="1:15" ht="15.75" customHeight="1" x14ac:dyDescent="0.3">
      <c r="A47" s="288" t="s">
        <v>579</v>
      </c>
      <c r="B47" s="276"/>
      <c r="C47" s="275" t="s">
        <v>573</v>
      </c>
      <c r="D47" s="276"/>
      <c r="E47" s="199" t="s">
        <v>574</v>
      </c>
      <c r="F47" s="200"/>
      <c r="G47" s="201"/>
      <c r="H47" s="275" t="s">
        <v>575</v>
      </c>
      <c r="I47" s="283"/>
      <c r="J47" s="2"/>
      <c r="K47" s="2"/>
      <c r="L47" s="2"/>
      <c r="M47" s="2"/>
      <c r="N47" s="2"/>
      <c r="O47" s="2"/>
    </row>
    <row r="48" spans="1:1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3"/>
    <row r="96" spans="1:10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47:D47"/>
    <mergeCell ref="H47:I47"/>
    <mergeCell ref="A27:H27"/>
    <mergeCell ref="A28:B28"/>
    <mergeCell ref="A29:B29"/>
    <mergeCell ref="A30:B30"/>
    <mergeCell ref="A31:B31"/>
    <mergeCell ref="A32:B32"/>
    <mergeCell ref="D32:H32"/>
    <mergeCell ref="A33:B33"/>
    <mergeCell ref="A34:B34"/>
    <mergeCell ref="A35:B35"/>
    <mergeCell ref="A44:B44"/>
    <mergeCell ref="A47:B47"/>
    <mergeCell ref="H15:I20"/>
    <mergeCell ref="H21:I21"/>
    <mergeCell ref="A22:G22"/>
    <mergeCell ref="H22:I22"/>
    <mergeCell ref="A26:H26"/>
    <mergeCell ref="B11:I11"/>
    <mergeCell ref="A12:I12"/>
    <mergeCell ref="B13:G13"/>
    <mergeCell ref="H13:I13"/>
    <mergeCell ref="H14:I14"/>
    <mergeCell ref="B6:I6"/>
    <mergeCell ref="B7:I7"/>
    <mergeCell ref="B8:I8"/>
    <mergeCell ref="B9:I9"/>
    <mergeCell ref="B10:I10"/>
    <mergeCell ref="A1:I1"/>
    <mergeCell ref="A2:I2"/>
    <mergeCell ref="A3:I3"/>
    <mergeCell ref="C4:D4"/>
    <mergeCell ref="A5:B5"/>
    <mergeCell ref="D5:I5"/>
  </mergeCells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11.88671875" customWidth="1"/>
    <col min="3" max="3" width="12.33203125" customWidth="1"/>
    <col min="4" max="4" width="13.109375" customWidth="1"/>
    <col min="5" max="5" width="13.33203125" customWidth="1"/>
    <col min="6" max="6" width="12.109375" customWidth="1"/>
    <col min="7" max="7" width="6.5546875" customWidth="1"/>
    <col min="8" max="8" width="7.33203125" customWidth="1"/>
    <col min="9" max="15" width="8.6640625" customWidth="1"/>
  </cols>
  <sheetData>
    <row r="1" spans="1:15" ht="15" customHeight="1" x14ac:dyDescent="0.3">
      <c r="A1" s="256" t="s">
        <v>560</v>
      </c>
      <c r="B1" s="257"/>
      <c r="C1" s="257"/>
      <c r="D1" s="257"/>
      <c r="E1" s="257"/>
      <c r="F1" s="257"/>
      <c r="G1" s="257"/>
      <c r="H1" s="257"/>
      <c r="I1" s="258"/>
      <c r="J1" s="2"/>
      <c r="K1" s="2"/>
      <c r="L1" s="2"/>
      <c r="M1" s="2"/>
      <c r="N1" s="2"/>
      <c r="O1" s="2"/>
    </row>
    <row r="2" spans="1:15" ht="15" customHeight="1" x14ac:dyDescent="0.3">
      <c r="A2" s="259" t="s">
        <v>561</v>
      </c>
      <c r="B2" s="205"/>
      <c r="C2" s="205"/>
      <c r="D2" s="205"/>
      <c r="E2" s="205"/>
      <c r="F2" s="205"/>
      <c r="G2" s="205"/>
      <c r="H2" s="205"/>
      <c r="I2" s="260"/>
      <c r="J2" s="2"/>
      <c r="K2" s="2"/>
      <c r="L2" s="2"/>
      <c r="M2" s="2"/>
      <c r="N2" s="2"/>
      <c r="O2" s="2"/>
    </row>
    <row r="3" spans="1:15" ht="15.75" customHeight="1" x14ac:dyDescent="0.3">
      <c r="A3" s="261" t="s">
        <v>562</v>
      </c>
      <c r="B3" s="205"/>
      <c r="C3" s="205"/>
      <c r="D3" s="205"/>
      <c r="E3" s="205"/>
      <c r="F3" s="205"/>
      <c r="G3" s="205"/>
      <c r="H3" s="205"/>
      <c r="I3" s="260"/>
      <c r="J3" s="2"/>
      <c r="K3" s="2"/>
      <c r="L3" s="2"/>
      <c r="M3" s="2"/>
      <c r="N3" s="2"/>
      <c r="O3" s="2"/>
    </row>
    <row r="4" spans="1:15" ht="14.4" x14ac:dyDescent="0.3">
      <c r="A4" s="161" t="s">
        <v>563</v>
      </c>
      <c r="B4" s="162"/>
      <c r="C4" s="262" t="str">
        <f>'S1'!$C$3</f>
        <v>2022-2023</v>
      </c>
      <c r="D4" s="230"/>
      <c r="E4" s="162" t="s">
        <v>564</v>
      </c>
      <c r="F4" s="162" t="str">
        <f>'S1'!$C$4</f>
        <v>VI</v>
      </c>
      <c r="G4" s="162"/>
      <c r="H4" s="162"/>
      <c r="I4" s="163"/>
      <c r="J4" s="2"/>
      <c r="K4" s="2"/>
      <c r="L4" s="2"/>
      <c r="M4" s="2"/>
      <c r="N4" s="2"/>
      <c r="O4" s="2"/>
    </row>
    <row r="5" spans="1:15" ht="14.4" x14ac:dyDescent="0.3">
      <c r="A5" s="263" t="s">
        <v>565</v>
      </c>
      <c r="B5" s="264"/>
      <c r="C5" s="164" t="str">
        <f>'S1'!$C$1</f>
        <v>CS8661</v>
      </c>
      <c r="D5" s="265" t="str">
        <f>'S1'!$C$2</f>
        <v>Internet programming Lab</v>
      </c>
      <c r="E5" s="257"/>
      <c r="F5" s="257"/>
      <c r="G5" s="257"/>
      <c r="H5" s="257"/>
      <c r="I5" s="258"/>
      <c r="J5" s="2"/>
      <c r="K5" s="2"/>
      <c r="L5" s="2"/>
      <c r="M5" s="2"/>
      <c r="N5" s="2"/>
      <c r="O5" s="2"/>
    </row>
    <row r="6" spans="1:15" ht="15" customHeight="1" x14ac:dyDescent="0.3">
      <c r="A6" s="165" t="s">
        <v>566</v>
      </c>
      <c r="B6" s="287" t="str">
        <f>'S1'!$B$15</f>
        <v xml:space="preserve">Construct Web pages using HTML and style sheets.
</v>
      </c>
      <c r="C6" s="212"/>
      <c r="D6" s="212"/>
      <c r="E6" s="212"/>
      <c r="F6" s="212"/>
      <c r="G6" s="212"/>
      <c r="H6" s="212"/>
      <c r="I6" s="266"/>
      <c r="J6" s="2"/>
      <c r="K6" s="2"/>
      <c r="L6" s="2"/>
      <c r="M6" s="2"/>
      <c r="N6" s="2"/>
      <c r="O6" s="2"/>
    </row>
    <row r="7" spans="1:15" ht="15" customHeight="1" x14ac:dyDescent="0.3">
      <c r="A7" s="165" t="s">
        <v>12</v>
      </c>
      <c r="B7" s="287" t="str">
        <f>'S1'!$B$16</f>
        <v xml:space="preserve">Build dynamic web pages with validation using Java Script objects and by applying different event handling mechanisms
</v>
      </c>
      <c r="C7" s="212"/>
      <c r="D7" s="212"/>
      <c r="E7" s="212"/>
      <c r="F7" s="212"/>
      <c r="G7" s="212"/>
      <c r="H7" s="212"/>
      <c r="I7" s="266"/>
      <c r="J7" s="2"/>
      <c r="K7" s="2"/>
      <c r="L7" s="2"/>
      <c r="M7" s="2"/>
      <c r="N7" s="2"/>
      <c r="O7" s="2"/>
    </row>
    <row r="8" spans="1:15" ht="15" customHeight="1" x14ac:dyDescent="0.3">
      <c r="A8" s="165" t="s">
        <v>13</v>
      </c>
      <c r="B8" s="287" t="str">
        <f>'S1'!$B$17</f>
        <v xml:space="preserve">Develop dynamic web pages using server side scripting.
</v>
      </c>
      <c r="C8" s="212"/>
      <c r="D8" s="212"/>
      <c r="E8" s="212"/>
      <c r="F8" s="212"/>
      <c r="G8" s="212"/>
      <c r="H8" s="212"/>
      <c r="I8" s="266"/>
      <c r="J8" s="2"/>
      <c r="K8" s="2"/>
      <c r="L8" s="2"/>
      <c r="M8" s="2"/>
      <c r="N8" s="2"/>
      <c r="O8" s="2"/>
    </row>
    <row r="9" spans="1:15" ht="15" customHeight="1" x14ac:dyDescent="0.3">
      <c r="A9" s="165" t="s">
        <v>14</v>
      </c>
      <c r="B9" s="287" t="str">
        <f>'S1'!$B$18</f>
        <v xml:space="preserve">Construct Web pages using XML and style sheets.
</v>
      </c>
      <c r="C9" s="212"/>
      <c r="D9" s="212"/>
      <c r="E9" s="212"/>
      <c r="F9" s="212"/>
      <c r="G9" s="212"/>
      <c r="H9" s="212"/>
      <c r="I9" s="266"/>
      <c r="J9" s="2"/>
      <c r="K9" s="2"/>
      <c r="L9" s="2"/>
      <c r="M9" s="2"/>
      <c r="N9" s="2"/>
      <c r="O9" s="2"/>
    </row>
    <row r="10" spans="1:15" ht="15" customHeight="1" x14ac:dyDescent="0.3">
      <c r="A10" s="165" t="s">
        <v>15</v>
      </c>
      <c r="B10" s="287" t="str">
        <f>'S1'!$B$19</f>
        <v xml:space="preserve">Develop web applications using PHP programming .
Develop web applications using PHP programming .
</v>
      </c>
      <c r="C10" s="212"/>
      <c r="D10" s="212"/>
      <c r="E10" s="212"/>
      <c r="F10" s="212"/>
      <c r="G10" s="212"/>
      <c r="H10" s="212"/>
      <c r="I10" s="266"/>
      <c r="J10" s="2"/>
      <c r="K10" s="2"/>
      <c r="L10" s="2"/>
      <c r="M10" s="2"/>
      <c r="N10" s="2"/>
      <c r="O10" s="2"/>
    </row>
    <row r="11" spans="1:15" ht="15" customHeight="1" x14ac:dyDescent="0.3">
      <c r="A11" s="165" t="s">
        <v>16</v>
      </c>
      <c r="B11" s="287" t="str">
        <f>'S1'!$B$20</f>
        <v xml:space="preserve">Construct web applications using AJAX and web services.
</v>
      </c>
      <c r="C11" s="212"/>
      <c r="D11" s="212"/>
      <c r="E11" s="212"/>
      <c r="F11" s="212"/>
      <c r="G11" s="212"/>
      <c r="H11" s="212"/>
      <c r="I11" s="266"/>
      <c r="J11" s="2"/>
      <c r="K11" s="2"/>
      <c r="L11" s="2"/>
      <c r="M11" s="2"/>
      <c r="N11" s="2"/>
      <c r="O11" s="2"/>
    </row>
    <row r="12" spans="1:15" ht="15.75" customHeight="1" x14ac:dyDescent="0.3">
      <c r="A12" s="268" t="s">
        <v>567</v>
      </c>
      <c r="B12" s="205"/>
      <c r="C12" s="205"/>
      <c r="D12" s="205"/>
      <c r="E12" s="205"/>
      <c r="F12" s="205"/>
      <c r="G12" s="205"/>
      <c r="H12" s="205"/>
      <c r="I12" s="260"/>
      <c r="J12" s="2"/>
      <c r="K12" s="2"/>
      <c r="L12" s="2"/>
      <c r="M12" s="2"/>
      <c r="N12" s="2"/>
      <c r="O12" s="2"/>
    </row>
    <row r="13" spans="1:15" ht="14.4" x14ac:dyDescent="0.3">
      <c r="A13" s="166"/>
      <c r="B13" s="269" t="s">
        <v>299</v>
      </c>
      <c r="C13" s="264"/>
      <c r="D13" s="264"/>
      <c r="E13" s="264"/>
      <c r="F13" s="264"/>
      <c r="G13" s="264"/>
      <c r="H13" s="277" t="s">
        <v>300</v>
      </c>
      <c r="I13" s="258"/>
      <c r="J13" s="2"/>
      <c r="K13" s="2"/>
      <c r="L13" s="2"/>
      <c r="M13" s="2"/>
      <c r="N13" s="2"/>
      <c r="O13" s="2"/>
    </row>
    <row r="14" spans="1:15" ht="14.4" x14ac:dyDescent="0.3">
      <c r="A14" s="167"/>
      <c r="B14" s="168" t="str">
        <f>'S1'!D14</f>
        <v>Exp 1-2</v>
      </c>
      <c r="C14" s="168" t="str">
        <f>'S1'!E14</f>
        <v>Exp 3</v>
      </c>
      <c r="D14" s="168" t="str">
        <f>'S1'!F14</f>
        <v>Exp 4-7</v>
      </c>
      <c r="E14" s="169" t="str">
        <f>'S1'!G14</f>
        <v>Exp 8</v>
      </c>
      <c r="F14" s="168" t="str">
        <f>'S1'!J14</f>
        <v>Model</v>
      </c>
      <c r="G14" s="170" t="str">
        <f>'S1'!K14</f>
        <v>Total</v>
      </c>
      <c r="H14" s="278" t="s">
        <v>568</v>
      </c>
      <c r="I14" s="266"/>
      <c r="J14" s="2"/>
      <c r="K14" s="2"/>
      <c r="L14" s="2"/>
      <c r="M14" s="2"/>
      <c r="N14" s="2"/>
      <c r="O14" s="2"/>
    </row>
    <row r="15" spans="1:15" ht="14.4" x14ac:dyDescent="0.3">
      <c r="A15" s="171" t="str">
        <f t="shared" ref="A15:A20" si="0">A6</f>
        <v xml:space="preserve">CO1 </v>
      </c>
      <c r="B15" s="168">
        <f>IF('S1'!$D$15&gt;0,'S1'!$D$15," ")</f>
        <v>200</v>
      </c>
      <c r="C15" s="168" t="str">
        <f>IF('S1'!$E$15&gt;0,'S1'!$E$15," ")</f>
        <v xml:space="preserve"> </v>
      </c>
      <c r="D15" s="168" t="str">
        <f>IF('S1'!$F$15&gt;0,'S1'!$F$15," ")</f>
        <v xml:space="preserve"> </v>
      </c>
      <c r="E15" s="168" t="str">
        <f>IF('S1'!$G$15&gt;0,'S1'!$G$15," ")</f>
        <v xml:space="preserve"> </v>
      </c>
      <c r="F15" s="168">
        <f>IF('S1'!$J$15&gt;0,'S1'!$J$15," ")</f>
        <v>100</v>
      </c>
      <c r="G15" s="170">
        <f>IF('S1'!$K$15&gt;0,'S1'!$K$15," ")</f>
        <v>300</v>
      </c>
      <c r="H15" s="279">
        <v>100</v>
      </c>
      <c r="I15" s="260"/>
      <c r="J15" s="2"/>
      <c r="K15" s="2"/>
      <c r="L15" s="2"/>
      <c r="M15" s="2"/>
      <c r="N15" s="2"/>
      <c r="O15" s="2"/>
    </row>
    <row r="16" spans="1:15" ht="14.4" x14ac:dyDescent="0.3">
      <c r="A16" s="171" t="str">
        <f t="shared" si="0"/>
        <v>CO2</v>
      </c>
      <c r="B16" s="168" t="str">
        <f>IF('S1'!$D$16&gt;0,'S1'!$D$16," ")</f>
        <v xml:space="preserve"> </v>
      </c>
      <c r="C16" s="168">
        <f>IF('S1'!$E$16&gt;0,'S1'!$E$16," ")</f>
        <v>100</v>
      </c>
      <c r="D16" s="168" t="str">
        <f>IF('S1'!F16&gt;0,'S1'!F16," ")</f>
        <v xml:space="preserve"> </v>
      </c>
      <c r="E16" s="168" t="str">
        <f>IF('S1'!$G$16&gt;0,'S1'!$G$16," ")</f>
        <v xml:space="preserve"> </v>
      </c>
      <c r="F16" s="168">
        <f>IF('S1'!$J$16&gt;0,'S1'!$J$16," ")</f>
        <v>100</v>
      </c>
      <c r="G16" s="170">
        <f>IF('S1'!$K$16&gt;0,'S1'!$K$16," ")</f>
        <v>200</v>
      </c>
      <c r="H16" s="280"/>
      <c r="I16" s="260"/>
      <c r="J16" s="2"/>
      <c r="K16" s="2"/>
      <c r="L16" s="2"/>
      <c r="M16" s="2"/>
      <c r="N16" s="2"/>
      <c r="O16" s="2"/>
    </row>
    <row r="17" spans="1:15" ht="14.4" x14ac:dyDescent="0.3">
      <c r="A17" s="171" t="str">
        <f t="shared" si="0"/>
        <v>CO3</v>
      </c>
      <c r="B17" s="168" t="str">
        <f>IF('S1'!$D$17&gt;0,'S1'!$D$17," ")</f>
        <v xml:space="preserve"> </v>
      </c>
      <c r="C17" s="168" t="str">
        <f>IF('S1'!$E$17&gt;0,'S1'!$E$17," ")</f>
        <v xml:space="preserve"> </v>
      </c>
      <c r="D17" s="168">
        <f>IF('S1'!$F$17&gt;0,'S1'!$F$17," ")</f>
        <v>400</v>
      </c>
      <c r="E17" s="168" t="str">
        <f>IF('S1'!$G$17&gt;0,'S1'!$G$17," ")</f>
        <v xml:space="preserve"> </v>
      </c>
      <c r="F17" s="168">
        <f>IF('S1'!$J$17&gt;0,'S1'!$J$17," ")</f>
        <v>100</v>
      </c>
      <c r="G17" s="170">
        <f>IF('S1'!$K$17&gt;0,'S1'!$K$17," ")</f>
        <v>500</v>
      </c>
      <c r="H17" s="280"/>
      <c r="I17" s="260"/>
      <c r="J17" s="2"/>
      <c r="K17" s="2"/>
      <c r="L17" s="2"/>
      <c r="M17" s="2"/>
      <c r="N17" s="2"/>
      <c r="O17" s="2"/>
    </row>
    <row r="18" spans="1:15" ht="14.4" x14ac:dyDescent="0.3">
      <c r="A18" s="171" t="str">
        <f t="shared" si="0"/>
        <v>CO4</v>
      </c>
      <c r="B18" s="168" t="str">
        <f>IF('S1'!$D$18&gt;0,'S1'!$D$18," ")</f>
        <v xml:space="preserve"> </v>
      </c>
      <c r="C18" s="168" t="str">
        <f>IF('S1'!$E$18&gt;0,'S1'!$E$18," ")</f>
        <v xml:space="preserve"> </v>
      </c>
      <c r="D18" s="168" t="str">
        <f>IF('S1'!$F$18&gt;0,'S1'!$F$18," ")</f>
        <v xml:space="preserve"> </v>
      </c>
      <c r="E18" s="168">
        <f>IF('S1'!$G$18&gt;0,'S1'!$G$18," ")</f>
        <v>100</v>
      </c>
      <c r="F18" s="168">
        <f>IF('S1'!$J$18&gt;0,'S1'!$J$18," ")</f>
        <v>100</v>
      </c>
      <c r="G18" s="170">
        <f>IF('S1'!$K$18&gt;0,'S1'!$K$18," ")</f>
        <v>200</v>
      </c>
      <c r="H18" s="280"/>
      <c r="I18" s="260"/>
      <c r="J18" s="2"/>
      <c r="K18" s="2"/>
      <c r="L18" s="2"/>
      <c r="M18" s="2"/>
      <c r="N18" s="2"/>
      <c r="O18" s="2"/>
    </row>
    <row r="19" spans="1:15" ht="14.4" x14ac:dyDescent="0.3">
      <c r="A19" s="171" t="str">
        <f t="shared" si="0"/>
        <v>CO5</v>
      </c>
      <c r="B19" s="168" t="str">
        <f>IF('S1'!$D$19&gt;0,'S1'!$D$19," ")</f>
        <v xml:space="preserve"> </v>
      </c>
      <c r="C19" s="168" t="str">
        <f>IF('S1'!$E$19&gt;0,'S1'!$E$19," ")</f>
        <v xml:space="preserve"> </v>
      </c>
      <c r="D19" s="168" t="str">
        <f>IF('S1'!$F$19&gt;0,'S1'!$F$19," ")</f>
        <v xml:space="preserve"> </v>
      </c>
      <c r="E19" s="168" t="str">
        <f>IF('S1'!$G$19&gt;0,'S1'!$G$19," ")</f>
        <v xml:space="preserve"> </v>
      </c>
      <c r="F19" s="168">
        <f>IF('S1'!$J$19&gt;0,'S1'!$J$19," ")</f>
        <v>100</v>
      </c>
      <c r="G19" s="170">
        <f>IF('S1'!$K$19&gt;0,'S1'!$K$19," ")</f>
        <v>200</v>
      </c>
      <c r="H19" s="280"/>
      <c r="I19" s="260"/>
      <c r="J19" s="2"/>
      <c r="K19" s="2"/>
      <c r="L19" s="2"/>
      <c r="M19" s="2"/>
      <c r="N19" s="2"/>
      <c r="O19" s="2"/>
    </row>
    <row r="20" spans="1:15" ht="14.4" x14ac:dyDescent="0.3">
      <c r="A20" s="171" t="str">
        <f t="shared" si="0"/>
        <v>CO6</v>
      </c>
      <c r="B20" s="168" t="str">
        <f>IF('S1'!$D$20&gt;0,'S1'!$D$20," ")</f>
        <v xml:space="preserve"> </v>
      </c>
      <c r="C20" s="168" t="str">
        <f>IF('S1'!$E$20&gt;0,'S1'!$E$20," ")</f>
        <v xml:space="preserve"> </v>
      </c>
      <c r="D20" s="168" t="str">
        <f>IF('S1'!$F$20&gt;0,'S1'!$F$20," ")</f>
        <v xml:space="preserve"> </v>
      </c>
      <c r="E20" s="168" t="str">
        <f>IF('S1'!$G$20&gt;0,'S1'!$G$20," ")</f>
        <v xml:space="preserve"> </v>
      </c>
      <c r="F20" s="168">
        <f>IF('S1'!$J$20&gt;0,'S1'!$J$20," ")</f>
        <v>100</v>
      </c>
      <c r="G20" s="170">
        <f>IF('S1'!$K$20&gt;0,'S1'!$K$20," ")</f>
        <v>200</v>
      </c>
      <c r="H20" s="280"/>
      <c r="I20" s="260"/>
      <c r="J20" s="2"/>
      <c r="K20" s="2"/>
      <c r="L20" s="2"/>
      <c r="M20" s="2"/>
      <c r="N20" s="2"/>
      <c r="O20" s="2"/>
    </row>
    <row r="21" spans="1:15" ht="15.75" customHeight="1" x14ac:dyDescent="0.3">
      <c r="A21" s="172" t="s">
        <v>283</v>
      </c>
      <c r="B21" s="168">
        <f>IF('S1'!$D$21&gt;0,'S1'!$D$21," ")</f>
        <v>200</v>
      </c>
      <c r="C21" s="168">
        <f>IF('S1'!$E$21&gt;0,'S1'!$E$21," ")</f>
        <v>100</v>
      </c>
      <c r="D21" s="168">
        <f>IF('S1'!$F$21&gt;0,'S1'!$F$21," ")</f>
        <v>400</v>
      </c>
      <c r="E21" s="168">
        <f>IF('S1'!$G$21&gt;0,'S1'!$G$21," ")</f>
        <v>100</v>
      </c>
      <c r="F21" s="168">
        <f>IF('S1'!J21&gt;0,'S1'!J21," ")</f>
        <v>600</v>
      </c>
      <c r="G21" s="170">
        <f>IF('S1'!$K$21&gt;0,'S1'!$K$21," ")</f>
        <v>1600</v>
      </c>
      <c r="H21" s="281">
        <f>SUM(H15:H20)</f>
        <v>100</v>
      </c>
      <c r="I21" s="266"/>
      <c r="J21" s="2"/>
      <c r="K21" s="2"/>
      <c r="L21" s="2"/>
      <c r="M21" s="2"/>
      <c r="N21" s="2"/>
      <c r="O21" s="2"/>
    </row>
    <row r="22" spans="1:15" ht="15" customHeight="1" x14ac:dyDescent="0.3">
      <c r="A22" s="284" t="s">
        <v>9</v>
      </c>
      <c r="B22" s="264"/>
      <c r="C22" s="264"/>
      <c r="D22" s="264"/>
      <c r="E22" s="264"/>
      <c r="F22" s="264"/>
      <c r="G22" s="285"/>
      <c r="H22" s="286" t="s">
        <v>301</v>
      </c>
      <c r="I22" s="285"/>
      <c r="J22" s="2"/>
      <c r="K22" s="2"/>
      <c r="L22" s="2"/>
      <c r="M22" s="2"/>
      <c r="N22" s="2"/>
      <c r="O22" s="2"/>
    </row>
    <row r="23" spans="1:15" ht="15.75" customHeight="1" x14ac:dyDescent="0.3">
      <c r="A23" s="165"/>
      <c r="B23" s="175" t="s">
        <v>11</v>
      </c>
      <c r="C23" s="176" t="s">
        <v>12</v>
      </c>
      <c r="D23" s="175" t="s">
        <v>13</v>
      </c>
      <c r="E23" s="175" t="s">
        <v>14</v>
      </c>
      <c r="F23" s="175" t="s">
        <v>15</v>
      </c>
      <c r="G23" s="177" t="s">
        <v>16</v>
      </c>
      <c r="H23" s="178" t="s">
        <v>304</v>
      </c>
      <c r="I23" s="179" t="str">
        <f>CONCATENATE('S1'!$B$28," -",'S1'!$C$28)</f>
        <v>50 -59</v>
      </c>
      <c r="J23" s="2"/>
      <c r="K23" s="2"/>
      <c r="L23" s="2"/>
      <c r="M23" s="2"/>
      <c r="N23" s="2"/>
      <c r="O23" s="2"/>
    </row>
    <row r="24" spans="1:15" ht="18" customHeight="1" x14ac:dyDescent="0.3">
      <c r="A24" s="180" t="s">
        <v>299</v>
      </c>
      <c r="B24" s="175">
        <f>'S1'!E23</f>
        <v>80</v>
      </c>
      <c r="C24" s="175">
        <f>'S1'!E24</f>
        <v>80</v>
      </c>
      <c r="D24" s="175">
        <f>'S1'!E25</f>
        <v>80</v>
      </c>
      <c r="E24" s="175">
        <f>'S1'!E26</f>
        <v>80</v>
      </c>
      <c r="F24" s="175">
        <f>'S1'!E27</f>
        <v>80</v>
      </c>
      <c r="G24" s="177">
        <f>'S1'!E28</f>
        <v>80</v>
      </c>
      <c r="H24" s="178" t="s">
        <v>305</v>
      </c>
      <c r="I24" s="179" t="str">
        <f>CONCATENATE('S1'!$B$29," -",'S1'!$C$29)</f>
        <v>60 -69</v>
      </c>
      <c r="J24" s="2"/>
      <c r="K24" s="2"/>
      <c r="L24" s="2"/>
      <c r="M24" s="2"/>
      <c r="N24" s="2"/>
      <c r="O24" s="2"/>
    </row>
    <row r="25" spans="1:15" ht="15" customHeight="1" x14ac:dyDescent="0.3">
      <c r="A25" s="181" t="s">
        <v>300</v>
      </c>
      <c r="B25" s="182" t="str">
        <f>'S1'!$E$29</f>
        <v>A</v>
      </c>
      <c r="C25" s="182" t="str">
        <f>'S1'!$E$29</f>
        <v>A</v>
      </c>
      <c r="D25" s="182" t="str">
        <f>'S1'!$E$29</f>
        <v>A</v>
      </c>
      <c r="E25" s="182" t="str">
        <f>'S1'!$E$29</f>
        <v>A</v>
      </c>
      <c r="F25" s="182" t="str">
        <f>'S1'!$E$29</f>
        <v>A</v>
      </c>
      <c r="G25" s="183" t="str">
        <f>'S1'!$E$29</f>
        <v>A</v>
      </c>
      <c r="H25" s="184" t="s">
        <v>569</v>
      </c>
      <c r="I25" s="183" t="str">
        <f>CONCATENATE('S1'!$B$30," -",'S1'!$C$30)</f>
        <v>70 -100</v>
      </c>
      <c r="J25" s="2"/>
      <c r="K25" s="2"/>
      <c r="L25" s="2"/>
      <c r="M25" s="2"/>
      <c r="N25" s="2"/>
      <c r="O25" s="2"/>
    </row>
    <row r="26" spans="1:15" ht="15.75" customHeight="1" x14ac:dyDescent="0.3">
      <c r="A26" s="270" t="s">
        <v>570</v>
      </c>
      <c r="B26" s="205"/>
      <c r="C26" s="205"/>
      <c r="D26" s="205"/>
      <c r="E26" s="205"/>
      <c r="F26" s="205"/>
      <c r="G26" s="205"/>
      <c r="H26" s="205"/>
      <c r="I26" s="189"/>
      <c r="J26" s="2"/>
      <c r="K26" s="2"/>
      <c r="L26" s="2"/>
      <c r="M26" s="2"/>
      <c r="N26" s="2"/>
      <c r="O26" s="2"/>
    </row>
    <row r="27" spans="1:15" ht="15" customHeight="1" x14ac:dyDescent="0.3">
      <c r="A27" s="272" t="str">
        <f>CONCATENATE("Direct Assesment = ",'S1'!C23,"% Internal Mark + ",'S1'!C24,"% External Mark")</f>
        <v>Direct Assesment = 60% Internal Mark + 40% External Mark</v>
      </c>
      <c r="B27" s="212"/>
      <c r="C27" s="212"/>
      <c r="D27" s="212"/>
      <c r="E27" s="212"/>
      <c r="F27" s="212"/>
      <c r="G27" s="212"/>
      <c r="H27" s="213"/>
      <c r="I27" s="189"/>
      <c r="J27" s="2"/>
      <c r="K27" s="2"/>
      <c r="L27" s="2"/>
      <c r="M27" s="2"/>
      <c r="N27" s="2"/>
      <c r="O27" s="2"/>
    </row>
    <row r="28" spans="1:15" ht="15.75" customHeight="1" x14ac:dyDescent="0.3">
      <c r="A28" s="289" t="s">
        <v>576</v>
      </c>
      <c r="B28" s="213"/>
      <c r="C28" s="175" t="s">
        <v>11</v>
      </c>
      <c r="D28" s="175" t="s">
        <v>12</v>
      </c>
      <c r="E28" s="175" t="s">
        <v>13</v>
      </c>
      <c r="F28" s="175" t="s">
        <v>14</v>
      </c>
      <c r="G28" s="175" t="s">
        <v>15</v>
      </c>
      <c r="H28" s="175" t="s">
        <v>16</v>
      </c>
      <c r="I28" s="189"/>
      <c r="J28" s="2"/>
      <c r="K28" s="2"/>
      <c r="L28" s="2"/>
      <c r="M28" s="2"/>
      <c r="N28" s="2"/>
      <c r="O28" s="2"/>
    </row>
    <row r="29" spans="1:15" ht="15.75" customHeight="1" x14ac:dyDescent="0.3">
      <c r="A29" s="273" t="s">
        <v>300</v>
      </c>
      <c r="B29" s="213"/>
      <c r="C29" s="192">
        <f>'S2'!$AV$256</f>
        <v>3</v>
      </c>
      <c r="D29" s="192">
        <f>'S2'!$AV$256</f>
        <v>3</v>
      </c>
      <c r="E29" s="192">
        <f>'S2'!$AV$256</f>
        <v>3</v>
      </c>
      <c r="F29" s="192">
        <f>'S2'!$AV$256</f>
        <v>3</v>
      </c>
      <c r="G29" s="192">
        <f>'S2'!$AV$256</f>
        <v>3</v>
      </c>
      <c r="H29" s="192">
        <f>'S2'!$AV$256</f>
        <v>3</v>
      </c>
      <c r="I29" s="189"/>
      <c r="J29" s="2"/>
      <c r="K29" s="2"/>
      <c r="L29" s="2"/>
      <c r="M29" s="2"/>
      <c r="N29" s="2"/>
      <c r="O29" s="2"/>
    </row>
    <row r="30" spans="1:15" ht="15.75" customHeight="1" x14ac:dyDescent="0.3">
      <c r="A30" s="273" t="s">
        <v>299</v>
      </c>
      <c r="B30" s="213"/>
      <c r="C30" s="192">
        <f ca="1">'S2'!$AW$256</f>
        <v>3</v>
      </c>
      <c r="D30" s="192">
        <f ca="1">'S2'!$AX$256</f>
        <v>3</v>
      </c>
      <c r="E30" s="192">
        <f ca="1">'S2'!$AY$256</f>
        <v>3</v>
      </c>
      <c r="F30" s="192">
        <f ca="1">'S2'!$AZ$256</f>
        <v>3</v>
      </c>
      <c r="G30" s="192">
        <f ca="1">'S2'!$BA$256</f>
        <v>3</v>
      </c>
      <c r="H30" s="192">
        <f ca="1">'S2'!$BB$256</f>
        <v>3</v>
      </c>
      <c r="I30" s="189"/>
      <c r="J30" s="2"/>
      <c r="K30" s="2"/>
      <c r="L30" s="2"/>
      <c r="M30" s="2"/>
      <c r="N30" s="2"/>
      <c r="O30" s="2"/>
    </row>
    <row r="31" spans="1:15" ht="15.75" customHeight="1" x14ac:dyDescent="0.3">
      <c r="A31" s="273" t="s">
        <v>571</v>
      </c>
      <c r="B31" s="213"/>
      <c r="C31" s="193">
        <f ca="1">'S2'!AW257</f>
        <v>3</v>
      </c>
      <c r="D31" s="193">
        <f ca="1">'S2'!AX257</f>
        <v>3</v>
      </c>
      <c r="E31" s="193">
        <f ca="1">'S2'!AY257</f>
        <v>3</v>
      </c>
      <c r="F31" s="193">
        <f ca="1">'S2'!AZ257</f>
        <v>3</v>
      </c>
      <c r="G31" s="193">
        <f ca="1">'S2'!BA257</f>
        <v>3</v>
      </c>
      <c r="H31" s="193">
        <f ca="1">'S2'!BB257</f>
        <v>3</v>
      </c>
      <c r="I31" s="189"/>
      <c r="J31" s="2"/>
      <c r="K31" s="2"/>
      <c r="L31" s="2"/>
      <c r="M31" s="2"/>
      <c r="N31" s="2"/>
      <c r="O31" s="2"/>
    </row>
    <row r="32" spans="1:15" ht="15.75" customHeight="1" x14ac:dyDescent="0.3">
      <c r="A32" s="289" t="s">
        <v>580</v>
      </c>
      <c r="B32" s="213"/>
      <c r="C32" s="203" t="s">
        <v>578</v>
      </c>
      <c r="D32" s="290" t="e">
        <f>#REF!</f>
        <v>#REF!</v>
      </c>
      <c r="E32" s="212"/>
      <c r="F32" s="212"/>
      <c r="G32" s="212"/>
      <c r="H32" s="213"/>
      <c r="I32" s="189"/>
      <c r="J32" s="2"/>
      <c r="K32" s="2"/>
      <c r="L32" s="2"/>
      <c r="M32" s="2"/>
      <c r="N32" s="2"/>
      <c r="O32" s="2"/>
    </row>
    <row r="33" spans="1:15" ht="15.75" customHeight="1" x14ac:dyDescent="0.3">
      <c r="A33" s="273" t="s">
        <v>300</v>
      </c>
      <c r="B33" s="213"/>
      <c r="C33" s="175">
        <f ca="1">'S2'!$AV$270</f>
        <v>0</v>
      </c>
      <c r="D33" s="175">
        <f ca="1">'S2'!$AV$270</f>
        <v>0</v>
      </c>
      <c r="E33" s="175">
        <f ca="1">'S2'!$AV$270</f>
        <v>0</v>
      </c>
      <c r="F33" s="175">
        <f ca="1">'S2'!$AV$270</f>
        <v>0</v>
      </c>
      <c r="G33" s="175">
        <f ca="1">'S2'!$AV$270</f>
        <v>0</v>
      </c>
      <c r="H33" s="175">
        <f ca="1">'S2'!$AV$270</f>
        <v>0</v>
      </c>
      <c r="I33" s="189"/>
      <c r="J33" s="2"/>
      <c r="K33" s="2"/>
      <c r="L33" s="2"/>
      <c r="M33" s="2"/>
      <c r="N33" s="2"/>
      <c r="O33" s="2"/>
    </row>
    <row r="34" spans="1:15" ht="15.75" customHeight="1" x14ac:dyDescent="0.3">
      <c r="A34" s="273" t="s">
        <v>299</v>
      </c>
      <c r="B34" s="213"/>
      <c r="C34" s="175">
        <f ca="1">'S2'!$AW270</f>
        <v>0</v>
      </c>
      <c r="D34" s="175">
        <f ca="1">'S2'!$AW270</f>
        <v>0</v>
      </c>
      <c r="E34" s="175">
        <f ca="1">'S2'!$AW270</f>
        <v>0</v>
      </c>
      <c r="F34" s="175">
        <f ca="1">'S2'!$AW270</f>
        <v>0</v>
      </c>
      <c r="G34" s="175">
        <f ca="1">'S2'!$AW270</f>
        <v>0</v>
      </c>
      <c r="H34" s="175">
        <f ca="1">'S2'!$AW270</f>
        <v>0</v>
      </c>
      <c r="I34" s="189"/>
      <c r="J34" s="2"/>
      <c r="K34" s="2"/>
      <c r="L34" s="2"/>
      <c r="M34" s="2"/>
      <c r="N34" s="2"/>
      <c r="O34" s="2"/>
    </row>
    <row r="35" spans="1:15" ht="15.75" customHeight="1" x14ac:dyDescent="0.3">
      <c r="A35" s="273" t="s">
        <v>571</v>
      </c>
      <c r="B35" s="213"/>
      <c r="C35" s="175">
        <f ca="1">'S2'!AW275</f>
        <v>0</v>
      </c>
      <c r="D35" s="175">
        <f ca="1">'S2'!AX275</f>
        <v>0</v>
      </c>
      <c r="E35" s="175">
        <f ca="1">'S2'!AY275</f>
        <v>0</v>
      </c>
      <c r="F35" s="175">
        <f ca="1">'S2'!AZ275</f>
        <v>1.8</v>
      </c>
      <c r="G35" s="175">
        <f ca="1">'S2'!BA275</f>
        <v>0</v>
      </c>
      <c r="H35" s="175">
        <f ca="1">'S2'!BB275</f>
        <v>0</v>
      </c>
      <c r="I35" s="189"/>
      <c r="J35" s="2"/>
      <c r="K35" s="2"/>
      <c r="L35" s="2"/>
      <c r="M35" s="2"/>
      <c r="N35" s="2"/>
      <c r="O35" s="2"/>
    </row>
    <row r="36" spans="1:15" ht="15.75" customHeight="1" x14ac:dyDescent="0.3">
      <c r="A36" s="194"/>
      <c r="B36" s="2"/>
      <c r="C36" s="2"/>
      <c r="D36" s="2"/>
      <c r="E36" s="2"/>
      <c r="F36" s="2"/>
      <c r="G36" s="2"/>
      <c r="H36" s="189"/>
      <c r="I36" s="189"/>
      <c r="J36" s="2"/>
      <c r="K36" s="2"/>
      <c r="L36" s="2"/>
      <c r="M36" s="2"/>
      <c r="N36" s="2"/>
      <c r="O36" s="2"/>
    </row>
    <row r="37" spans="1:15" ht="15.75" customHeight="1" x14ac:dyDescent="0.3">
      <c r="A37" s="194"/>
      <c r="B37" s="2"/>
      <c r="C37" s="2"/>
      <c r="D37" s="2"/>
      <c r="E37" s="2"/>
      <c r="F37" s="2"/>
      <c r="G37" s="2"/>
      <c r="H37" s="189"/>
      <c r="I37" s="189"/>
      <c r="J37" s="2"/>
      <c r="K37" s="2"/>
      <c r="L37" s="2"/>
      <c r="M37" s="2"/>
      <c r="N37" s="2"/>
      <c r="O37" s="2"/>
    </row>
    <row r="38" spans="1:15" ht="15.75" customHeight="1" x14ac:dyDescent="0.3">
      <c r="A38" s="194"/>
      <c r="B38" s="2"/>
      <c r="C38" s="2"/>
      <c r="D38" s="2"/>
      <c r="E38" s="2"/>
      <c r="F38" s="2"/>
      <c r="G38" s="2"/>
      <c r="H38" s="189"/>
      <c r="I38" s="189"/>
      <c r="J38" s="2"/>
      <c r="K38" s="2"/>
      <c r="L38" s="2"/>
      <c r="M38" s="2"/>
      <c r="N38" s="2"/>
      <c r="O38" s="2"/>
    </row>
    <row r="39" spans="1:15" ht="15.75" customHeight="1" x14ac:dyDescent="0.3">
      <c r="A39" s="194"/>
      <c r="B39" s="2"/>
      <c r="C39" s="2"/>
      <c r="D39" s="2"/>
      <c r="E39" s="2"/>
      <c r="F39" s="2"/>
      <c r="G39" s="2"/>
      <c r="H39" s="189"/>
      <c r="I39" s="189"/>
      <c r="J39" s="2"/>
      <c r="K39" s="2"/>
      <c r="L39" s="2"/>
      <c r="M39" s="2"/>
      <c r="N39" s="2"/>
      <c r="O39" s="2"/>
    </row>
    <row r="40" spans="1:15" ht="15.75" customHeight="1" x14ac:dyDescent="0.3">
      <c r="A40" s="194"/>
      <c r="B40" s="2"/>
      <c r="C40" s="2"/>
      <c r="D40" s="2"/>
      <c r="E40" s="2"/>
      <c r="F40" s="2"/>
      <c r="G40" s="2"/>
      <c r="H40" s="189"/>
      <c r="I40" s="189"/>
      <c r="J40" s="2"/>
      <c r="K40" s="2"/>
      <c r="L40" s="2"/>
      <c r="M40" s="2"/>
      <c r="N40" s="2"/>
      <c r="O40" s="2"/>
    </row>
    <row r="41" spans="1:15" ht="15.75" customHeight="1" x14ac:dyDescent="0.3">
      <c r="A41" s="194"/>
      <c r="B41" s="2"/>
      <c r="C41" s="2"/>
      <c r="D41" s="2"/>
      <c r="E41" s="2"/>
      <c r="F41" s="2"/>
      <c r="G41" s="2"/>
      <c r="H41" s="2"/>
      <c r="I41" s="189"/>
      <c r="J41" s="2"/>
      <c r="K41" s="2"/>
      <c r="L41" s="2"/>
      <c r="M41" s="2"/>
      <c r="N41" s="2"/>
      <c r="O41" s="2"/>
    </row>
    <row r="42" spans="1:15" ht="15.75" customHeight="1" x14ac:dyDescent="0.3">
      <c r="A42" s="194"/>
      <c r="B42" s="2"/>
      <c r="C42" s="2"/>
      <c r="D42" s="2"/>
      <c r="E42" s="2"/>
      <c r="F42" s="2"/>
      <c r="G42" s="2"/>
      <c r="H42" s="2"/>
      <c r="I42" s="189"/>
      <c r="J42" s="2"/>
      <c r="K42" s="2"/>
      <c r="L42" s="2"/>
      <c r="M42" s="2"/>
      <c r="N42" s="2"/>
      <c r="O42" s="2"/>
    </row>
    <row r="43" spans="1:15" ht="15.75" customHeight="1" x14ac:dyDescent="0.3">
      <c r="A43" s="194"/>
      <c r="B43" s="2"/>
      <c r="C43" s="2"/>
      <c r="D43" s="2"/>
      <c r="E43" s="2"/>
      <c r="F43" s="2"/>
      <c r="G43" s="2"/>
      <c r="H43" s="2"/>
      <c r="I43" s="189"/>
      <c r="J43" s="2"/>
      <c r="K43" s="2"/>
      <c r="L43" s="2"/>
      <c r="M43" s="2"/>
      <c r="N43" s="2"/>
      <c r="O43" s="2"/>
    </row>
    <row r="44" spans="1:15" ht="15.75" customHeight="1" x14ac:dyDescent="0.3">
      <c r="A44" s="270" t="s">
        <v>572</v>
      </c>
      <c r="B44" s="205"/>
      <c r="C44" s="2"/>
      <c r="D44" s="2"/>
      <c r="E44" s="2"/>
      <c r="F44" s="2"/>
      <c r="G44" s="2"/>
      <c r="H44" s="2"/>
      <c r="I44" s="189"/>
      <c r="J44" s="2"/>
      <c r="K44" s="2"/>
      <c r="L44" s="2"/>
      <c r="M44" s="2"/>
      <c r="N44" s="2"/>
      <c r="O44" s="2"/>
    </row>
    <row r="45" spans="1:15" ht="15.75" customHeight="1" x14ac:dyDescent="0.3">
      <c r="A45" s="194"/>
      <c r="B45" s="2"/>
      <c r="C45" s="2"/>
      <c r="D45" s="2"/>
      <c r="E45" s="2"/>
      <c r="F45" s="2"/>
      <c r="G45" s="2"/>
      <c r="H45" s="2"/>
      <c r="I45" s="189"/>
      <c r="J45" s="2"/>
      <c r="K45" s="2"/>
      <c r="L45" s="2"/>
      <c r="M45" s="2"/>
      <c r="N45" s="2"/>
      <c r="O45" s="2"/>
    </row>
    <row r="46" spans="1:15" ht="15.75" customHeight="1" x14ac:dyDescent="0.3">
      <c r="A46" s="194"/>
      <c r="B46" s="2"/>
      <c r="C46" s="2"/>
      <c r="D46" s="2"/>
      <c r="E46" s="2"/>
      <c r="F46" s="2"/>
      <c r="G46" s="2"/>
      <c r="H46" s="2"/>
      <c r="I46" s="189"/>
      <c r="J46" s="2"/>
      <c r="K46" s="2"/>
      <c r="L46" s="2"/>
      <c r="M46" s="2"/>
      <c r="N46" s="2"/>
      <c r="O46" s="2"/>
    </row>
    <row r="47" spans="1:15" ht="15.75" customHeight="1" x14ac:dyDescent="0.3">
      <c r="A47" s="288" t="s">
        <v>579</v>
      </c>
      <c r="B47" s="276"/>
      <c r="C47" s="275" t="s">
        <v>573</v>
      </c>
      <c r="D47" s="276"/>
      <c r="E47" s="199" t="s">
        <v>574</v>
      </c>
      <c r="F47" s="200"/>
      <c r="G47" s="201"/>
      <c r="H47" s="275" t="s">
        <v>575</v>
      </c>
      <c r="I47" s="283"/>
      <c r="J47" s="2"/>
      <c r="K47" s="2"/>
      <c r="L47" s="2"/>
      <c r="M47" s="2"/>
      <c r="N47" s="2"/>
      <c r="O47" s="2"/>
    </row>
    <row r="48" spans="1:1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3"/>
    <row r="96" spans="1:10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47:D47"/>
    <mergeCell ref="H47:I47"/>
    <mergeCell ref="A27:H27"/>
    <mergeCell ref="A28:B28"/>
    <mergeCell ref="A29:B29"/>
    <mergeCell ref="A30:B30"/>
    <mergeCell ref="A31:B31"/>
    <mergeCell ref="A32:B32"/>
    <mergeCell ref="D32:H32"/>
    <mergeCell ref="A33:B33"/>
    <mergeCell ref="A34:B34"/>
    <mergeCell ref="A35:B35"/>
    <mergeCell ref="A44:B44"/>
    <mergeCell ref="A47:B47"/>
    <mergeCell ref="H15:I20"/>
    <mergeCell ref="H21:I21"/>
    <mergeCell ref="A22:G22"/>
    <mergeCell ref="H22:I22"/>
    <mergeCell ref="A26:H26"/>
    <mergeCell ref="B11:I11"/>
    <mergeCell ref="A12:I12"/>
    <mergeCell ref="B13:G13"/>
    <mergeCell ref="H13:I13"/>
    <mergeCell ref="H14:I14"/>
    <mergeCell ref="B6:I6"/>
    <mergeCell ref="B7:I7"/>
    <mergeCell ref="B8:I8"/>
    <mergeCell ref="B9:I9"/>
    <mergeCell ref="B10:I10"/>
    <mergeCell ref="A1:I1"/>
    <mergeCell ref="A2:I2"/>
    <mergeCell ref="A3:I3"/>
    <mergeCell ref="C4:D4"/>
    <mergeCell ref="A5:B5"/>
    <mergeCell ref="D5:I5"/>
  </mergeCells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11.88671875" customWidth="1"/>
    <col min="3" max="3" width="12.33203125" customWidth="1"/>
    <col min="4" max="4" width="13.109375" customWidth="1"/>
    <col min="5" max="5" width="13.33203125" customWidth="1"/>
    <col min="6" max="6" width="12.109375" customWidth="1"/>
    <col min="7" max="7" width="6.5546875" customWidth="1"/>
    <col min="8" max="8" width="7.33203125" customWidth="1"/>
    <col min="9" max="15" width="8.6640625" customWidth="1"/>
  </cols>
  <sheetData>
    <row r="1" spans="1:15" ht="15" customHeight="1" x14ac:dyDescent="0.3">
      <c r="A1" s="256" t="s">
        <v>560</v>
      </c>
      <c r="B1" s="257"/>
      <c r="C1" s="257"/>
      <c r="D1" s="257"/>
      <c r="E1" s="257"/>
      <c r="F1" s="257"/>
      <c r="G1" s="257"/>
      <c r="H1" s="257"/>
      <c r="I1" s="258"/>
      <c r="J1" s="2"/>
      <c r="K1" s="2"/>
      <c r="L1" s="2"/>
      <c r="M1" s="2"/>
      <c r="N1" s="2"/>
      <c r="O1" s="2"/>
    </row>
    <row r="2" spans="1:15" ht="15" customHeight="1" x14ac:dyDescent="0.3">
      <c r="A2" s="259" t="s">
        <v>561</v>
      </c>
      <c r="B2" s="205"/>
      <c r="C2" s="205"/>
      <c r="D2" s="205"/>
      <c r="E2" s="205"/>
      <c r="F2" s="205"/>
      <c r="G2" s="205"/>
      <c r="H2" s="205"/>
      <c r="I2" s="260"/>
      <c r="J2" s="2"/>
      <c r="K2" s="2"/>
      <c r="L2" s="2"/>
      <c r="M2" s="2"/>
      <c r="N2" s="2"/>
      <c r="O2" s="2"/>
    </row>
    <row r="3" spans="1:15" ht="15.75" customHeight="1" x14ac:dyDescent="0.3">
      <c r="A3" s="261" t="s">
        <v>562</v>
      </c>
      <c r="B3" s="205"/>
      <c r="C3" s="205"/>
      <c r="D3" s="205"/>
      <c r="E3" s="205"/>
      <c r="F3" s="205"/>
      <c r="G3" s="205"/>
      <c r="H3" s="205"/>
      <c r="I3" s="260"/>
      <c r="J3" s="2"/>
      <c r="K3" s="2"/>
      <c r="L3" s="2"/>
      <c r="M3" s="2"/>
      <c r="N3" s="2"/>
      <c r="O3" s="2"/>
    </row>
    <row r="4" spans="1:15" ht="14.4" x14ac:dyDescent="0.3">
      <c r="A4" s="161" t="s">
        <v>563</v>
      </c>
      <c r="B4" s="162"/>
      <c r="C4" s="262" t="str">
        <f>'S1'!$C$3</f>
        <v>2022-2023</v>
      </c>
      <c r="D4" s="230"/>
      <c r="E4" s="162" t="s">
        <v>564</v>
      </c>
      <c r="F4" s="162" t="str">
        <f>'S1'!$C$4</f>
        <v>VI</v>
      </c>
      <c r="G4" s="162"/>
      <c r="H4" s="162"/>
      <c r="I4" s="163"/>
      <c r="J4" s="2"/>
      <c r="K4" s="2"/>
      <c r="L4" s="2"/>
      <c r="M4" s="2"/>
      <c r="N4" s="2"/>
      <c r="O4" s="2"/>
    </row>
    <row r="5" spans="1:15" ht="14.4" x14ac:dyDescent="0.3">
      <c r="A5" s="263" t="s">
        <v>565</v>
      </c>
      <c r="B5" s="264"/>
      <c r="C5" s="164" t="str">
        <f>'S1'!$C$1</f>
        <v>CS8661</v>
      </c>
      <c r="D5" s="265" t="str">
        <f>'S1'!$C$2</f>
        <v>Internet programming Lab</v>
      </c>
      <c r="E5" s="257"/>
      <c r="F5" s="257"/>
      <c r="G5" s="257"/>
      <c r="H5" s="257"/>
      <c r="I5" s="258"/>
      <c r="J5" s="2"/>
      <c r="K5" s="2"/>
      <c r="L5" s="2"/>
      <c r="M5" s="2"/>
      <c r="N5" s="2"/>
      <c r="O5" s="2"/>
    </row>
    <row r="6" spans="1:15" ht="15" customHeight="1" x14ac:dyDescent="0.3">
      <c r="A6" s="165" t="s">
        <v>566</v>
      </c>
      <c r="B6" s="287" t="str">
        <f>'S1'!$B$15</f>
        <v xml:space="preserve">Construct Web pages using HTML and style sheets.
</v>
      </c>
      <c r="C6" s="212"/>
      <c r="D6" s="212"/>
      <c r="E6" s="212"/>
      <c r="F6" s="212"/>
      <c r="G6" s="212"/>
      <c r="H6" s="212"/>
      <c r="I6" s="266"/>
      <c r="J6" s="2"/>
      <c r="K6" s="2"/>
      <c r="L6" s="2"/>
      <c r="M6" s="2"/>
      <c r="N6" s="2"/>
      <c r="O6" s="2"/>
    </row>
    <row r="7" spans="1:15" ht="15" customHeight="1" x14ac:dyDescent="0.3">
      <c r="A7" s="165" t="s">
        <v>12</v>
      </c>
      <c r="B7" s="287" t="str">
        <f>'S1'!$B$16</f>
        <v xml:space="preserve">Build dynamic web pages with validation using Java Script objects and by applying different event handling mechanisms
</v>
      </c>
      <c r="C7" s="212"/>
      <c r="D7" s="212"/>
      <c r="E7" s="212"/>
      <c r="F7" s="212"/>
      <c r="G7" s="212"/>
      <c r="H7" s="212"/>
      <c r="I7" s="266"/>
      <c r="J7" s="2"/>
      <c r="K7" s="2"/>
      <c r="L7" s="2"/>
      <c r="M7" s="2"/>
      <c r="N7" s="2"/>
      <c r="O7" s="2"/>
    </row>
    <row r="8" spans="1:15" ht="15" customHeight="1" x14ac:dyDescent="0.3">
      <c r="A8" s="165" t="s">
        <v>13</v>
      </c>
      <c r="B8" s="287" t="str">
        <f>'S1'!$B$17</f>
        <v xml:space="preserve">Develop dynamic web pages using server side scripting.
</v>
      </c>
      <c r="C8" s="212"/>
      <c r="D8" s="212"/>
      <c r="E8" s="212"/>
      <c r="F8" s="212"/>
      <c r="G8" s="212"/>
      <c r="H8" s="212"/>
      <c r="I8" s="266"/>
      <c r="J8" s="2"/>
      <c r="K8" s="2"/>
      <c r="L8" s="2"/>
      <c r="M8" s="2"/>
      <c r="N8" s="2"/>
      <c r="O8" s="2"/>
    </row>
    <row r="9" spans="1:15" ht="15" customHeight="1" x14ac:dyDescent="0.3">
      <c r="A9" s="165" t="s">
        <v>14</v>
      </c>
      <c r="B9" s="287" t="str">
        <f>'S1'!$B$18</f>
        <v xml:space="preserve">Construct Web pages using XML and style sheets.
</v>
      </c>
      <c r="C9" s="212"/>
      <c r="D9" s="212"/>
      <c r="E9" s="212"/>
      <c r="F9" s="212"/>
      <c r="G9" s="212"/>
      <c r="H9" s="212"/>
      <c r="I9" s="266"/>
      <c r="J9" s="2"/>
      <c r="K9" s="2"/>
      <c r="L9" s="2"/>
      <c r="M9" s="2"/>
      <c r="N9" s="2"/>
      <c r="O9" s="2"/>
    </row>
    <row r="10" spans="1:15" ht="15" customHeight="1" x14ac:dyDescent="0.3">
      <c r="A10" s="165" t="s">
        <v>15</v>
      </c>
      <c r="B10" s="287" t="str">
        <f>'S1'!$B$19</f>
        <v xml:space="preserve">Develop web applications using PHP programming .
Develop web applications using PHP programming .
</v>
      </c>
      <c r="C10" s="212"/>
      <c r="D10" s="212"/>
      <c r="E10" s="212"/>
      <c r="F10" s="212"/>
      <c r="G10" s="212"/>
      <c r="H10" s="212"/>
      <c r="I10" s="266"/>
      <c r="J10" s="2"/>
      <c r="K10" s="2"/>
      <c r="L10" s="2"/>
      <c r="M10" s="2"/>
      <c r="N10" s="2"/>
      <c r="O10" s="2"/>
    </row>
    <row r="11" spans="1:15" ht="15" customHeight="1" x14ac:dyDescent="0.3">
      <c r="A11" s="165" t="s">
        <v>16</v>
      </c>
      <c r="B11" s="287" t="str">
        <f>'S1'!$B$20</f>
        <v xml:space="preserve">Construct web applications using AJAX and web services.
</v>
      </c>
      <c r="C11" s="212"/>
      <c r="D11" s="212"/>
      <c r="E11" s="212"/>
      <c r="F11" s="212"/>
      <c r="G11" s="212"/>
      <c r="H11" s="212"/>
      <c r="I11" s="266"/>
      <c r="J11" s="2"/>
      <c r="K11" s="2"/>
      <c r="L11" s="2"/>
      <c r="M11" s="2"/>
      <c r="N11" s="2"/>
      <c r="O11" s="2"/>
    </row>
    <row r="12" spans="1:15" ht="15.75" customHeight="1" x14ac:dyDescent="0.3">
      <c r="A12" s="268" t="s">
        <v>567</v>
      </c>
      <c r="B12" s="205"/>
      <c r="C12" s="205"/>
      <c r="D12" s="205"/>
      <c r="E12" s="205"/>
      <c r="F12" s="205"/>
      <c r="G12" s="205"/>
      <c r="H12" s="205"/>
      <c r="I12" s="260"/>
      <c r="J12" s="2"/>
      <c r="K12" s="2"/>
      <c r="L12" s="2"/>
      <c r="M12" s="2"/>
      <c r="N12" s="2"/>
      <c r="O12" s="2"/>
    </row>
    <row r="13" spans="1:15" ht="14.4" x14ac:dyDescent="0.3">
      <c r="A13" s="166"/>
      <c r="B13" s="269" t="s">
        <v>299</v>
      </c>
      <c r="C13" s="264"/>
      <c r="D13" s="264"/>
      <c r="E13" s="264"/>
      <c r="F13" s="264"/>
      <c r="G13" s="264"/>
      <c r="H13" s="277" t="s">
        <v>300</v>
      </c>
      <c r="I13" s="258"/>
      <c r="J13" s="2"/>
      <c r="K13" s="2"/>
      <c r="L13" s="2"/>
      <c r="M13" s="2"/>
      <c r="N13" s="2"/>
      <c r="O13" s="2"/>
    </row>
    <row r="14" spans="1:15" ht="14.4" x14ac:dyDescent="0.3">
      <c r="A14" s="167"/>
      <c r="B14" s="168" t="str">
        <f>'S1'!D14</f>
        <v>Exp 1-2</v>
      </c>
      <c r="C14" s="168" t="str">
        <f>'S1'!E14</f>
        <v>Exp 3</v>
      </c>
      <c r="D14" s="168" t="str">
        <f>'S1'!F14</f>
        <v>Exp 4-7</v>
      </c>
      <c r="E14" s="169" t="str">
        <f>'S1'!G14</f>
        <v>Exp 8</v>
      </c>
      <c r="F14" s="168" t="str">
        <f>'S1'!J14</f>
        <v>Model</v>
      </c>
      <c r="G14" s="170" t="str">
        <f>'S1'!K14</f>
        <v>Total</v>
      </c>
      <c r="H14" s="278" t="s">
        <v>568</v>
      </c>
      <c r="I14" s="266"/>
      <c r="J14" s="2"/>
      <c r="K14" s="2"/>
      <c r="L14" s="2"/>
      <c r="M14" s="2"/>
      <c r="N14" s="2"/>
      <c r="O14" s="2"/>
    </row>
    <row r="15" spans="1:15" ht="14.4" x14ac:dyDescent="0.3">
      <c r="A15" s="171" t="str">
        <f t="shared" ref="A15:A20" si="0">A6</f>
        <v xml:space="preserve">CO1 </v>
      </c>
      <c r="B15" s="168">
        <f>IF('S1'!$D$15&gt;0,'S1'!$D$15," ")</f>
        <v>200</v>
      </c>
      <c r="C15" s="168" t="str">
        <f>IF('S1'!$E$15&gt;0,'S1'!$E$15," ")</f>
        <v xml:space="preserve"> </v>
      </c>
      <c r="D15" s="168" t="str">
        <f>IF('S1'!$F$15&gt;0,'S1'!$F$15," ")</f>
        <v xml:space="preserve"> </v>
      </c>
      <c r="E15" s="168" t="str">
        <f>IF('S1'!$G$15&gt;0,'S1'!$G$15," ")</f>
        <v xml:space="preserve"> </v>
      </c>
      <c r="F15" s="168">
        <f>IF('S1'!$J$15&gt;0,'S1'!$J$15," ")</f>
        <v>100</v>
      </c>
      <c r="G15" s="170">
        <f>IF('S1'!$K$15&gt;0,'S1'!$K$15," ")</f>
        <v>300</v>
      </c>
      <c r="H15" s="279">
        <v>100</v>
      </c>
      <c r="I15" s="260"/>
      <c r="J15" s="2"/>
      <c r="K15" s="2"/>
      <c r="L15" s="2"/>
      <c r="M15" s="2"/>
      <c r="N15" s="2"/>
      <c r="O15" s="2"/>
    </row>
    <row r="16" spans="1:15" ht="14.4" x14ac:dyDescent="0.3">
      <c r="A16" s="171" t="str">
        <f t="shared" si="0"/>
        <v>CO2</v>
      </c>
      <c r="B16" s="168" t="str">
        <f>IF('S1'!$D$16&gt;0,'S1'!$D$16," ")</f>
        <v xml:space="preserve"> </v>
      </c>
      <c r="C16" s="168">
        <f>IF('S1'!$E$16&gt;0,'S1'!$E$16," ")</f>
        <v>100</v>
      </c>
      <c r="D16" s="168" t="str">
        <f>IF('S1'!F16&gt;0,'S1'!F16," ")</f>
        <v xml:space="preserve"> </v>
      </c>
      <c r="E16" s="168" t="str">
        <f>IF('S1'!$G$16&gt;0,'S1'!$G$16," ")</f>
        <v xml:space="preserve"> </v>
      </c>
      <c r="F16" s="168">
        <f>IF('S1'!$J$16&gt;0,'S1'!$J$16," ")</f>
        <v>100</v>
      </c>
      <c r="G16" s="170">
        <f>IF('S1'!$K$16&gt;0,'S1'!$K$16," ")</f>
        <v>200</v>
      </c>
      <c r="H16" s="280"/>
      <c r="I16" s="260"/>
      <c r="J16" s="2"/>
      <c r="K16" s="2"/>
      <c r="L16" s="2"/>
      <c r="M16" s="2"/>
      <c r="N16" s="2"/>
      <c r="O16" s="2"/>
    </row>
    <row r="17" spans="1:15" ht="14.4" x14ac:dyDescent="0.3">
      <c r="A17" s="171" t="str">
        <f t="shared" si="0"/>
        <v>CO3</v>
      </c>
      <c r="B17" s="168" t="str">
        <f>IF('S1'!$D$17&gt;0,'S1'!$D$17," ")</f>
        <v xml:space="preserve"> </v>
      </c>
      <c r="C17" s="168" t="str">
        <f>IF('S1'!$E$17&gt;0,'S1'!$E$17," ")</f>
        <v xml:space="preserve"> </v>
      </c>
      <c r="D17" s="168">
        <f>IF('S1'!$F$17&gt;0,'S1'!$F$17," ")</f>
        <v>400</v>
      </c>
      <c r="E17" s="168" t="str">
        <f>IF('S1'!$G$17&gt;0,'S1'!$G$17," ")</f>
        <v xml:space="preserve"> </v>
      </c>
      <c r="F17" s="168">
        <f>IF('S1'!$J$17&gt;0,'S1'!$J$17," ")</f>
        <v>100</v>
      </c>
      <c r="G17" s="170">
        <f>IF('S1'!$K$17&gt;0,'S1'!$K$17," ")</f>
        <v>500</v>
      </c>
      <c r="H17" s="280"/>
      <c r="I17" s="260"/>
      <c r="J17" s="2"/>
      <c r="K17" s="2"/>
      <c r="L17" s="2"/>
      <c r="M17" s="2"/>
      <c r="N17" s="2"/>
      <c r="O17" s="2"/>
    </row>
    <row r="18" spans="1:15" ht="14.4" x14ac:dyDescent="0.3">
      <c r="A18" s="171" t="str">
        <f t="shared" si="0"/>
        <v>CO4</v>
      </c>
      <c r="B18" s="168" t="str">
        <f>IF('S1'!$D$18&gt;0,'S1'!$D$18," ")</f>
        <v xml:space="preserve"> </v>
      </c>
      <c r="C18" s="168" t="str">
        <f>IF('S1'!$E$18&gt;0,'S1'!$E$18," ")</f>
        <v xml:space="preserve"> </v>
      </c>
      <c r="D18" s="168" t="str">
        <f>IF('S1'!$F$18&gt;0,'S1'!$F$18," ")</f>
        <v xml:space="preserve"> </v>
      </c>
      <c r="E18" s="168">
        <f>IF('S1'!$G$18&gt;0,'S1'!$G$18," ")</f>
        <v>100</v>
      </c>
      <c r="F18" s="168">
        <f>IF('S1'!$J$18&gt;0,'S1'!$J$18," ")</f>
        <v>100</v>
      </c>
      <c r="G18" s="170">
        <f>IF('S1'!$K$18&gt;0,'S1'!$K$18," ")</f>
        <v>200</v>
      </c>
      <c r="H18" s="280"/>
      <c r="I18" s="260"/>
      <c r="J18" s="2"/>
      <c r="K18" s="2"/>
      <c r="L18" s="2"/>
      <c r="M18" s="2"/>
      <c r="N18" s="2"/>
      <c r="O18" s="2"/>
    </row>
    <row r="19" spans="1:15" ht="14.4" x14ac:dyDescent="0.3">
      <c r="A19" s="171" t="str">
        <f t="shared" si="0"/>
        <v>CO5</v>
      </c>
      <c r="B19" s="168" t="str">
        <f>IF('S1'!$D$19&gt;0,'S1'!$D$19," ")</f>
        <v xml:space="preserve"> </v>
      </c>
      <c r="C19" s="168" t="str">
        <f>IF('S1'!$E$19&gt;0,'S1'!$E$19," ")</f>
        <v xml:space="preserve"> </v>
      </c>
      <c r="D19" s="168" t="str">
        <f>IF('S1'!$F$19&gt;0,'S1'!$F$19," ")</f>
        <v xml:space="preserve"> </v>
      </c>
      <c r="E19" s="168" t="str">
        <f>IF('S1'!$G$19&gt;0,'S1'!$G$19," ")</f>
        <v xml:space="preserve"> </v>
      </c>
      <c r="F19" s="168">
        <f>IF('S1'!$J$19&gt;0,'S1'!$J$19," ")</f>
        <v>100</v>
      </c>
      <c r="G19" s="170">
        <f>IF('S1'!$K$19&gt;0,'S1'!$K$19," ")</f>
        <v>200</v>
      </c>
      <c r="H19" s="280"/>
      <c r="I19" s="260"/>
      <c r="J19" s="2"/>
      <c r="K19" s="2"/>
      <c r="L19" s="2"/>
      <c r="M19" s="2"/>
      <c r="N19" s="2"/>
      <c r="O19" s="2"/>
    </row>
    <row r="20" spans="1:15" ht="14.4" x14ac:dyDescent="0.3">
      <c r="A20" s="171" t="str">
        <f t="shared" si="0"/>
        <v>CO6</v>
      </c>
      <c r="B20" s="168" t="str">
        <f>IF('S1'!$D$20&gt;0,'S1'!$D$20," ")</f>
        <v xml:space="preserve"> </v>
      </c>
      <c r="C20" s="168" t="str">
        <f>IF('S1'!$E$20&gt;0,'S1'!$E$20," ")</f>
        <v xml:space="preserve"> </v>
      </c>
      <c r="D20" s="168" t="str">
        <f>IF('S1'!$F$20&gt;0,'S1'!$F$20," ")</f>
        <v xml:space="preserve"> </v>
      </c>
      <c r="E20" s="168" t="str">
        <f>IF('S1'!$G$20&gt;0,'S1'!$G$20," ")</f>
        <v xml:space="preserve"> </v>
      </c>
      <c r="F20" s="168">
        <f>IF('S1'!$J$20&gt;0,'S1'!$J$20," ")</f>
        <v>100</v>
      </c>
      <c r="G20" s="170">
        <f>IF('S1'!$K$20&gt;0,'S1'!$K$20," ")</f>
        <v>200</v>
      </c>
      <c r="H20" s="280"/>
      <c r="I20" s="260"/>
      <c r="J20" s="2"/>
      <c r="K20" s="2"/>
      <c r="L20" s="2"/>
      <c r="M20" s="2"/>
      <c r="N20" s="2"/>
      <c r="O20" s="2"/>
    </row>
    <row r="21" spans="1:15" ht="15.75" customHeight="1" x14ac:dyDescent="0.3">
      <c r="A21" s="172" t="s">
        <v>283</v>
      </c>
      <c r="B21" s="168">
        <f>IF('S1'!$D$21&gt;0,'S1'!$D$21," ")</f>
        <v>200</v>
      </c>
      <c r="C21" s="168">
        <f>IF('S1'!$E$21&gt;0,'S1'!$E$21," ")</f>
        <v>100</v>
      </c>
      <c r="D21" s="168">
        <f>IF('S1'!$F$21&gt;0,'S1'!$F$21," ")</f>
        <v>400</v>
      </c>
      <c r="E21" s="168">
        <f>IF('S1'!$G$21&gt;0,'S1'!$G$21," ")</f>
        <v>100</v>
      </c>
      <c r="F21" s="168">
        <f>IF('S1'!J21&gt;0,'S1'!J21," ")</f>
        <v>600</v>
      </c>
      <c r="G21" s="170">
        <f>IF('S1'!$K$21&gt;0,'S1'!$K$21," ")</f>
        <v>1600</v>
      </c>
      <c r="H21" s="281">
        <f>SUM(H15:H20)</f>
        <v>100</v>
      </c>
      <c r="I21" s="266"/>
      <c r="J21" s="2"/>
      <c r="K21" s="2"/>
      <c r="L21" s="2"/>
      <c r="M21" s="2"/>
      <c r="N21" s="2"/>
      <c r="O21" s="2"/>
    </row>
    <row r="22" spans="1:15" ht="15" customHeight="1" x14ac:dyDescent="0.3">
      <c r="A22" s="284" t="s">
        <v>9</v>
      </c>
      <c r="B22" s="264"/>
      <c r="C22" s="264"/>
      <c r="D22" s="264"/>
      <c r="E22" s="264"/>
      <c r="F22" s="264"/>
      <c r="G22" s="285"/>
      <c r="H22" s="286" t="s">
        <v>301</v>
      </c>
      <c r="I22" s="285"/>
      <c r="J22" s="2"/>
      <c r="K22" s="2"/>
      <c r="L22" s="2"/>
      <c r="M22" s="2"/>
      <c r="N22" s="2"/>
      <c r="O22" s="2"/>
    </row>
    <row r="23" spans="1:15" ht="15.75" customHeight="1" x14ac:dyDescent="0.3">
      <c r="A23" s="165"/>
      <c r="B23" s="175" t="s">
        <v>11</v>
      </c>
      <c r="C23" s="176" t="s">
        <v>12</v>
      </c>
      <c r="D23" s="175" t="s">
        <v>13</v>
      </c>
      <c r="E23" s="175" t="s">
        <v>14</v>
      </c>
      <c r="F23" s="175" t="s">
        <v>15</v>
      </c>
      <c r="G23" s="177" t="s">
        <v>16</v>
      </c>
      <c r="H23" s="178" t="s">
        <v>304</v>
      </c>
      <c r="I23" s="179" t="str">
        <f>CONCATENATE('S1'!$B$28," -",'S1'!$C$28)</f>
        <v>50 -59</v>
      </c>
      <c r="J23" s="2"/>
      <c r="K23" s="2"/>
      <c r="L23" s="2"/>
      <c r="M23" s="2"/>
      <c r="N23" s="2"/>
      <c r="O23" s="2"/>
    </row>
    <row r="24" spans="1:15" ht="18" customHeight="1" x14ac:dyDescent="0.3">
      <c r="A24" s="180" t="s">
        <v>299</v>
      </c>
      <c r="B24" s="175">
        <f>'S1'!E23</f>
        <v>80</v>
      </c>
      <c r="C24" s="175">
        <f>'S1'!E24</f>
        <v>80</v>
      </c>
      <c r="D24" s="175">
        <f>'S1'!E25</f>
        <v>80</v>
      </c>
      <c r="E24" s="175">
        <f>'S1'!E26</f>
        <v>80</v>
      </c>
      <c r="F24" s="175">
        <f>'S1'!E27</f>
        <v>80</v>
      </c>
      <c r="G24" s="177">
        <f>'S1'!E28</f>
        <v>80</v>
      </c>
      <c r="H24" s="178" t="s">
        <v>305</v>
      </c>
      <c r="I24" s="179" t="str">
        <f>CONCATENATE('S1'!$B$29," -",'S1'!$C$29)</f>
        <v>60 -69</v>
      </c>
      <c r="J24" s="2"/>
      <c r="K24" s="2"/>
      <c r="L24" s="2"/>
      <c r="M24" s="2"/>
      <c r="N24" s="2"/>
      <c r="O24" s="2"/>
    </row>
    <row r="25" spans="1:15" ht="15" customHeight="1" x14ac:dyDescent="0.3">
      <c r="A25" s="181" t="s">
        <v>300</v>
      </c>
      <c r="B25" s="182" t="str">
        <f>'S1'!$E$29</f>
        <v>A</v>
      </c>
      <c r="C25" s="182" t="str">
        <f>'S1'!$E$29</f>
        <v>A</v>
      </c>
      <c r="D25" s="182" t="str">
        <f>'S1'!$E$29</f>
        <v>A</v>
      </c>
      <c r="E25" s="182" t="str">
        <f>'S1'!$E$29</f>
        <v>A</v>
      </c>
      <c r="F25" s="182" t="str">
        <f>'S1'!$E$29</f>
        <v>A</v>
      </c>
      <c r="G25" s="183" t="str">
        <f>'S1'!$E$29</f>
        <v>A</v>
      </c>
      <c r="H25" s="184" t="s">
        <v>569</v>
      </c>
      <c r="I25" s="183" t="str">
        <f>CONCATENATE('S1'!$B$30," -",'S1'!$C$30)</f>
        <v>70 -100</v>
      </c>
      <c r="J25" s="2"/>
      <c r="K25" s="2"/>
      <c r="L25" s="2"/>
      <c r="M25" s="2"/>
      <c r="N25" s="2"/>
      <c r="O25" s="2"/>
    </row>
    <row r="26" spans="1:15" ht="15.75" customHeight="1" x14ac:dyDescent="0.3">
      <c r="A26" s="270" t="s">
        <v>570</v>
      </c>
      <c r="B26" s="205"/>
      <c r="C26" s="205"/>
      <c r="D26" s="205"/>
      <c r="E26" s="205"/>
      <c r="F26" s="205"/>
      <c r="G26" s="205"/>
      <c r="H26" s="205"/>
      <c r="I26" s="189"/>
      <c r="J26" s="2"/>
      <c r="K26" s="2"/>
      <c r="L26" s="2"/>
      <c r="M26" s="2"/>
      <c r="N26" s="2"/>
      <c r="O26" s="2"/>
    </row>
    <row r="27" spans="1:15" ht="15" customHeight="1" x14ac:dyDescent="0.3">
      <c r="A27" s="272" t="str">
        <f>CONCATENATE("Direct Assesment = ",'S1'!C23,"% Internal Mark + ",'S1'!C24,"% External Mark")</f>
        <v>Direct Assesment = 60% Internal Mark + 40% External Mark</v>
      </c>
      <c r="B27" s="212"/>
      <c r="C27" s="212"/>
      <c r="D27" s="212"/>
      <c r="E27" s="212"/>
      <c r="F27" s="212"/>
      <c r="G27" s="212"/>
      <c r="H27" s="213"/>
      <c r="I27" s="189"/>
      <c r="J27" s="2"/>
      <c r="K27" s="2"/>
      <c r="L27" s="2"/>
      <c r="M27" s="2"/>
      <c r="N27" s="2"/>
      <c r="O27" s="2"/>
    </row>
    <row r="28" spans="1:15" ht="15.75" customHeight="1" x14ac:dyDescent="0.3">
      <c r="A28" s="289" t="s">
        <v>576</v>
      </c>
      <c r="B28" s="213"/>
      <c r="C28" s="175" t="s">
        <v>11</v>
      </c>
      <c r="D28" s="175" t="s">
        <v>12</v>
      </c>
      <c r="E28" s="175" t="s">
        <v>13</v>
      </c>
      <c r="F28" s="175" t="s">
        <v>14</v>
      </c>
      <c r="G28" s="175" t="s">
        <v>15</v>
      </c>
      <c r="H28" s="175" t="s">
        <v>16</v>
      </c>
      <c r="I28" s="189"/>
      <c r="J28" s="2"/>
      <c r="K28" s="2"/>
      <c r="L28" s="2"/>
      <c r="M28" s="2"/>
      <c r="N28" s="2"/>
      <c r="O28" s="2"/>
    </row>
    <row r="29" spans="1:15" ht="15.75" customHeight="1" x14ac:dyDescent="0.3">
      <c r="A29" s="273" t="s">
        <v>300</v>
      </c>
      <c r="B29" s="213"/>
      <c r="C29" s="192">
        <f>'S2'!$AV$256</f>
        <v>3</v>
      </c>
      <c r="D29" s="192">
        <f>'S2'!$AV$256</f>
        <v>3</v>
      </c>
      <c r="E29" s="192">
        <f>'S2'!$AV$256</f>
        <v>3</v>
      </c>
      <c r="F29" s="192">
        <f>'S2'!$AV$256</f>
        <v>3</v>
      </c>
      <c r="G29" s="192">
        <f>'S2'!$AV$256</f>
        <v>3</v>
      </c>
      <c r="H29" s="192">
        <f>'S2'!$AV$256</f>
        <v>3</v>
      </c>
      <c r="I29" s="189"/>
      <c r="J29" s="2"/>
      <c r="K29" s="2"/>
      <c r="L29" s="2"/>
      <c r="M29" s="2"/>
      <c r="N29" s="2"/>
      <c r="O29" s="2"/>
    </row>
    <row r="30" spans="1:15" ht="15.75" customHeight="1" x14ac:dyDescent="0.3">
      <c r="A30" s="273" t="s">
        <v>299</v>
      </c>
      <c r="B30" s="213"/>
      <c r="C30" s="192">
        <f ca="1">'S2'!$AW$256</f>
        <v>3</v>
      </c>
      <c r="D30" s="192">
        <f ca="1">'S2'!$AX$256</f>
        <v>3</v>
      </c>
      <c r="E30" s="192">
        <f ca="1">'S2'!$AY$256</f>
        <v>3</v>
      </c>
      <c r="F30" s="192">
        <f ca="1">'S2'!$AZ$256</f>
        <v>3</v>
      </c>
      <c r="G30" s="192">
        <f ca="1">'S2'!$BA$256</f>
        <v>3</v>
      </c>
      <c r="H30" s="192">
        <f ca="1">'S2'!$BB$256</f>
        <v>3</v>
      </c>
      <c r="I30" s="189"/>
      <c r="J30" s="2"/>
      <c r="K30" s="2"/>
      <c r="L30" s="2"/>
      <c r="M30" s="2"/>
      <c r="N30" s="2"/>
      <c r="O30" s="2"/>
    </row>
    <row r="31" spans="1:15" ht="15.75" customHeight="1" x14ac:dyDescent="0.3">
      <c r="A31" s="273" t="s">
        <v>571</v>
      </c>
      <c r="B31" s="213"/>
      <c r="C31" s="193">
        <f ca="1">'S2'!AW257</f>
        <v>3</v>
      </c>
      <c r="D31" s="193">
        <f ca="1">'S2'!AX257</f>
        <v>3</v>
      </c>
      <c r="E31" s="193">
        <f ca="1">'S2'!AY257</f>
        <v>3</v>
      </c>
      <c r="F31" s="193">
        <f ca="1">'S2'!AZ257</f>
        <v>3</v>
      </c>
      <c r="G31" s="193">
        <f ca="1">'S2'!BA257</f>
        <v>3</v>
      </c>
      <c r="H31" s="193">
        <f ca="1">'S2'!BB257</f>
        <v>3</v>
      </c>
      <c r="I31" s="189"/>
      <c r="J31" s="2"/>
      <c r="K31" s="2"/>
      <c r="L31" s="2"/>
      <c r="M31" s="2"/>
      <c r="N31" s="2"/>
      <c r="O31" s="2"/>
    </row>
    <row r="32" spans="1:15" ht="15.75" customHeight="1" x14ac:dyDescent="0.3">
      <c r="A32" s="289" t="s">
        <v>581</v>
      </c>
      <c r="B32" s="213"/>
      <c r="C32" s="203" t="s">
        <v>578</v>
      </c>
      <c r="D32" s="290" t="e">
        <f>#REF!</f>
        <v>#REF!</v>
      </c>
      <c r="E32" s="212"/>
      <c r="F32" s="212"/>
      <c r="G32" s="212"/>
      <c r="H32" s="213"/>
      <c r="I32" s="189"/>
      <c r="J32" s="2"/>
      <c r="K32" s="2"/>
      <c r="L32" s="2"/>
      <c r="M32" s="2"/>
      <c r="N32" s="2"/>
      <c r="O32" s="2"/>
    </row>
    <row r="33" spans="1:15" ht="15.75" customHeight="1" x14ac:dyDescent="0.3">
      <c r="A33" s="273" t="s">
        <v>300</v>
      </c>
      <c r="B33" s="213"/>
      <c r="C33" s="175">
        <f ca="1">'S2'!$AV$271</f>
        <v>0</v>
      </c>
      <c r="D33" s="175">
        <f ca="1">'S2'!$AV$271</f>
        <v>0</v>
      </c>
      <c r="E33" s="175">
        <f ca="1">'S2'!$AV$271</f>
        <v>0</v>
      </c>
      <c r="F33" s="175">
        <f ca="1">'S2'!$AV$271</f>
        <v>0</v>
      </c>
      <c r="G33" s="175">
        <f ca="1">'S2'!$AV$271</f>
        <v>0</v>
      </c>
      <c r="H33" s="175">
        <f ca="1">'S2'!$AV$271</f>
        <v>0</v>
      </c>
      <c r="I33" s="189"/>
      <c r="J33" s="2"/>
      <c r="K33" s="2"/>
      <c r="L33" s="2"/>
      <c r="M33" s="2"/>
      <c r="N33" s="2"/>
      <c r="O33" s="2"/>
    </row>
    <row r="34" spans="1:15" ht="15.75" customHeight="1" x14ac:dyDescent="0.3">
      <c r="A34" s="273" t="s">
        <v>299</v>
      </c>
      <c r="B34" s="213"/>
      <c r="C34" s="175">
        <f ca="1">'S2'!$AW271</f>
        <v>0</v>
      </c>
      <c r="D34" s="175">
        <f ca="1">'S2'!$AW271</f>
        <v>0</v>
      </c>
      <c r="E34" s="175">
        <f ca="1">'S2'!$AW271</f>
        <v>0</v>
      </c>
      <c r="F34" s="175">
        <f ca="1">'S2'!$AW271</f>
        <v>0</v>
      </c>
      <c r="G34" s="175">
        <f ca="1">'S2'!$AW271</f>
        <v>0</v>
      </c>
      <c r="H34" s="175">
        <f ca="1">'S2'!$AW271</f>
        <v>0</v>
      </c>
      <c r="I34" s="189"/>
      <c r="J34" s="2"/>
      <c r="K34" s="2"/>
      <c r="L34" s="2"/>
      <c r="M34" s="2"/>
      <c r="N34" s="2"/>
      <c r="O34" s="2"/>
    </row>
    <row r="35" spans="1:15" ht="15.75" customHeight="1" x14ac:dyDescent="0.3">
      <c r="A35" s="273" t="s">
        <v>571</v>
      </c>
      <c r="B35" s="213"/>
      <c r="C35" s="175">
        <f ca="1">'S2'!AW276</f>
        <v>0</v>
      </c>
      <c r="D35" s="175">
        <f ca="1">'S2'!AX276</f>
        <v>0</v>
      </c>
      <c r="E35" s="175">
        <f ca="1">'S2'!AY276</f>
        <v>0</v>
      </c>
      <c r="F35" s="175">
        <f ca="1">'S2'!AZ276</f>
        <v>1.8</v>
      </c>
      <c r="G35" s="175">
        <f ca="1">'S2'!BA276</f>
        <v>0</v>
      </c>
      <c r="H35" s="175">
        <f ca="1">'S2'!BB276</f>
        <v>0</v>
      </c>
      <c r="I35" s="189"/>
      <c r="J35" s="2"/>
      <c r="K35" s="2"/>
      <c r="L35" s="2"/>
      <c r="M35" s="2"/>
      <c r="N35" s="2"/>
      <c r="O35" s="2"/>
    </row>
    <row r="36" spans="1:15" ht="15.75" customHeight="1" x14ac:dyDescent="0.3">
      <c r="A36" s="194"/>
      <c r="B36" s="2"/>
      <c r="C36" s="2"/>
      <c r="D36" s="2"/>
      <c r="E36" s="2"/>
      <c r="F36" s="2"/>
      <c r="G36" s="2"/>
      <c r="H36" s="189"/>
      <c r="I36" s="189"/>
      <c r="J36" s="2"/>
      <c r="K36" s="2"/>
      <c r="L36" s="2"/>
      <c r="M36" s="2"/>
      <c r="N36" s="2"/>
      <c r="O36" s="2"/>
    </row>
    <row r="37" spans="1:15" ht="15.75" customHeight="1" x14ac:dyDescent="0.3">
      <c r="A37" s="194"/>
      <c r="B37" s="2"/>
      <c r="C37" s="2"/>
      <c r="D37" s="2"/>
      <c r="E37" s="2"/>
      <c r="F37" s="2"/>
      <c r="G37" s="2"/>
      <c r="H37" s="189"/>
      <c r="I37" s="189"/>
      <c r="J37" s="2"/>
      <c r="K37" s="2"/>
      <c r="L37" s="2"/>
      <c r="M37" s="2"/>
      <c r="N37" s="2"/>
      <c r="O37" s="2"/>
    </row>
    <row r="38" spans="1:15" ht="15.75" customHeight="1" x14ac:dyDescent="0.3">
      <c r="A38" s="194"/>
      <c r="B38" s="2"/>
      <c r="C38" s="2"/>
      <c r="D38" s="2"/>
      <c r="E38" s="2"/>
      <c r="F38" s="2"/>
      <c r="G38" s="2"/>
      <c r="H38" s="189"/>
      <c r="I38" s="189"/>
      <c r="J38" s="2"/>
      <c r="K38" s="2"/>
      <c r="L38" s="2"/>
      <c r="M38" s="2"/>
      <c r="N38" s="2"/>
      <c r="O38" s="2"/>
    </row>
    <row r="39" spans="1:15" ht="15.75" customHeight="1" x14ac:dyDescent="0.3">
      <c r="A39" s="194"/>
      <c r="B39" s="2"/>
      <c r="C39" s="2"/>
      <c r="D39" s="2"/>
      <c r="E39" s="2"/>
      <c r="F39" s="2"/>
      <c r="G39" s="2"/>
      <c r="H39" s="189"/>
      <c r="I39" s="189"/>
      <c r="J39" s="2"/>
      <c r="K39" s="2"/>
      <c r="L39" s="2"/>
      <c r="M39" s="2"/>
      <c r="N39" s="2"/>
      <c r="O39" s="2"/>
    </row>
    <row r="40" spans="1:15" ht="15.75" customHeight="1" x14ac:dyDescent="0.3">
      <c r="A40" s="194"/>
      <c r="B40" s="2"/>
      <c r="C40" s="2"/>
      <c r="D40" s="2"/>
      <c r="E40" s="2"/>
      <c r="F40" s="2"/>
      <c r="G40" s="2"/>
      <c r="H40" s="189"/>
      <c r="I40" s="189"/>
      <c r="J40" s="2"/>
      <c r="K40" s="2"/>
      <c r="L40" s="2"/>
      <c r="M40" s="2"/>
      <c r="N40" s="2"/>
      <c r="O40" s="2"/>
    </row>
    <row r="41" spans="1:15" ht="15.75" customHeight="1" x14ac:dyDescent="0.3">
      <c r="A41" s="194"/>
      <c r="B41" s="2"/>
      <c r="C41" s="2"/>
      <c r="D41" s="2"/>
      <c r="E41" s="2"/>
      <c r="F41" s="2"/>
      <c r="G41" s="2"/>
      <c r="H41" s="2"/>
      <c r="I41" s="189"/>
      <c r="J41" s="2"/>
      <c r="K41" s="2"/>
      <c r="L41" s="2"/>
      <c r="M41" s="2"/>
      <c r="N41" s="2"/>
      <c r="O41" s="2"/>
    </row>
    <row r="42" spans="1:15" ht="15.75" customHeight="1" x14ac:dyDescent="0.3">
      <c r="A42" s="194"/>
      <c r="B42" s="2"/>
      <c r="C42" s="2"/>
      <c r="D42" s="2"/>
      <c r="E42" s="2"/>
      <c r="F42" s="2"/>
      <c r="G42" s="2"/>
      <c r="H42" s="2"/>
      <c r="I42" s="189"/>
      <c r="J42" s="2"/>
      <c r="K42" s="2"/>
      <c r="L42" s="2"/>
      <c r="M42" s="2"/>
      <c r="N42" s="2"/>
      <c r="O42" s="2"/>
    </row>
    <row r="43" spans="1:15" ht="15.75" customHeight="1" x14ac:dyDescent="0.3">
      <c r="A43" s="194"/>
      <c r="B43" s="2"/>
      <c r="C43" s="2"/>
      <c r="D43" s="2"/>
      <c r="E43" s="2"/>
      <c r="F43" s="2"/>
      <c r="G43" s="2"/>
      <c r="H43" s="2"/>
      <c r="I43" s="189"/>
      <c r="J43" s="2"/>
      <c r="K43" s="2"/>
      <c r="L43" s="2"/>
      <c r="M43" s="2"/>
      <c r="N43" s="2"/>
      <c r="O43" s="2"/>
    </row>
    <row r="44" spans="1:15" ht="15.75" customHeight="1" x14ac:dyDescent="0.3">
      <c r="A44" s="270" t="s">
        <v>572</v>
      </c>
      <c r="B44" s="205"/>
      <c r="C44" s="2"/>
      <c r="D44" s="2"/>
      <c r="E44" s="2"/>
      <c r="F44" s="2"/>
      <c r="G44" s="2"/>
      <c r="H44" s="2"/>
      <c r="I44" s="189"/>
      <c r="J44" s="2"/>
      <c r="K44" s="2"/>
      <c r="L44" s="2"/>
      <c r="M44" s="2"/>
      <c r="N44" s="2"/>
      <c r="O44" s="2"/>
    </row>
    <row r="45" spans="1:15" ht="15.75" customHeight="1" x14ac:dyDescent="0.3">
      <c r="A45" s="194"/>
      <c r="B45" s="2"/>
      <c r="C45" s="2"/>
      <c r="D45" s="2"/>
      <c r="E45" s="2"/>
      <c r="F45" s="2"/>
      <c r="G45" s="2"/>
      <c r="H45" s="2"/>
      <c r="I45" s="189"/>
      <c r="J45" s="2"/>
      <c r="K45" s="2"/>
      <c r="L45" s="2"/>
      <c r="M45" s="2"/>
      <c r="N45" s="2"/>
      <c r="O45" s="2"/>
    </row>
    <row r="46" spans="1:15" ht="15.75" customHeight="1" x14ac:dyDescent="0.3">
      <c r="A46" s="194"/>
      <c r="B46" s="2"/>
      <c r="C46" s="2"/>
      <c r="D46" s="2"/>
      <c r="E46" s="2"/>
      <c r="F46" s="2"/>
      <c r="G46" s="2"/>
      <c r="H46" s="2"/>
      <c r="I46" s="189"/>
      <c r="J46" s="2"/>
      <c r="K46" s="2"/>
      <c r="L46" s="2"/>
      <c r="M46" s="2"/>
      <c r="N46" s="2"/>
      <c r="O46" s="2"/>
    </row>
    <row r="47" spans="1:15" ht="15.75" customHeight="1" x14ac:dyDescent="0.3">
      <c r="A47" s="288" t="s">
        <v>579</v>
      </c>
      <c r="B47" s="276"/>
      <c r="C47" s="275" t="s">
        <v>573</v>
      </c>
      <c r="D47" s="276"/>
      <c r="E47" s="199" t="s">
        <v>574</v>
      </c>
      <c r="F47" s="200"/>
      <c r="G47" s="201"/>
      <c r="H47" s="275" t="s">
        <v>575</v>
      </c>
      <c r="I47" s="283"/>
      <c r="J47" s="2"/>
      <c r="K47" s="2"/>
      <c r="L47" s="2"/>
      <c r="M47" s="2"/>
      <c r="N47" s="2"/>
      <c r="O47" s="2"/>
    </row>
    <row r="48" spans="1:1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3"/>
    <row r="96" spans="1:10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47:D47"/>
    <mergeCell ref="H47:I47"/>
    <mergeCell ref="A27:H27"/>
    <mergeCell ref="A28:B28"/>
    <mergeCell ref="A29:B29"/>
    <mergeCell ref="A30:B30"/>
    <mergeCell ref="A31:B31"/>
    <mergeCell ref="A32:B32"/>
    <mergeCell ref="D32:H32"/>
    <mergeCell ref="A33:B33"/>
    <mergeCell ref="A34:B34"/>
    <mergeCell ref="A35:B35"/>
    <mergeCell ref="A44:B44"/>
    <mergeCell ref="A47:B47"/>
    <mergeCell ref="H15:I20"/>
    <mergeCell ref="H21:I21"/>
    <mergeCell ref="A22:G22"/>
    <mergeCell ref="H22:I22"/>
    <mergeCell ref="A26:H26"/>
    <mergeCell ref="B11:I11"/>
    <mergeCell ref="A12:I12"/>
    <mergeCell ref="B13:G13"/>
    <mergeCell ref="H13:I13"/>
    <mergeCell ref="H14:I14"/>
    <mergeCell ref="B6:I6"/>
    <mergeCell ref="B7:I7"/>
    <mergeCell ref="B8:I8"/>
    <mergeCell ref="B9:I9"/>
    <mergeCell ref="B10:I10"/>
    <mergeCell ref="A1:I1"/>
    <mergeCell ref="A2:I2"/>
    <mergeCell ref="A3:I3"/>
    <mergeCell ref="C4:D4"/>
    <mergeCell ref="A5:B5"/>
    <mergeCell ref="D5:I5"/>
  </mergeCells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11.88671875" customWidth="1"/>
    <col min="3" max="3" width="12.33203125" customWidth="1"/>
    <col min="4" max="4" width="13.109375" customWidth="1"/>
    <col min="5" max="5" width="13.33203125" customWidth="1"/>
    <col min="6" max="6" width="12.109375" customWidth="1"/>
    <col min="7" max="7" width="6.5546875" customWidth="1"/>
    <col min="8" max="8" width="7.33203125" customWidth="1"/>
    <col min="9" max="15" width="8.6640625" customWidth="1"/>
  </cols>
  <sheetData>
    <row r="1" spans="1:15" ht="15" customHeight="1" x14ac:dyDescent="0.3">
      <c r="A1" s="256" t="s">
        <v>560</v>
      </c>
      <c r="B1" s="257"/>
      <c r="C1" s="257"/>
      <c r="D1" s="257"/>
      <c r="E1" s="257"/>
      <c r="F1" s="257"/>
      <c r="G1" s="257"/>
      <c r="H1" s="257"/>
      <c r="I1" s="258"/>
      <c r="J1" s="2"/>
      <c r="K1" s="2"/>
      <c r="L1" s="2"/>
      <c r="M1" s="2"/>
      <c r="N1" s="2"/>
      <c r="O1" s="2"/>
    </row>
    <row r="2" spans="1:15" ht="15" customHeight="1" x14ac:dyDescent="0.3">
      <c r="A2" s="259" t="s">
        <v>561</v>
      </c>
      <c r="B2" s="205"/>
      <c r="C2" s="205"/>
      <c r="D2" s="205"/>
      <c r="E2" s="205"/>
      <c r="F2" s="205"/>
      <c r="G2" s="205"/>
      <c r="H2" s="205"/>
      <c r="I2" s="260"/>
      <c r="J2" s="2"/>
      <c r="K2" s="2"/>
      <c r="L2" s="2"/>
      <c r="M2" s="2"/>
      <c r="N2" s="2"/>
      <c r="O2" s="2"/>
    </row>
    <row r="3" spans="1:15" ht="15.75" customHeight="1" x14ac:dyDescent="0.3">
      <c r="A3" s="261" t="s">
        <v>562</v>
      </c>
      <c r="B3" s="205"/>
      <c r="C3" s="205"/>
      <c r="D3" s="205"/>
      <c r="E3" s="205"/>
      <c r="F3" s="205"/>
      <c r="G3" s="205"/>
      <c r="H3" s="205"/>
      <c r="I3" s="260"/>
      <c r="J3" s="2"/>
      <c r="K3" s="2"/>
      <c r="L3" s="2"/>
      <c r="M3" s="2"/>
      <c r="N3" s="2"/>
      <c r="O3" s="2"/>
    </row>
    <row r="4" spans="1:15" ht="14.4" x14ac:dyDescent="0.3">
      <c r="A4" s="161" t="s">
        <v>563</v>
      </c>
      <c r="B4" s="162"/>
      <c r="C4" s="262" t="str">
        <f>'S1'!$C$3</f>
        <v>2022-2023</v>
      </c>
      <c r="D4" s="230"/>
      <c r="E4" s="162" t="s">
        <v>564</v>
      </c>
      <c r="F4" s="162" t="str">
        <f>'S1'!$C$4</f>
        <v>VI</v>
      </c>
      <c r="G4" s="162"/>
      <c r="H4" s="162"/>
      <c r="I4" s="163"/>
      <c r="J4" s="2"/>
      <c r="K4" s="2"/>
      <c r="L4" s="2"/>
      <c r="M4" s="2"/>
      <c r="N4" s="2"/>
      <c r="O4" s="2"/>
    </row>
    <row r="5" spans="1:15" ht="14.4" x14ac:dyDescent="0.3">
      <c r="A5" s="263" t="s">
        <v>565</v>
      </c>
      <c r="B5" s="264"/>
      <c r="C5" s="164" t="str">
        <f>'S1'!$C$1</f>
        <v>CS8661</v>
      </c>
      <c r="D5" s="265" t="str">
        <f>'S1'!$C$2</f>
        <v>Internet programming Lab</v>
      </c>
      <c r="E5" s="257"/>
      <c r="F5" s="257"/>
      <c r="G5" s="257"/>
      <c r="H5" s="257"/>
      <c r="I5" s="258"/>
      <c r="J5" s="2"/>
      <c r="K5" s="2"/>
      <c r="L5" s="2"/>
      <c r="M5" s="2"/>
      <c r="N5" s="2"/>
      <c r="O5" s="2"/>
    </row>
    <row r="6" spans="1:15" ht="15" customHeight="1" x14ac:dyDescent="0.3">
      <c r="A6" s="165" t="s">
        <v>566</v>
      </c>
      <c r="B6" s="287" t="str">
        <f>'S1'!$B$15</f>
        <v xml:space="preserve">Construct Web pages using HTML and style sheets.
</v>
      </c>
      <c r="C6" s="212"/>
      <c r="D6" s="212"/>
      <c r="E6" s="212"/>
      <c r="F6" s="212"/>
      <c r="G6" s="212"/>
      <c r="H6" s="212"/>
      <c r="I6" s="266"/>
      <c r="J6" s="2"/>
      <c r="K6" s="2"/>
      <c r="L6" s="2"/>
      <c r="M6" s="2"/>
      <c r="N6" s="2"/>
      <c r="O6" s="2"/>
    </row>
    <row r="7" spans="1:15" ht="15" customHeight="1" x14ac:dyDescent="0.3">
      <c r="A7" s="165" t="s">
        <v>12</v>
      </c>
      <c r="B7" s="287" t="str">
        <f>'S1'!$B$16</f>
        <v xml:space="preserve">Build dynamic web pages with validation using Java Script objects and by applying different event handling mechanisms
</v>
      </c>
      <c r="C7" s="212"/>
      <c r="D7" s="212"/>
      <c r="E7" s="212"/>
      <c r="F7" s="212"/>
      <c r="G7" s="212"/>
      <c r="H7" s="212"/>
      <c r="I7" s="266"/>
      <c r="J7" s="2"/>
      <c r="K7" s="2"/>
      <c r="L7" s="2"/>
      <c r="M7" s="2"/>
      <c r="N7" s="2"/>
      <c r="O7" s="2"/>
    </row>
    <row r="8" spans="1:15" ht="15" customHeight="1" x14ac:dyDescent="0.3">
      <c r="A8" s="165" t="s">
        <v>13</v>
      </c>
      <c r="B8" s="287" t="str">
        <f>'S1'!$B$17</f>
        <v xml:space="preserve">Develop dynamic web pages using server side scripting.
</v>
      </c>
      <c r="C8" s="212"/>
      <c r="D8" s="212"/>
      <c r="E8" s="212"/>
      <c r="F8" s="212"/>
      <c r="G8" s="212"/>
      <c r="H8" s="212"/>
      <c r="I8" s="266"/>
      <c r="J8" s="2"/>
      <c r="K8" s="2"/>
      <c r="L8" s="2"/>
      <c r="M8" s="2"/>
      <c r="N8" s="2"/>
      <c r="O8" s="2"/>
    </row>
    <row r="9" spans="1:15" ht="15" customHeight="1" x14ac:dyDescent="0.3">
      <c r="A9" s="165" t="s">
        <v>14</v>
      </c>
      <c r="B9" s="287" t="str">
        <f>'S1'!$B$18</f>
        <v xml:space="preserve">Construct Web pages using XML and style sheets.
</v>
      </c>
      <c r="C9" s="212"/>
      <c r="D9" s="212"/>
      <c r="E9" s="212"/>
      <c r="F9" s="212"/>
      <c r="G9" s="212"/>
      <c r="H9" s="212"/>
      <c r="I9" s="266"/>
      <c r="J9" s="2"/>
      <c r="K9" s="2"/>
      <c r="L9" s="2"/>
      <c r="M9" s="2"/>
      <c r="N9" s="2"/>
      <c r="O9" s="2"/>
    </row>
    <row r="10" spans="1:15" ht="15" customHeight="1" x14ac:dyDescent="0.3">
      <c r="A10" s="165" t="s">
        <v>15</v>
      </c>
      <c r="B10" s="287" t="str">
        <f>'S1'!$B$19</f>
        <v xml:space="preserve">Develop web applications using PHP programming .
Develop web applications using PHP programming .
</v>
      </c>
      <c r="C10" s="212"/>
      <c r="D10" s="212"/>
      <c r="E10" s="212"/>
      <c r="F10" s="212"/>
      <c r="G10" s="212"/>
      <c r="H10" s="212"/>
      <c r="I10" s="266"/>
      <c r="J10" s="2"/>
      <c r="K10" s="2"/>
      <c r="L10" s="2"/>
      <c r="M10" s="2"/>
      <c r="N10" s="2"/>
      <c r="O10" s="2"/>
    </row>
    <row r="11" spans="1:15" ht="15" customHeight="1" x14ac:dyDescent="0.3">
      <c r="A11" s="165" t="s">
        <v>16</v>
      </c>
      <c r="B11" s="287" t="str">
        <f>'S1'!$B$20</f>
        <v xml:space="preserve">Construct web applications using AJAX and web services.
</v>
      </c>
      <c r="C11" s="212"/>
      <c r="D11" s="212"/>
      <c r="E11" s="212"/>
      <c r="F11" s="212"/>
      <c r="G11" s="212"/>
      <c r="H11" s="212"/>
      <c r="I11" s="266"/>
      <c r="J11" s="2"/>
      <c r="K11" s="2"/>
      <c r="L11" s="2"/>
      <c r="M11" s="2"/>
      <c r="N11" s="2"/>
      <c r="O11" s="2"/>
    </row>
    <row r="12" spans="1:15" ht="15.75" customHeight="1" x14ac:dyDescent="0.3">
      <c r="A12" s="268" t="s">
        <v>567</v>
      </c>
      <c r="B12" s="205"/>
      <c r="C12" s="205"/>
      <c r="D12" s="205"/>
      <c r="E12" s="205"/>
      <c r="F12" s="205"/>
      <c r="G12" s="205"/>
      <c r="H12" s="205"/>
      <c r="I12" s="260"/>
      <c r="J12" s="2"/>
      <c r="K12" s="2"/>
      <c r="L12" s="2"/>
      <c r="M12" s="2"/>
      <c r="N12" s="2"/>
      <c r="O12" s="2"/>
    </row>
    <row r="13" spans="1:15" ht="14.4" x14ac:dyDescent="0.3">
      <c r="A13" s="166"/>
      <c r="B13" s="269" t="s">
        <v>299</v>
      </c>
      <c r="C13" s="264"/>
      <c r="D13" s="264"/>
      <c r="E13" s="264"/>
      <c r="F13" s="264"/>
      <c r="G13" s="264"/>
      <c r="H13" s="277" t="s">
        <v>300</v>
      </c>
      <c r="I13" s="258"/>
      <c r="J13" s="2"/>
      <c r="K13" s="2"/>
      <c r="L13" s="2"/>
      <c r="M13" s="2"/>
      <c r="N13" s="2"/>
      <c r="O13" s="2"/>
    </row>
    <row r="14" spans="1:15" ht="14.4" x14ac:dyDescent="0.3">
      <c r="A14" s="167"/>
      <c r="B14" s="168" t="str">
        <f>'S1'!D14</f>
        <v>Exp 1-2</v>
      </c>
      <c r="C14" s="168" t="str">
        <f>'S1'!E14</f>
        <v>Exp 3</v>
      </c>
      <c r="D14" s="168" t="str">
        <f>'S1'!F14</f>
        <v>Exp 4-7</v>
      </c>
      <c r="E14" s="169" t="str">
        <f>'S1'!G14</f>
        <v>Exp 8</v>
      </c>
      <c r="F14" s="168" t="str">
        <f>'S1'!J14</f>
        <v>Model</v>
      </c>
      <c r="G14" s="170" t="str">
        <f>'S1'!K14</f>
        <v>Total</v>
      </c>
      <c r="H14" s="278" t="s">
        <v>568</v>
      </c>
      <c r="I14" s="266"/>
      <c r="J14" s="2"/>
      <c r="K14" s="2"/>
      <c r="L14" s="2"/>
      <c r="M14" s="2"/>
      <c r="N14" s="2"/>
      <c r="O14" s="2"/>
    </row>
    <row r="15" spans="1:15" ht="14.4" x14ac:dyDescent="0.3">
      <c r="A15" s="171" t="str">
        <f t="shared" ref="A15:A20" si="0">A6</f>
        <v xml:space="preserve">CO1 </v>
      </c>
      <c r="B15" s="168">
        <f>IF('S1'!$D$15&gt;0,'S1'!$D$15," ")</f>
        <v>200</v>
      </c>
      <c r="C15" s="168" t="str">
        <f>IF('S1'!$E$15&gt;0,'S1'!$E$15," ")</f>
        <v xml:space="preserve"> </v>
      </c>
      <c r="D15" s="168" t="str">
        <f>IF('S1'!$F$15&gt;0,'S1'!$F$15," ")</f>
        <v xml:space="preserve"> </v>
      </c>
      <c r="E15" s="168" t="str">
        <f>IF('S1'!$G$15&gt;0,'S1'!$G$15," ")</f>
        <v xml:space="preserve"> </v>
      </c>
      <c r="F15" s="168">
        <f>IF('S1'!$J$15&gt;0,'S1'!$J$15," ")</f>
        <v>100</v>
      </c>
      <c r="G15" s="170">
        <f>IF('S1'!$K$15&gt;0,'S1'!$K$15," ")</f>
        <v>300</v>
      </c>
      <c r="H15" s="279">
        <v>100</v>
      </c>
      <c r="I15" s="260"/>
      <c r="J15" s="2"/>
      <c r="K15" s="2"/>
      <c r="L15" s="2"/>
      <c r="M15" s="2"/>
      <c r="N15" s="2"/>
      <c r="O15" s="2"/>
    </row>
    <row r="16" spans="1:15" ht="14.4" x14ac:dyDescent="0.3">
      <c r="A16" s="171" t="str">
        <f t="shared" si="0"/>
        <v>CO2</v>
      </c>
      <c r="B16" s="168" t="str">
        <f>IF('S1'!$D$16&gt;0,'S1'!$D$16," ")</f>
        <v xml:space="preserve"> </v>
      </c>
      <c r="C16" s="168">
        <f>IF('S1'!$E$16&gt;0,'S1'!$E$16," ")</f>
        <v>100</v>
      </c>
      <c r="D16" s="168" t="str">
        <f>IF('S1'!F16&gt;0,'S1'!F16," ")</f>
        <v xml:space="preserve"> </v>
      </c>
      <c r="E16" s="168" t="str">
        <f>IF('S1'!$G$16&gt;0,'S1'!$G$16," ")</f>
        <v xml:space="preserve"> </v>
      </c>
      <c r="F16" s="168">
        <f>IF('S1'!$J$16&gt;0,'S1'!$J$16," ")</f>
        <v>100</v>
      </c>
      <c r="G16" s="170">
        <f>IF('S1'!$K$16&gt;0,'S1'!$K$16," ")</f>
        <v>200</v>
      </c>
      <c r="H16" s="280"/>
      <c r="I16" s="260"/>
      <c r="J16" s="2"/>
      <c r="K16" s="2"/>
      <c r="L16" s="2"/>
      <c r="M16" s="2"/>
      <c r="N16" s="2"/>
      <c r="O16" s="2"/>
    </row>
    <row r="17" spans="1:15" ht="14.4" x14ac:dyDescent="0.3">
      <c r="A17" s="171" t="str">
        <f t="shared" si="0"/>
        <v>CO3</v>
      </c>
      <c r="B17" s="168" t="str">
        <f>IF('S1'!$D$17&gt;0,'S1'!$D$17," ")</f>
        <v xml:space="preserve"> </v>
      </c>
      <c r="C17" s="168" t="str">
        <f>IF('S1'!$E$17&gt;0,'S1'!$E$17," ")</f>
        <v xml:space="preserve"> </v>
      </c>
      <c r="D17" s="168">
        <f>IF('S1'!$F$17&gt;0,'S1'!$F$17," ")</f>
        <v>400</v>
      </c>
      <c r="E17" s="168" t="str">
        <f>IF('S1'!$G$17&gt;0,'S1'!$G$17," ")</f>
        <v xml:space="preserve"> </v>
      </c>
      <c r="F17" s="168">
        <f>IF('S1'!$J$17&gt;0,'S1'!$J$17," ")</f>
        <v>100</v>
      </c>
      <c r="G17" s="170">
        <f>IF('S1'!$K$17&gt;0,'S1'!$K$17," ")</f>
        <v>500</v>
      </c>
      <c r="H17" s="280"/>
      <c r="I17" s="260"/>
      <c r="J17" s="2"/>
      <c r="K17" s="2"/>
      <c r="L17" s="2"/>
      <c r="M17" s="2"/>
      <c r="N17" s="2"/>
      <c r="O17" s="2"/>
    </row>
    <row r="18" spans="1:15" ht="14.4" x14ac:dyDescent="0.3">
      <c r="A18" s="171" t="str">
        <f t="shared" si="0"/>
        <v>CO4</v>
      </c>
      <c r="B18" s="168" t="str">
        <f>IF('S1'!$D$18&gt;0,'S1'!$D$18," ")</f>
        <v xml:space="preserve"> </v>
      </c>
      <c r="C18" s="168" t="str">
        <f>IF('S1'!$E$18&gt;0,'S1'!$E$18," ")</f>
        <v xml:space="preserve"> </v>
      </c>
      <c r="D18" s="168" t="str">
        <f>IF('S1'!$F$18&gt;0,'S1'!$F$18," ")</f>
        <v xml:space="preserve"> </v>
      </c>
      <c r="E18" s="168">
        <f>IF('S1'!$G$18&gt;0,'S1'!$G$18," ")</f>
        <v>100</v>
      </c>
      <c r="F18" s="168">
        <f>IF('S1'!$J$18&gt;0,'S1'!$J$18," ")</f>
        <v>100</v>
      </c>
      <c r="G18" s="170">
        <f>IF('S1'!$K$18&gt;0,'S1'!$K$18," ")</f>
        <v>200</v>
      </c>
      <c r="H18" s="280"/>
      <c r="I18" s="260"/>
      <c r="J18" s="2"/>
      <c r="K18" s="2"/>
      <c r="L18" s="2"/>
      <c r="M18" s="2"/>
      <c r="N18" s="2"/>
      <c r="O18" s="2"/>
    </row>
    <row r="19" spans="1:15" ht="14.4" x14ac:dyDescent="0.3">
      <c r="A19" s="171" t="str">
        <f t="shared" si="0"/>
        <v>CO5</v>
      </c>
      <c r="B19" s="168" t="str">
        <f>IF('S1'!$D$19&gt;0,'S1'!$D$19," ")</f>
        <v xml:space="preserve"> </v>
      </c>
      <c r="C19" s="168" t="str">
        <f>IF('S1'!$E$19&gt;0,'S1'!$E$19," ")</f>
        <v xml:space="preserve"> </v>
      </c>
      <c r="D19" s="168" t="str">
        <f>IF('S1'!$F$19&gt;0,'S1'!$F$19," ")</f>
        <v xml:space="preserve"> </v>
      </c>
      <c r="E19" s="168" t="str">
        <f>IF('S1'!$G$19&gt;0,'S1'!$G$19," ")</f>
        <v xml:space="preserve"> </v>
      </c>
      <c r="F19" s="168">
        <f>IF('S1'!$J$19&gt;0,'S1'!$J$19," ")</f>
        <v>100</v>
      </c>
      <c r="G19" s="170">
        <f>IF('S1'!$K$19&gt;0,'S1'!$K$19," ")</f>
        <v>200</v>
      </c>
      <c r="H19" s="280"/>
      <c r="I19" s="260"/>
      <c r="J19" s="2"/>
      <c r="K19" s="2"/>
      <c r="L19" s="2"/>
      <c r="M19" s="2"/>
      <c r="N19" s="2"/>
      <c r="O19" s="2"/>
    </row>
    <row r="20" spans="1:15" ht="14.4" x14ac:dyDescent="0.3">
      <c r="A20" s="171" t="str">
        <f t="shared" si="0"/>
        <v>CO6</v>
      </c>
      <c r="B20" s="168" t="str">
        <f>IF('S1'!$D$20&gt;0,'S1'!$D$20," ")</f>
        <v xml:space="preserve"> </v>
      </c>
      <c r="C20" s="168" t="str">
        <f>IF('S1'!$E$20&gt;0,'S1'!$E$20," ")</f>
        <v xml:space="preserve"> </v>
      </c>
      <c r="D20" s="168" t="str">
        <f>IF('S1'!$F$20&gt;0,'S1'!$F$20," ")</f>
        <v xml:space="preserve"> </v>
      </c>
      <c r="E20" s="168" t="str">
        <f>IF('S1'!$G$20&gt;0,'S1'!$G$20," ")</f>
        <v xml:space="preserve"> </v>
      </c>
      <c r="F20" s="168">
        <f>IF('S1'!$J$20&gt;0,'S1'!$J$20," ")</f>
        <v>100</v>
      </c>
      <c r="G20" s="170">
        <f>IF('S1'!$K$20&gt;0,'S1'!$K$20," ")</f>
        <v>200</v>
      </c>
      <c r="H20" s="280"/>
      <c r="I20" s="260"/>
      <c r="J20" s="2"/>
      <c r="K20" s="2"/>
      <c r="L20" s="2"/>
      <c r="M20" s="2"/>
      <c r="N20" s="2"/>
      <c r="O20" s="2"/>
    </row>
    <row r="21" spans="1:15" ht="15.75" customHeight="1" x14ac:dyDescent="0.3">
      <c r="A21" s="172" t="s">
        <v>283</v>
      </c>
      <c r="B21" s="168">
        <f>IF('S1'!$D$21&gt;0,'S1'!$D$21," ")</f>
        <v>200</v>
      </c>
      <c r="C21" s="168">
        <f>IF('S1'!$E$21&gt;0,'S1'!$E$21," ")</f>
        <v>100</v>
      </c>
      <c r="D21" s="168">
        <f>IF('S1'!$F$21&gt;0,'S1'!$F$21," ")</f>
        <v>400</v>
      </c>
      <c r="E21" s="168">
        <f>IF('S1'!$G$21&gt;0,'S1'!$G$21," ")</f>
        <v>100</v>
      </c>
      <c r="F21" s="168">
        <f>IF('S1'!J21&gt;0,'S1'!J21," ")</f>
        <v>600</v>
      </c>
      <c r="G21" s="170">
        <f>IF('S1'!$K$21&gt;0,'S1'!$K$21," ")</f>
        <v>1600</v>
      </c>
      <c r="H21" s="281">
        <f>SUM(H15:H20)</f>
        <v>100</v>
      </c>
      <c r="I21" s="266"/>
      <c r="J21" s="2"/>
      <c r="K21" s="2"/>
      <c r="L21" s="2"/>
      <c r="M21" s="2"/>
      <c r="N21" s="2"/>
      <c r="O21" s="2"/>
    </row>
    <row r="22" spans="1:15" ht="15" customHeight="1" x14ac:dyDescent="0.3">
      <c r="A22" s="284" t="s">
        <v>9</v>
      </c>
      <c r="B22" s="264"/>
      <c r="C22" s="264"/>
      <c r="D22" s="264"/>
      <c r="E22" s="264"/>
      <c r="F22" s="264"/>
      <c r="G22" s="285"/>
      <c r="H22" s="286" t="s">
        <v>301</v>
      </c>
      <c r="I22" s="285"/>
      <c r="J22" s="2"/>
      <c r="K22" s="2"/>
      <c r="L22" s="2"/>
      <c r="M22" s="2"/>
      <c r="N22" s="2"/>
      <c r="O22" s="2"/>
    </row>
    <row r="23" spans="1:15" ht="15.75" customHeight="1" x14ac:dyDescent="0.3">
      <c r="A23" s="165"/>
      <c r="B23" s="175" t="s">
        <v>11</v>
      </c>
      <c r="C23" s="176" t="s">
        <v>12</v>
      </c>
      <c r="D23" s="175" t="s">
        <v>13</v>
      </c>
      <c r="E23" s="175" t="s">
        <v>14</v>
      </c>
      <c r="F23" s="175" t="s">
        <v>15</v>
      </c>
      <c r="G23" s="177" t="s">
        <v>16</v>
      </c>
      <c r="H23" s="178" t="s">
        <v>304</v>
      </c>
      <c r="I23" s="179" t="str">
        <f>CONCATENATE('S1'!$B$28," -",'S1'!$C$28)</f>
        <v>50 -59</v>
      </c>
      <c r="J23" s="2"/>
      <c r="K23" s="2"/>
      <c r="L23" s="2"/>
      <c r="M23" s="2"/>
      <c r="N23" s="2"/>
      <c r="O23" s="2"/>
    </row>
    <row r="24" spans="1:15" ht="18" customHeight="1" x14ac:dyDescent="0.3">
      <c r="A24" s="180" t="s">
        <v>299</v>
      </c>
      <c r="B24" s="175">
        <f>'S1'!E23</f>
        <v>80</v>
      </c>
      <c r="C24" s="175">
        <f>'S1'!E24</f>
        <v>80</v>
      </c>
      <c r="D24" s="175">
        <f>'S1'!E25</f>
        <v>80</v>
      </c>
      <c r="E24" s="175">
        <f>'S1'!E26</f>
        <v>80</v>
      </c>
      <c r="F24" s="175">
        <f>'S1'!E27</f>
        <v>80</v>
      </c>
      <c r="G24" s="177">
        <f>'S1'!E28</f>
        <v>80</v>
      </c>
      <c r="H24" s="178" t="s">
        <v>305</v>
      </c>
      <c r="I24" s="179" t="str">
        <f>CONCATENATE('S1'!$B$29," -",'S1'!$C$29)</f>
        <v>60 -69</v>
      </c>
      <c r="J24" s="2"/>
      <c r="K24" s="2"/>
      <c r="L24" s="2"/>
      <c r="M24" s="2"/>
      <c r="N24" s="2"/>
      <c r="O24" s="2"/>
    </row>
    <row r="25" spans="1:15" ht="15" customHeight="1" x14ac:dyDescent="0.3">
      <c r="A25" s="181" t="s">
        <v>300</v>
      </c>
      <c r="B25" s="182" t="str">
        <f>'S1'!$E$29</f>
        <v>A</v>
      </c>
      <c r="C25" s="182" t="str">
        <f>'S1'!$E$29</f>
        <v>A</v>
      </c>
      <c r="D25" s="182" t="str">
        <f>'S1'!$E$29</f>
        <v>A</v>
      </c>
      <c r="E25" s="182" t="str">
        <f>'S1'!$E$29</f>
        <v>A</v>
      </c>
      <c r="F25" s="182" t="str">
        <f>'S1'!$E$29</f>
        <v>A</v>
      </c>
      <c r="G25" s="183" t="str">
        <f>'S1'!$E$29</f>
        <v>A</v>
      </c>
      <c r="H25" s="184" t="s">
        <v>569</v>
      </c>
      <c r="I25" s="183" t="str">
        <f>CONCATENATE('S1'!$B$30," -",'S1'!$C$30)</f>
        <v>70 -100</v>
      </c>
      <c r="J25" s="2"/>
      <c r="K25" s="2"/>
      <c r="L25" s="2"/>
      <c r="M25" s="2"/>
      <c r="N25" s="2"/>
      <c r="O25" s="2"/>
    </row>
    <row r="26" spans="1:15" ht="15.75" customHeight="1" x14ac:dyDescent="0.3">
      <c r="A26" s="270" t="s">
        <v>570</v>
      </c>
      <c r="B26" s="205"/>
      <c r="C26" s="205"/>
      <c r="D26" s="205"/>
      <c r="E26" s="205"/>
      <c r="F26" s="205"/>
      <c r="G26" s="205"/>
      <c r="H26" s="205"/>
      <c r="I26" s="189"/>
      <c r="J26" s="2"/>
      <c r="K26" s="2"/>
      <c r="L26" s="2"/>
      <c r="M26" s="2"/>
      <c r="N26" s="2"/>
      <c r="O26" s="2"/>
    </row>
    <row r="27" spans="1:15" ht="15" customHeight="1" x14ac:dyDescent="0.3">
      <c r="A27" s="272" t="str">
        <f>CONCATENATE("Direct Assesment = ",'S1'!C23,"% Internal Mark + ",'S1'!C24,"% External Mark")</f>
        <v>Direct Assesment = 60% Internal Mark + 40% External Mark</v>
      </c>
      <c r="B27" s="212"/>
      <c r="C27" s="212"/>
      <c r="D27" s="212"/>
      <c r="E27" s="212"/>
      <c r="F27" s="212"/>
      <c r="G27" s="212"/>
      <c r="H27" s="213"/>
      <c r="I27" s="189"/>
      <c r="J27" s="2"/>
      <c r="K27" s="2"/>
      <c r="L27" s="2"/>
      <c r="M27" s="2"/>
      <c r="N27" s="2"/>
      <c r="O27" s="2"/>
    </row>
    <row r="28" spans="1:15" ht="15.75" customHeight="1" x14ac:dyDescent="0.3">
      <c r="A28" s="289" t="s">
        <v>576</v>
      </c>
      <c r="B28" s="213"/>
      <c r="C28" s="175" t="s">
        <v>11</v>
      </c>
      <c r="D28" s="175" t="s">
        <v>12</v>
      </c>
      <c r="E28" s="175" t="s">
        <v>13</v>
      </c>
      <c r="F28" s="175" t="s">
        <v>14</v>
      </c>
      <c r="G28" s="175" t="s">
        <v>15</v>
      </c>
      <c r="H28" s="175" t="s">
        <v>16</v>
      </c>
      <c r="I28" s="189"/>
      <c r="J28" s="2"/>
      <c r="K28" s="2"/>
      <c r="L28" s="2"/>
      <c r="M28" s="2"/>
      <c r="N28" s="2"/>
      <c r="O28" s="2"/>
    </row>
    <row r="29" spans="1:15" ht="15.75" customHeight="1" x14ac:dyDescent="0.3">
      <c r="A29" s="273" t="s">
        <v>300</v>
      </c>
      <c r="B29" s="213"/>
      <c r="C29" s="192">
        <f>'S2'!$AV$256</f>
        <v>3</v>
      </c>
      <c r="D29" s="192">
        <f>'S2'!$AV$256</f>
        <v>3</v>
      </c>
      <c r="E29" s="192">
        <f>'S2'!$AV$256</f>
        <v>3</v>
      </c>
      <c r="F29" s="192">
        <f>'S2'!$AV$256</f>
        <v>3</v>
      </c>
      <c r="G29" s="192">
        <f>'S2'!$AV$256</f>
        <v>3</v>
      </c>
      <c r="H29" s="192">
        <f>'S2'!$AV$256</f>
        <v>3</v>
      </c>
      <c r="I29" s="189"/>
      <c r="J29" s="2"/>
      <c r="K29" s="2"/>
      <c r="L29" s="2"/>
      <c r="M29" s="2"/>
      <c r="N29" s="2"/>
      <c r="O29" s="2"/>
    </row>
    <row r="30" spans="1:15" ht="15.75" customHeight="1" x14ac:dyDescent="0.3">
      <c r="A30" s="273" t="s">
        <v>299</v>
      </c>
      <c r="B30" s="213"/>
      <c r="C30" s="192">
        <f ca="1">'S2'!$AW$256</f>
        <v>3</v>
      </c>
      <c r="D30" s="192">
        <f ca="1">'S2'!$AX$256</f>
        <v>3</v>
      </c>
      <c r="E30" s="192">
        <f ca="1">'S2'!$AY$256</f>
        <v>3</v>
      </c>
      <c r="F30" s="192">
        <f ca="1">'S2'!$AZ$256</f>
        <v>3</v>
      </c>
      <c r="G30" s="192">
        <f ca="1">'S2'!$BA$256</f>
        <v>3</v>
      </c>
      <c r="H30" s="192">
        <f ca="1">'S2'!$BB$256</f>
        <v>3</v>
      </c>
      <c r="I30" s="189"/>
      <c r="J30" s="2"/>
      <c r="K30" s="2"/>
      <c r="L30" s="2"/>
      <c r="M30" s="2"/>
      <c r="N30" s="2"/>
      <c r="O30" s="2"/>
    </row>
    <row r="31" spans="1:15" ht="15.75" customHeight="1" x14ac:dyDescent="0.3">
      <c r="A31" s="273" t="s">
        <v>571</v>
      </c>
      <c r="B31" s="213"/>
      <c r="C31" s="193">
        <f ca="1">'S2'!AW257</f>
        <v>3</v>
      </c>
      <c r="D31" s="193">
        <f ca="1">'S2'!AX257</f>
        <v>3</v>
      </c>
      <c r="E31" s="193">
        <f ca="1">'S2'!AY257</f>
        <v>3</v>
      </c>
      <c r="F31" s="193">
        <f ca="1">'S2'!AZ257</f>
        <v>3</v>
      </c>
      <c r="G31" s="193">
        <f ca="1">'S2'!BA257</f>
        <v>3</v>
      </c>
      <c r="H31" s="193">
        <f ca="1">'S2'!BB257</f>
        <v>3</v>
      </c>
      <c r="I31" s="189"/>
      <c r="J31" s="2"/>
      <c r="K31" s="2"/>
      <c r="L31" s="2"/>
      <c r="M31" s="2"/>
      <c r="N31" s="2"/>
      <c r="O31" s="2"/>
    </row>
    <row r="32" spans="1:15" ht="15.75" customHeight="1" x14ac:dyDescent="0.3">
      <c r="A32" s="289" t="s">
        <v>582</v>
      </c>
      <c r="B32" s="213"/>
      <c r="C32" s="203" t="s">
        <v>578</v>
      </c>
      <c r="D32" s="290" t="e">
        <f>'S1'!#REF!</f>
        <v>#REF!</v>
      </c>
      <c r="E32" s="212"/>
      <c r="F32" s="212"/>
      <c r="G32" s="212"/>
      <c r="H32" s="213"/>
      <c r="I32" s="189"/>
      <c r="J32" s="2"/>
      <c r="K32" s="2"/>
      <c r="L32" s="2"/>
      <c r="M32" s="2"/>
      <c r="N32" s="2"/>
      <c r="O32" s="2"/>
    </row>
    <row r="33" spans="1:15" ht="15.75" customHeight="1" x14ac:dyDescent="0.3">
      <c r="A33" s="273" t="s">
        <v>300</v>
      </c>
      <c r="B33" s="213"/>
      <c r="C33" s="175">
        <f ca="1">'S2'!$AV$272</f>
        <v>0</v>
      </c>
      <c r="D33" s="175">
        <f ca="1">'S2'!$AV$272</f>
        <v>0</v>
      </c>
      <c r="E33" s="175">
        <f ca="1">'S2'!$AV$272</f>
        <v>0</v>
      </c>
      <c r="F33" s="175">
        <f ca="1">'S2'!$AV$272</f>
        <v>0</v>
      </c>
      <c r="G33" s="175">
        <f ca="1">'S2'!$AV$272</f>
        <v>0</v>
      </c>
      <c r="H33" s="175">
        <f ca="1">'S2'!$AV$272</f>
        <v>0</v>
      </c>
      <c r="I33" s="189"/>
      <c r="J33" s="2"/>
      <c r="K33" s="2"/>
      <c r="L33" s="2"/>
      <c r="M33" s="2"/>
      <c r="N33" s="2"/>
      <c r="O33" s="2"/>
    </row>
    <row r="34" spans="1:15" ht="15.75" customHeight="1" x14ac:dyDescent="0.3">
      <c r="A34" s="273" t="s">
        <v>299</v>
      </c>
      <c r="B34" s="213"/>
      <c r="C34" s="175">
        <f ca="1">'S2'!$AW272</f>
        <v>0</v>
      </c>
      <c r="D34" s="175">
        <f ca="1">'S2'!$AW272</f>
        <v>0</v>
      </c>
      <c r="E34" s="175">
        <f ca="1">'S2'!$AW272</f>
        <v>0</v>
      </c>
      <c r="F34" s="175">
        <f ca="1">'S2'!$AW272</f>
        <v>0</v>
      </c>
      <c r="G34" s="175">
        <f ca="1">'S2'!$AW272</f>
        <v>0</v>
      </c>
      <c r="H34" s="175">
        <f ca="1">'S2'!$AW272</f>
        <v>0</v>
      </c>
      <c r="I34" s="189"/>
      <c r="J34" s="2"/>
      <c r="K34" s="2"/>
      <c r="L34" s="2"/>
      <c r="M34" s="2"/>
      <c r="N34" s="2"/>
      <c r="O34" s="2"/>
    </row>
    <row r="35" spans="1:15" ht="15.75" customHeight="1" x14ac:dyDescent="0.3">
      <c r="A35" s="273" t="s">
        <v>571</v>
      </c>
      <c r="B35" s="213"/>
      <c r="C35" s="175">
        <f ca="1">'S2'!AW277</f>
        <v>0</v>
      </c>
      <c r="D35" s="175">
        <f ca="1">'S2'!AX277</f>
        <v>0</v>
      </c>
      <c r="E35" s="175">
        <f ca="1">'S2'!AY277</f>
        <v>0</v>
      </c>
      <c r="F35" s="175">
        <f ca="1">'S2'!AZ277</f>
        <v>1.8</v>
      </c>
      <c r="G35" s="175">
        <f ca="1">'S2'!BA277</f>
        <v>0</v>
      </c>
      <c r="H35" s="175">
        <f ca="1">'S2'!BB277</f>
        <v>0</v>
      </c>
      <c r="I35" s="189"/>
      <c r="J35" s="2"/>
      <c r="K35" s="2"/>
      <c r="L35" s="2"/>
      <c r="M35" s="2"/>
      <c r="N35" s="2"/>
      <c r="O35" s="2"/>
    </row>
    <row r="36" spans="1:15" ht="15.75" customHeight="1" x14ac:dyDescent="0.3">
      <c r="A36" s="194"/>
      <c r="B36" s="2"/>
      <c r="C36" s="2"/>
      <c r="D36" s="2"/>
      <c r="E36" s="2"/>
      <c r="F36" s="2"/>
      <c r="G36" s="2"/>
      <c r="H36" s="189"/>
      <c r="I36" s="189"/>
      <c r="J36" s="2"/>
      <c r="K36" s="2"/>
      <c r="L36" s="2"/>
      <c r="M36" s="2"/>
      <c r="N36" s="2"/>
      <c r="O36" s="2"/>
    </row>
    <row r="37" spans="1:15" ht="15.75" customHeight="1" x14ac:dyDescent="0.3">
      <c r="A37" s="194"/>
      <c r="B37" s="2"/>
      <c r="C37" s="2"/>
      <c r="D37" s="2"/>
      <c r="E37" s="2"/>
      <c r="F37" s="2"/>
      <c r="G37" s="2"/>
      <c r="H37" s="189"/>
      <c r="I37" s="189"/>
      <c r="J37" s="2"/>
      <c r="K37" s="2"/>
      <c r="L37" s="2"/>
      <c r="M37" s="2"/>
      <c r="N37" s="2"/>
      <c r="O37" s="2"/>
    </row>
    <row r="38" spans="1:15" ht="15.75" customHeight="1" x14ac:dyDescent="0.3">
      <c r="A38" s="194"/>
      <c r="B38" s="2"/>
      <c r="C38" s="2"/>
      <c r="D38" s="2"/>
      <c r="E38" s="2"/>
      <c r="F38" s="2"/>
      <c r="G38" s="2"/>
      <c r="H38" s="189"/>
      <c r="I38" s="189"/>
      <c r="J38" s="2"/>
      <c r="K38" s="2"/>
      <c r="L38" s="2"/>
      <c r="M38" s="2"/>
      <c r="N38" s="2"/>
      <c r="O38" s="2"/>
    </row>
    <row r="39" spans="1:15" ht="15.75" customHeight="1" x14ac:dyDescent="0.3">
      <c r="A39" s="194"/>
      <c r="B39" s="2"/>
      <c r="C39" s="2"/>
      <c r="D39" s="2"/>
      <c r="E39" s="2"/>
      <c r="F39" s="2"/>
      <c r="G39" s="2"/>
      <c r="H39" s="189"/>
      <c r="I39" s="189"/>
      <c r="J39" s="2"/>
      <c r="K39" s="2"/>
      <c r="L39" s="2"/>
      <c r="M39" s="2"/>
      <c r="N39" s="2"/>
      <c r="O39" s="2"/>
    </row>
    <row r="40" spans="1:15" ht="15.75" customHeight="1" x14ac:dyDescent="0.3">
      <c r="A40" s="194"/>
      <c r="B40" s="2"/>
      <c r="C40" s="2"/>
      <c r="D40" s="2"/>
      <c r="E40" s="2"/>
      <c r="F40" s="2"/>
      <c r="G40" s="2"/>
      <c r="H40" s="189"/>
      <c r="I40" s="189"/>
      <c r="J40" s="2"/>
      <c r="K40" s="2"/>
      <c r="L40" s="2"/>
      <c r="M40" s="2"/>
      <c r="N40" s="2"/>
      <c r="O40" s="2"/>
    </row>
    <row r="41" spans="1:15" ht="15.75" customHeight="1" x14ac:dyDescent="0.3">
      <c r="A41" s="194"/>
      <c r="B41" s="2"/>
      <c r="C41" s="2"/>
      <c r="D41" s="2"/>
      <c r="E41" s="2"/>
      <c r="F41" s="2"/>
      <c r="G41" s="2"/>
      <c r="H41" s="2"/>
      <c r="I41" s="189"/>
      <c r="J41" s="2"/>
      <c r="K41" s="2"/>
      <c r="L41" s="2"/>
      <c r="M41" s="2"/>
      <c r="N41" s="2"/>
      <c r="O41" s="2"/>
    </row>
    <row r="42" spans="1:15" ht="15.75" customHeight="1" x14ac:dyDescent="0.3">
      <c r="A42" s="194"/>
      <c r="B42" s="2"/>
      <c r="C42" s="2"/>
      <c r="D42" s="2"/>
      <c r="E42" s="2"/>
      <c r="F42" s="2"/>
      <c r="G42" s="2"/>
      <c r="H42" s="2"/>
      <c r="I42" s="189"/>
      <c r="J42" s="2"/>
      <c r="K42" s="2"/>
      <c r="L42" s="2"/>
      <c r="M42" s="2"/>
      <c r="N42" s="2"/>
      <c r="O42" s="2"/>
    </row>
    <row r="43" spans="1:15" ht="15.75" customHeight="1" x14ac:dyDescent="0.3">
      <c r="A43" s="194"/>
      <c r="B43" s="2"/>
      <c r="C43" s="2"/>
      <c r="D43" s="2"/>
      <c r="E43" s="2"/>
      <c r="F43" s="2"/>
      <c r="G43" s="2"/>
      <c r="H43" s="2"/>
      <c r="I43" s="189"/>
      <c r="J43" s="2"/>
      <c r="K43" s="2"/>
      <c r="L43" s="2"/>
      <c r="M43" s="2"/>
      <c r="N43" s="2"/>
      <c r="O43" s="2"/>
    </row>
    <row r="44" spans="1:15" ht="15.75" customHeight="1" x14ac:dyDescent="0.3">
      <c r="A44" s="270" t="s">
        <v>572</v>
      </c>
      <c r="B44" s="205"/>
      <c r="C44" s="2"/>
      <c r="D44" s="2"/>
      <c r="E44" s="2"/>
      <c r="F44" s="2"/>
      <c r="G44" s="2"/>
      <c r="H44" s="2"/>
      <c r="I44" s="189"/>
      <c r="J44" s="2"/>
      <c r="K44" s="2"/>
      <c r="L44" s="2"/>
      <c r="M44" s="2"/>
      <c r="N44" s="2"/>
      <c r="O44" s="2"/>
    </row>
    <row r="45" spans="1:15" ht="15.75" customHeight="1" x14ac:dyDescent="0.3">
      <c r="A45" s="194"/>
      <c r="B45" s="2"/>
      <c r="C45" s="2"/>
      <c r="D45" s="2"/>
      <c r="E45" s="2"/>
      <c r="F45" s="2"/>
      <c r="G45" s="2"/>
      <c r="H45" s="2"/>
      <c r="I45" s="189"/>
      <c r="J45" s="2"/>
      <c r="K45" s="2"/>
      <c r="L45" s="2"/>
      <c r="M45" s="2"/>
      <c r="N45" s="2"/>
      <c r="O45" s="2"/>
    </row>
    <row r="46" spans="1:15" ht="15.75" customHeight="1" x14ac:dyDescent="0.3">
      <c r="A46" s="194"/>
      <c r="B46" s="2"/>
      <c r="C46" s="2"/>
      <c r="D46" s="2"/>
      <c r="E46" s="2"/>
      <c r="F46" s="2"/>
      <c r="G46" s="2"/>
      <c r="H46" s="2"/>
      <c r="I46" s="189"/>
      <c r="J46" s="2"/>
      <c r="K46" s="2"/>
      <c r="L46" s="2"/>
      <c r="M46" s="2"/>
      <c r="N46" s="2"/>
      <c r="O46" s="2"/>
    </row>
    <row r="47" spans="1:15" ht="15.75" customHeight="1" x14ac:dyDescent="0.3">
      <c r="A47" s="288" t="s">
        <v>579</v>
      </c>
      <c r="B47" s="276"/>
      <c r="C47" s="275" t="s">
        <v>573</v>
      </c>
      <c r="D47" s="276"/>
      <c r="E47" s="199" t="s">
        <v>574</v>
      </c>
      <c r="F47" s="200"/>
      <c r="G47" s="201"/>
      <c r="H47" s="275" t="s">
        <v>575</v>
      </c>
      <c r="I47" s="283"/>
      <c r="J47" s="2"/>
      <c r="K47" s="2"/>
      <c r="L47" s="2"/>
      <c r="M47" s="2"/>
      <c r="N47" s="2"/>
      <c r="O47" s="2"/>
    </row>
    <row r="48" spans="1:1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3"/>
    <row r="96" spans="1:10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47:D47"/>
    <mergeCell ref="H47:I47"/>
    <mergeCell ref="A27:H27"/>
    <mergeCell ref="A28:B28"/>
    <mergeCell ref="A29:B29"/>
    <mergeCell ref="A30:B30"/>
    <mergeCell ref="A31:B31"/>
    <mergeCell ref="A32:B32"/>
    <mergeCell ref="D32:H32"/>
    <mergeCell ref="A33:B33"/>
    <mergeCell ref="A34:B34"/>
    <mergeCell ref="A35:B35"/>
    <mergeCell ref="A44:B44"/>
    <mergeCell ref="A47:B47"/>
    <mergeCell ref="H15:I20"/>
    <mergeCell ref="H21:I21"/>
    <mergeCell ref="A22:G22"/>
    <mergeCell ref="H22:I22"/>
    <mergeCell ref="A26:H26"/>
    <mergeCell ref="B11:I11"/>
    <mergeCell ref="A12:I12"/>
    <mergeCell ref="B13:G13"/>
    <mergeCell ref="H13:I13"/>
    <mergeCell ref="H14:I14"/>
    <mergeCell ref="B6:I6"/>
    <mergeCell ref="B7:I7"/>
    <mergeCell ref="B8:I8"/>
    <mergeCell ref="B9:I9"/>
    <mergeCell ref="B10:I10"/>
    <mergeCell ref="A1:I1"/>
    <mergeCell ref="A2:I2"/>
    <mergeCell ref="A3:I3"/>
    <mergeCell ref="C4:D4"/>
    <mergeCell ref="A5:B5"/>
    <mergeCell ref="D5:I5"/>
  </mergeCells>
  <pageMargins left="0.7" right="0.7" top="0.75" bottom="0.75" header="0" footer="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11.88671875" customWidth="1"/>
    <col min="3" max="3" width="12.33203125" customWidth="1"/>
    <col min="4" max="4" width="13.109375" customWidth="1"/>
    <col min="5" max="5" width="13.33203125" customWidth="1"/>
    <col min="6" max="6" width="12.109375" customWidth="1"/>
    <col min="7" max="7" width="6.5546875" customWidth="1"/>
    <col min="8" max="8" width="7.33203125" customWidth="1"/>
    <col min="9" max="15" width="8.6640625" customWidth="1"/>
  </cols>
  <sheetData>
    <row r="1" spans="1:15" ht="15" customHeight="1" x14ac:dyDescent="0.3">
      <c r="A1" s="256" t="s">
        <v>560</v>
      </c>
      <c r="B1" s="257"/>
      <c r="C1" s="257"/>
      <c r="D1" s="257"/>
      <c r="E1" s="257"/>
      <c r="F1" s="257"/>
      <c r="G1" s="257"/>
      <c r="H1" s="257"/>
      <c r="I1" s="258"/>
      <c r="J1" s="2"/>
      <c r="K1" s="2"/>
      <c r="L1" s="2"/>
      <c r="M1" s="2"/>
      <c r="N1" s="2"/>
      <c r="O1" s="2"/>
    </row>
    <row r="2" spans="1:15" ht="15" customHeight="1" x14ac:dyDescent="0.3">
      <c r="A2" s="259" t="s">
        <v>561</v>
      </c>
      <c r="B2" s="205"/>
      <c r="C2" s="205"/>
      <c r="D2" s="205"/>
      <c r="E2" s="205"/>
      <c r="F2" s="205"/>
      <c r="G2" s="205"/>
      <c r="H2" s="205"/>
      <c r="I2" s="260"/>
      <c r="J2" s="2"/>
      <c r="K2" s="2"/>
      <c r="L2" s="2"/>
      <c r="M2" s="2"/>
      <c r="N2" s="2"/>
      <c r="O2" s="2"/>
    </row>
    <row r="3" spans="1:15" ht="15.75" customHeight="1" x14ac:dyDescent="0.3">
      <c r="A3" s="261" t="s">
        <v>562</v>
      </c>
      <c r="B3" s="205"/>
      <c r="C3" s="205"/>
      <c r="D3" s="205"/>
      <c r="E3" s="205"/>
      <c r="F3" s="205"/>
      <c r="G3" s="205"/>
      <c r="H3" s="205"/>
      <c r="I3" s="260"/>
      <c r="J3" s="2"/>
      <c r="K3" s="2"/>
      <c r="L3" s="2"/>
      <c r="M3" s="2"/>
      <c r="N3" s="2"/>
      <c r="O3" s="2"/>
    </row>
    <row r="4" spans="1:15" ht="14.4" x14ac:dyDescent="0.3">
      <c r="A4" s="161" t="s">
        <v>563</v>
      </c>
      <c r="B4" s="162"/>
      <c r="C4" s="262" t="str">
        <f>'S1'!$C$3</f>
        <v>2022-2023</v>
      </c>
      <c r="D4" s="230"/>
      <c r="E4" s="162" t="s">
        <v>564</v>
      </c>
      <c r="F4" s="162" t="str">
        <f>'S1'!$C$4</f>
        <v>VI</v>
      </c>
      <c r="G4" s="162"/>
      <c r="H4" s="162"/>
      <c r="I4" s="163"/>
      <c r="J4" s="2"/>
      <c r="K4" s="2"/>
      <c r="L4" s="2"/>
      <c r="M4" s="2"/>
      <c r="N4" s="2"/>
      <c r="O4" s="2"/>
    </row>
    <row r="5" spans="1:15" ht="14.4" x14ac:dyDescent="0.3">
      <c r="A5" s="263" t="s">
        <v>565</v>
      </c>
      <c r="B5" s="264"/>
      <c r="C5" s="164" t="str">
        <f>'S1'!$C$1</f>
        <v>CS8661</v>
      </c>
      <c r="D5" s="265" t="str">
        <f>'S1'!$C$2</f>
        <v>Internet programming Lab</v>
      </c>
      <c r="E5" s="257"/>
      <c r="F5" s="257"/>
      <c r="G5" s="257"/>
      <c r="H5" s="257"/>
      <c r="I5" s="258"/>
      <c r="J5" s="2"/>
      <c r="K5" s="2"/>
      <c r="L5" s="2"/>
      <c r="M5" s="2"/>
      <c r="N5" s="2"/>
      <c r="O5" s="2"/>
    </row>
    <row r="6" spans="1:15" ht="15" customHeight="1" x14ac:dyDescent="0.3">
      <c r="A6" s="165" t="s">
        <v>566</v>
      </c>
      <c r="B6" s="287" t="str">
        <f>'S1'!$B$15</f>
        <v xml:space="preserve">Construct Web pages using HTML and style sheets.
</v>
      </c>
      <c r="C6" s="212"/>
      <c r="D6" s="212"/>
      <c r="E6" s="212"/>
      <c r="F6" s="212"/>
      <c r="G6" s="212"/>
      <c r="H6" s="212"/>
      <c r="I6" s="266"/>
      <c r="J6" s="2"/>
      <c r="K6" s="2"/>
      <c r="L6" s="2"/>
      <c r="M6" s="2"/>
      <c r="N6" s="2"/>
      <c r="O6" s="2"/>
    </row>
    <row r="7" spans="1:15" ht="15" customHeight="1" x14ac:dyDescent="0.3">
      <c r="A7" s="165" t="s">
        <v>12</v>
      </c>
      <c r="B7" s="287" t="str">
        <f>'S1'!$B$16</f>
        <v xml:space="preserve">Build dynamic web pages with validation using Java Script objects and by applying different event handling mechanisms
</v>
      </c>
      <c r="C7" s="212"/>
      <c r="D7" s="212"/>
      <c r="E7" s="212"/>
      <c r="F7" s="212"/>
      <c r="G7" s="212"/>
      <c r="H7" s="212"/>
      <c r="I7" s="266"/>
      <c r="J7" s="2"/>
      <c r="K7" s="2"/>
      <c r="L7" s="2"/>
      <c r="M7" s="2"/>
      <c r="N7" s="2"/>
      <c r="O7" s="2"/>
    </row>
    <row r="8" spans="1:15" ht="15" customHeight="1" x14ac:dyDescent="0.3">
      <c r="A8" s="165" t="s">
        <v>13</v>
      </c>
      <c r="B8" s="287" t="str">
        <f>'S1'!$B$17</f>
        <v xml:space="preserve">Develop dynamic web pages using server side scripting.
</v>
      </c>
      <c r="C8" s="212"/>
      <c r="D8" s="212"/>
      <c r="E8" s="212"/>
      <c r="F8" s="212"/>
      <c r="G8" s="212"/>
      <c r="H8" s="212"/>
      <c r="I8" s="266"/>
      <c r="J8" s="2"/>
      <c r="K8" s="2"/>
      <c r="L8" s="2"/>
      <c r="M8" s="2"/>
      <c r="N8" s="2"/>
      <c r="O8" s="2"/>
    </row>
    <row r="9" spans="1:15" ht="15" customHeight="1" x14ac:dyDescent="0.3">
      <c r="A9" s="165" t="s">
        <v>14</v>
      </c>
      <c r="B9" s="287" t="str">
        <f>'S1'!$B$18</f>
        <v xml:space="preserve">Construct Web pages using XML and style sheets.
</v>
      </c>
      <c r="C9" s="212"/>
      <c r="D9" s="212"/>
      <c r="E9" s="212"/>
      <c r="F9" s="212"/>
      <c r="G9" s="212"/>
      <c r="H9" s="212"/>
      <c r="I9" s="266"/>
      <c r="J9" s="2"/>
      <c r="K9" s="2"/>
      <c r="L9" s="2"/>
      <c r="M9" s="2"/>
      <c r="N9" s="2"/>
      <c r="O9" s="2"/>
    </row>
    <row r="10" spans="1:15" ht="15" customHeight="1" x14ac:dyDescent="0.3">
      <c r="A10" s="165" t="s">
        <v>15</v>
      </c>
      <c r="B10" s="287" t="str">
        <f>'S1'!$B$19</f>
        <v xml:space="preserve">Develop web applications using PHP programming .
Develop web applications using PHP programming .
</v>
      </c>
      <c r="C10" s="212"/>
      <c r="D10" s="212"/>
      <c r="E10" s="212"/>
      <c r="F10" s="212"/>
      <c r="G10" s="212"/>
      <c r="H10" s="212"/>
      <c r="I10" s="266"/>
      <c r="J10" s="2"/>
      <c r="K10" s="2"/>
      <c r="L10" s="2"/>
      <c r="M10" s="2"/>
      <c r="N10" s="2"/>
      <c r="O10" s="2"/>
    </row>
    <row r="11" spans="1:15" ht="15" customHeight="1" x14ac:dyDescent="0.3">
      <c r="A11" s="165" t="s">
        <v>16</v>
      </c>
      <c r="B11" s="287" t="str">
        <f>'S1'!$B$20</f>
        <v xml:space="preserve">Construct web applications using AJAX and web services.
</v>
      </c>
      <c r="C11" s="212"/>
      <c r="D11" s="212"/>
      <c r="E11" s="212"/>
      <c r="F11" s="212"/>
      <c r="G11" s="212"/>
      <c r="H11" s="212"/>
      <c r="I11" s="266"/>
      <c r="J11" s="2"/>
      <c r="K11" s="2"/>
      <c r="L11" s="2"/>
      <c r="M11" s="2"/>
      <c r="N11" s="2"/>
      <c r="O11" s="2"/>
    </row>
    <row r="12" spans="1:15" ht="15.75" customHeight="1" x14ac:dyDescent="0.3">
      <c r="A12" s="268" t="s">
        <v>567</v>
      </c>
      <c r="B12" s="205"/>
      <c r="C12" s="205"/>
      <c r="D12" s="205"/>
      <c r="E12" s="205"/>
      <c r="F12" s="205"/>
      <c r="G12" s="205"/>
      <c r="H12" s="205"/>
      <c r="I12" s="260"/>
      <c r="J12" s="2"/>
      <c r="K12" s="2"/>
      <c r="L12" s="2"/>
      <c r="M12" s="2"/>
      <c r="N12" s="2"/>
      <c r="O12" s="2"/>
    </row>
    <row r="13" spans="1:15" ht="14.4" x14ac:dyDescent="0.3">
      <c r="A13" s="166"/>
      <c r="B13" s="269" t="s">
        <v>299</v>
      </c>
      <c r="C13" s="264"/>
      <c r="D13" s="264"/>
      <c r="E13" s="264"/>
      <c r="F13" s="264"/>
      <c r="G13" s="264"/>
      <c r="H13" s="277" t="s">
        <v>300</v>
      </c>
      <c r="I13" s="258"/>
      <c r="J13" s="2"/>
      <c r="K13" s="2"/>
      <c r="L13" s="2"/>
      <c r="M13" s="2"/>
      <c r="N13" s="2"/>
      <c r="O13" s="2"/>
    </row>
    <row r="14" spans="1:15" ht="14.4" x14ac:dyDescent="0.3">
      <c r="A14" s="167"/>
      <c r="B14" s="168" t="str">
        <f>'S1'!D14</f>
        <v>Exp 1-2</v>
      </c>
      <c r="C14" s="168" t="str">
        <f>'S1'!E14</f>
        <v>Exp 3</v>
      </c>
      <c r="D14" s="168" t="str">
        <f>'S1'!F14</f>
        <v>Exp 4-7</v>
      </c>
      <c r="E14" s="169" t="str">
        <f>'S1'!G14</f>
        <v>Exp 8</v>
      </c>
      <c r="F14" s="168" t="str">
        <f>'S1'!J14</f>
        <v>Model</v>
      </c>
      <c r="G14" s="170" t="str">
        <f>'S1'!K14</f>
        <v>Total</v>
      </c>
      <c r="H14" s="278" t="s">
        <v>568</v>
      </c>
      <c r="I14" s="266"/>
      <c r="J14" s="2"/>
      <c r="K14" s="2"/>
      <c r="L14" s="2"/>
      <c r="M14" s="2"/>
      <c r="N14" s="2"/>
      <c r="O14" s="2"/>
    </row>
    <row r="15" spans="1:15" ht="14.4" x14ac:dyDescent="0.3">
      <c r="A15" s="171" t="str">
        <f t="shared" ref="A15:A20" si="0">A6</f>
        <v xml:space="preserve">CO1 </v>
      </c>
      <c r="B15" s="168">
        <f>IF('S1'!$D$15&gt;0,'S1'!$D$15," ")</f>
        <v>200</v>
      </c>
      <c r="C15" s="168" t="str">
        <f>IF('S1'!$E$15&gt;0,'S1'!$E$15," ")</f>
        <v xml:space="preserve"> </v>
      </c>
      <c r="D15" s="168" t="str">
        <f>IF('S1'!$F$15&gt;0,'S1'!$F$15," ")</f>
        <v xml:space="preserve"> </v>
      </c>
      <c r="E15" s="168" t="str">
        <f>IF('S1'!$G$15&gt;0,'S1'!$G$15," ")</f>
        <v xml:space="preserve"> </v>
      </c>
      <c r="F15" s="168">
        <f>IF('S1'!$J$15&gt;0,'S1'!$J$15," ")</f>
        <v>100</v>
      </c>
      <c r="G15" s="170">
        <f>IF('S1'!$K$15&gt;0,'S1'!$K$15," ")</f>
        <v>300</v>
      </c>
      <c r="H15" s="279">
        <v>100</v>
      </c>
      <c r="I15" s="260"/>
      <c r="J15" s="2"/>
      <c r="K15" s="2"/>
      <c r="L15" s="2"/>
      <c r="M15" s="2"/>
      <c r="N15" s="2"/>
      <c r="O15" s="2"/>
    </row>
    <row r="16" spans="1:15" ht="14.4" x14ac:dyDescent="0.3">
      <c r="A16" s="171" t="str">
        <f t="shared" si="0"/>
        <v>CO2</v>
      </c>
      <c r="B16" s="168" t="str">
        <f>IF('S1'!$D$16&gt;0,'S1'!$D$16," ")</f>
        <v xml:space="preserve"> </v>
      </c>
      <c r="C16" s="168">
        <f>IF('S1'!$E$16&gt;0,'S1'!$E$16," ")</f>
        <v>100</v>
      </c>
      <c r="D16" s="168" t="str">
        <f>IF('S1'!F16&gt;0,'S1'!F16," ")</f>
        <v xml:space="preserve"> </v>
      </c>
      <c r="E16" s="168" t="str">
        <f>IF('S1'!$G$16&gt;0,'S1'!$G$16," ")</f>
        <v xml:space="preserve"> </v>
      </c>
      <c r="F16" s="168">
        <f>IF('S1'!$J$16&gt;0,'S1'!$J$16," ")</f>
        <v>100</v>
      </c>
      <c r="G16" s="170">
        <f>IF('S1'!$K$16&gt;0,'S1'!$K$16," ")</f>
        <v>200</v>
      </c>
      <c r="H16" s="280"/>
      <c r="I16" s="260"/>
      <c r="J16" s="2"/>
      <c r="K16" s="2"/>
      <c r="L16" s="2"/>
      <c r="M16" s="2"/>
      <c r="N16" s="2"/>
      <c r="O16" s="2"/>
    </row>
    <row r="17" spans="1:15" ht="14.4" x14ac:dyDescent="0.3">
      <c r="A17" s="171" t="str">
        <f t="shared" si="0"/>
        <v>CO3</v>
      </c>
      <c r="B17" s="168" t="str">
        <f>IF('S1'!$D$17&gt;0,'S1'!$D$17," ")</f>
        <v xml:space="preserve"> </v>
      </c>
      <c r="C17" s="168" t="str">
        <f>IF('S1'!$E$17&gt;0,'S1'!$E$17," ")</f>
        <v xml:space="preserve"> </v>
      </c>
      <c r="D17" s="168">
        <f>IF('S1'!$F$17&gt;0,'S1'!$F$17," ")</f>
        <v>400</v>
      </c>
      <c r="E17" s="168" t="str">
        <f>IF('S1'!$G$17&gt;0,'S1'!$G$17," ")</f>
        <v xml:space="preserve"> </v>
      </c>
      <c r="F17" s="168">
        <f>IF('S1'!$J$17&gt;0,'S1'!$J$17," ")</f>
        <v>100</v>
      </c>
      <c r="G17" s="170">
        <f>IF('S1'!$K$17&gt;0,'S1'!$K$17," ")</f>
        <v>500</v>
      </c>
      <c r="H17" s="280"/>
      <c r="I17" s="260"/>
      <c r="J17" s="2"/>
      <c r="K17" s="2"/>
      <c r="L17" s="2"/>
      <c r="M17" s="2"/>
      <c r="N17" s="2"/>
      <c r="O17" s="2"/>
    </row>
    <row r="18" spans="1:15" ht="14.4" x14ac:dyDescent="0.3">
      <c r="A18" s="171" t="str">
        <f t="shared" si="0"/>
        <v>CO4</v>
      </c>
      <c r="B18" s="168" t="str">
        <f>IF('S1'!$D$18&gt;0,'S1'!$D$18," ")</f>
        <v xml:space="preserve"> </v>
      </c>
      <c r="C18" s="168" t="str">
        <f>IF('S1'!$E$18&gt;0,'S1'!$E$18," ")</f>
        <v xml:space="preserve"> </v>
      </c>
      <c r="D18" s="168" t="str">
        <f>IF('S1'!$F$18&gt;0,'S1'!$F$18," ")</f>
        <v xml:space="preserve"> </v>
      </c>
      <c r="E18" s="168">
        <f>IF('S1'!$G$18&gt;0,'S1'!$G$18," ")</f>
        <v>100</v>
      </c>
      <c r="F18" s="168">
        <f>IF('S1'!$J$18&gt;0,'S1'!$J$18," ")</f>
        <v>100</v>
      </c>
      <c r="G18" s="170">
        <f>IF('S1'!$K$18&gt;0,'S1'!$K$18," ")</f>
        <v>200</v>
      </c>
      <c r="H18" s="280"/>
      <c r="I18" s="260"/>
      <c r="J18" s="2"/>
      <c r="K18" s="2"/>
      <c r="L18" s="2"/>
      <c r="M18" s="2"/>
      <c r="N18" s="2"/>
      <c r="O18" s="2"/>
    </row>
    <row r="19" spans="1:15" ht="14.4" x14ac:dyDescent="0.3">
      <c r="A19" s="171" t="str">
        <f t="shared" si="0"/>
        <v>CO5</v>
      </c>
      <c r="B19" s="168" t="str">
        <f>IF('S1'!$D$19&gt;0,'S1'!$D$19," ")</f>
        <v xml:space="preserve"> </v>
      </c>
      <c r="C19" s="168" t="str">
        <f>IF('S1'!$E$19&gt;0,'S1'!$E$19," ")</f>
        <v xml:space="preserve"> </v>
      </c>
      <c r="D19" s="168" t="str">
        <f>IF('S1'!$F$19&gt;0,'S1'!$F$19," ")</f>
        <v xml:space="preserve"> </v>
      </c>
      <c r="E19" s="168" t="str">
        <f>IF('S1'!$G$19&gt;0,'S1'!$G$19," ")</f>
        <v xml:space="preserve"> </v>
      </c>
      <c r="F19" s="168">
        <f>IF('S1'!$J$19&gt;0,'S1'!$J$19," ")</f>
        <v>100</v>
      </c>
      <c r="G19" s="170">
        <f>IF('S1'!$K$19&gt;0,'S1'!$K$19," ")</f>
        <v>200</v>
      </c>
      <c r="H19" s="280"/>
      <c r="I19" s="260"/>
      <c r="J19" s="2"/>
      <c r="K19" s="2"/>
      <c r="L19" s="2"/>
      <c r="M19" s="2"/>
      <c r="N19" s="2"/>
      <c r="O19" s="2"/>
    </row>
    <row r="20" spans="1:15" ht="14.4" x14ac:dyDescent="0.3">
      <c r="A20" s="171" t="str">
        <f t="shared" si="0"/>
        <v>CO6</v>
      </c>
      <c r="B20" s="168" t="str">
        <f>IF('S1'!$D$20&gt;0,'S1'!$D$20," ")</f>
        <v xml:space="preserve"> </v>
      </c>
      <c r="C20" s="168" t="str">
        <f>IF('S1'!$E$20&gt;0,'S1'!$E$20," ")</f>
        <v xml:space="preserve"> </v>
      </c>
      <c r="D20" s="168" t="str">
        <f>IF('S1'!$F$20&gt;0,'S1'!$F$20," ")</f>
        <v xml:space="preserve"> </v>
      </c>
      <c r="E20" s="168" t="str">
        <f>IF('S1'!$G$20&gt;0,'S1'!$G$20," ")</f>
        <v xml:space="preserve"> </v>
      </c>
      <c r="F20" s="168">
        <f>IF('S1'!$J$20&gt;0,'S1'!$J$20," ")</f>
        <v>100</v>
      </c>
      <c r="G20" s="170">
        <f>IF('S1'!$K$20&gt;0,'S1'!$K$20," ")</f>
        <v>200</v>
      </c>
      <c r="H20" s="280"/>
      <c r="I20" s="260"/>
      <c r="J20" s="2"/>
      <c r="K20" s="2"/>
      <c r="L20" s="2"/>
      <c r="M20" s="2"/>
      <c r="N20" s="2"/>
      <c r="O20" s="2"/>
    </row>
    <row r="21" spans="1:15" ht="15.75" customHeight="1" x14ac:dyDescent="0.3">
      <c r="A21" s="172" t="s">
        <v>283</v>
      </c>
      <c r="B21" s="168">
        <f>IF('S1'!$D$21&gt;0,'S1'!$D$21," ")</f>
        <v>200</v>
      </c>
      <c r="C21" s="168">
        <f>IF('S1'!$E$21&gt;0,'S1'!$E$21," ")</f>
        <v>100</v>
      </c>
      <c r="D21" s="168">
        <f>IF('S1'!$F$21&gt;0,'S1'!$F$21," ")</f>
        <v>400</v>
      </c>
      <c r="E21" s="168">
        <f>IF('S1'!$G$21&gt;0,'S1'!$G$21," ")</f>
        <v>100</v>
      </c>
      <c r="F21" s="168">
        <f>IF('S1'!J21&gt;0,'S1'!J21," ")</f>
        <v>600</v>
      </c>
      <c r="G21" s="170">
        <f>IF('S1'!$K$21&gt;0,'S1'!$K$21," ")</f>
        <v>1600</v>
      </c>
      <c r="H21" s="281">
        <f>SUM(H15:H20)</f>
        <v>100</v>
      </c>
      <c r="I21" s="266"/>
      <c r="J21" s="2"/>
      <c r="K21" s="2"/>
      <c r="L21" s="2"/>
      <c r="M21" s="2"/>
      <c r="N21" s="2"/>
      <c r="O21" s="2"/>
    </row>
    <row r="22" spans="1:15" ht="15" customHeight="1" x14ac:dyDescent="0.3">
      <c r="A22" s="284" t="s">
        <v>9</v>
      </c>
      <c r="B22" s="264"/>
      <c r="C22" s="264"/>
      <c r="D22" s="264"/>
      <c r="E22" s="264"/>
      <c r="F22" s="264"/>
      <c r="G22" s="285"/>
      <c r="H22" s="286" t="s">
        <v>301</v>
      </c>
      <c r="I22" s="285"/>
      <c r="J22" s="2"/>
      <c r="K22" s="2"/>
      <c r="L22" s="2"/>
      <c r="M22" s="2"/>
      <c r="N22" s="2"/>
      <c r="O22" s="2"/>
    </row>
    <row r="23" spans="1:15" ht="15.75" customHeight="1" x14ac:dyDescent="0.3">
      <c r="A23" s="165"/>
      <c r="B23" s="175" t="s">
        <v>11</v>
      </c>
      <c r="C23" s="176" t="s">
        <v>12</v>
      </c>
      <c r="D23" s="175" t="s">
        <v>13</v>
      </c>
      <c r="E23" s="175" t="s">
        <v>14</v>
      </c>
      <c r="F23" s="175" t="s">
        <v>15</v>
      </c>
      <c r="G23" s="177" t="s">
        <v>16</v>
      </c>
      <c r="H23" s="178" t="s">
        <v>304</v>
      </c>
      <c r="I23" s="179" t="str">
        <f>CONCATENATE('S1'!$B$28," -",'S1'!$C$28)</f>
        <v>50 -59</v>
      </c>
      <c r="J23" s="2"/>
      <c r="K23" s="2"/>
      <c r="L23" s="2"/>
      <c r="M23" s="2"/>
      <c r="N23" s="2"/>
      <c r="O23" s="2"/>
    </row>
    <row r="24" spans="1:15" ht="18" customHeight="1" x14ac:dyDescent="0.3">
      <c r="A24" s="180" t="s">
        <v>299</v>
      </c>
      <c r="B24" s="175">
        <f>'S1'!E23</f>
        <v>80</v>
      </c>
      <c r="C24" s="175">
        <f>'S1'!E24</f>
        <v>80</v>
      </c>
      <c r="D24" s="175">
        <f>'S1'!E25</f>
        <v>80</v>
      </c>
      <c r="E24" s="175">
        <f>'S1'!E26</f>
        <v>80</v>
      </c>
      <c r="F24" s="175">
        <f>'S1'!E27</f>
        <v>80</v>
      </c>
      <c r="G24" s="177">
        <f>'S1'!E28</f>
        <v>80</v>
      </c>
      <c r="H24" s="178" t="s">
        <v>305</v>
      </c>
      <c r="I24" s="179" t="str">
        <f>CONCATENATE('S1'!$B$29," -",'S1'!$C$29)</f>
        <v>60 -69</v>
      </c>
      <c r="J24" s="2"/>
      <c r="K24" s="2"/>
      <c r="L24" s="2"/>
      <c r="M24" s="2"/>
      <c r="N24" s="2"/>
      <c r="O24" s="2"/>
    </row>
    <row r="25" spans="1:15" ht="15" customHeight="1" x14ac:dyDescent="0.3">
      <c r="A25" s="181" t="s">
        <v>300</v>
      </c>
      <c r="B25" s="182" t="str">
        <f>'S1'!$E$29</f>
        <v>A</v>
      </c>
      <c r="C25" s="182" t="str">
        <f>'S1'!$E$29</f>
        <v>A</v>
      </c>
      <c r="D25" s="182" t="str">
        <f>'S1'!$E$29</f>
        <v>A</v>
      </c>
      <c r="E25" s="182" t="str">
        <f>'S1'!$E$29</f>
        <v>A</v>
      </c>
      <c r="F25" s="182" t="str">
        <f>'S1'!$E$29</f>
        <v>A</v>
      </c>
      <c r="G25" s="183" t="str">
        <f>'S1'!$E$29</f>
        <v>A</v>
      </c>
      <c r="H25" s="184" t="s">
        <v>569</v>
      </c>
      <c r="I25" s="183" t="str">
        <f>CONCATENATE('S1'!$B$30," -",'S1'!$C$30)</f>
        <v>70 -100</v>
      </c>
      <c r="J25" s="2"/>
      <c r="K25" s="2"/>
      <c r="L25" s="2"/>
      <c r="M25" s="2"/>
      <c r="N25" s="2"/>
      <c r="O25" s="2"/>
    </row>
    <row r="26" spans="1:15" ht="15.75" customHeight="1" x14ac:dyDescent="0.3">
      <c r="A26" s="270" t="s">
        <v>570</v>
      </c>
      <c r="B26" s="205"/>
      <c r="C26" s="205"/>
      <c r="D26" s="205"/>
      <c r="E26" s="205"/>
      <c r="F26" s="205"/>
      <c r="G26" s="205"/>
      <c r="H26" s="205"/>
      <c r="I26" s="189"/>
      <c r="J26" s="2"/>
      <c r="K26" s="2"/>
      <c r="L26" s="2"/>
      <c r="M26" s="2"/>
      <c r="N26" s="2"/>
      <c r="O26" s="2"/>
    </row>
    <row r="27" spans="1:15" ht="15" customHeight="1" x14ac:dyDescent="0.3">
      <c r="A27" s="272" t="str">
        <f>CONCATENATE("Direct Assesment = ",'S1'!C23,"% Internal Mark + ",'S1'!C24,"% External Mark")</f>
        <v>Direct Assesment = 60% Internal Mark + 40% External Mark</v>
      </c>
      <c r="B27" s="212"/>
      <c r="C27" s="212"/>
      <c r="D27" s="212"/>
      <c r="E27" s="212"/>
      <c r="F27" s="212"/>
      <c r="G27" s="212"/>
      <c r="H27" s="213"/>
      <c r="I27" s="189"/>
      <c r="J27" s="2"/>
      <c r="K27" s="2"/>
      <c r="L27" s="2"/>
      <c r="M27" s="2"/>
      <c r="N27" s="2"/>
      <c r="O27" s="2"/>
    </row>
    <row r="28" spans="1:15" ht="15.75" customHeight="1" x14ac:dyDescent="0.3">
      <c r="A28" s="289" t="s">
        <v>576</v>
      </c>
      <c r="B28" s="213"/>
      <c r="C28" s="175" t="s">
        <v>11</v>
      </c>
      <c r="D28" s="175" t="s">
        <v>12</v>
      </c>
      <c r="E28" s="175" t="s">
        <v>13</v>
      </c>
      <c r="F28" s="175" t="s">
        <v>14</v>
      </c>
      <c r="G28" s="175" t="s">
        <v>15</v>
      </c>
      <c r="H28" s="175" t="s">
        <v>16</v>
      </c>
      <c r="I28" s="189"/>
      <c r="J28" s="2"/>
      <c r="K28" s="2"/>
      <c r="L28" s="2"/>
      <c r="M28" s="2"/>
      <c r="N28" s="2"/>
      <c r="O28" s="2"/>
    </row>
    <row r="29" spans="1:15" ht="15.75" customHeight="1" x14ac:dyDescent="0.3">
      <c r="A29" s="273" t="s">
        <v>300</v>
      </c>
      <c r="B29" s="213"/>
      <c r="C29" s="192">
        <f>'S2'!$AV$256</f>
        <v>3</v>
      </c>
      <c r="D29" s="192">
        <f>'S2'!$AV$256</f>
        <v>3</v>
      </c>
      <c r="E29" s="192">
        <f>'S2'!$AV$256</f>
        <v>3</v>
      </c>
      <c r="F29" s="192">
        <f>'S2'!$AV$256</f>
        <v>3</v>
      </c>
      <c r="G29" s="192">
        <f>'S2'!$AV$256</f>
        <v>3</v>
      </c>
      <c r="H29" s="192">
        <f>'S2'!$AV$256</f>
        <v>3</v>
      </c>
      <c r="I29" s="189"/>
      <c r="J29" s="2"/>
      <c r="K29" s="2"/>
      <c r="L29" s="2"/>
      <c r="M29" s="2"/>
      <c r="N29" s="2"/>
      <c r="O29" s="2"/>
    </row>
    <row r="30" spans="1:15" ht="15.75" customHeight="1" x14ac:dyDescent="0.3">
      <c r="A30" s="273" t="s">
        <v>299</v>
      </c>
      <c r="B30" s="213"/>
      <c r="C30" s="192">
        <f ca="1">'S2'!$AW$256</f>
        <v>3</v>
      </c>
      <c r="D30" s="192">
        <f ca="1">'S2'!$AX$256</f>
        <v>3</v>
      </c>
      <c r="E30" s="192">
        <f ca="1">'S2'!$AY$256</f>
        <v>3</v>
      </c>
      <c r="F30" s="192">
        <f ca="1">'S2'!$AZ$256</f>
        <v>3</v>
      </c>
      <c r="G30" s="192">
        <f ca="1">'S2'!$BA$256</f>
        <v>3</v>
      </c>
      <c r="H30" s="192">
        <f ca="1">'S2'!$BB$256</f>
        <v>3</v>
      </c>
      <c r="I30" s="189"/>
      <c r="J30" s="2"/>
      <c r="K30" s="2"/>
      <c r="L30" s="2"/>
      <c r="M30" s="2"/>
      <c r="N30" s="2"/>
      <c r="O30" s="2"/>
    </row>
    <row r="31" spans="1:15" ht="15.75" customHeight="1" x14ac:dyDescent="0.3">
      <c r="A31" s="273" t="s">
        <v>571</v>
      </c>
      <c r="B31" s="213"/>
      <c r="C31" s="193">
        <f ca="1">'S2'!AW257</f>
        <v>3</v>
      </c>
      <c r="D31" s="193">
        <f ca="1">'S2'!AX257</f>
        <v>3</v>
      </c>
      <c r="E31" s="193">
        <f ca="1">'S2'!AY257</f>
        <v>3</v>
      </c>
      <c r="F31" s="193">
        <f ca="1">'S2'!AZ257</f>
        <v>3</v>
      </c>
      <c r="G31" s="193">
        <f ca="1">'S2'!BA257</f>
        <v>3</v>
      </c>
      <c r="H31" s="193">
        <f ca="1">'S2'!BB257</f>
        <v>3</v>
      </c>
      <c r="I31" s="189"/>
      <c r="J31" s="2"/>
      <c r="K31" s="2"/>
      <c r="L31" s="2"/>
      <c r="M31" s="2"/>
      <c r="N31" s="2"/>
      <c r="O31" s="2"/>
    </row>
    <row r="32" spans="1:15" ht="15.75" customHeight="1" x14ac:dyDescent="0.3">
      <c r="A32" s="289" t="s">
        <v>583</v>
      </c>
      <c r="B32" s="213"/>
      <c r="C32" s="203" t="s">
        <v>578</v>
      </c>
      <c r="D32" s="290" t="str">
        <f>'S1'!B7</f>
        <v>Mrs.M.Jayanthi</v>
      </c>
      <c r="E32" s="212"/>
      <c r="F32" s="212"/>
      <c r="G32" s="212"/>
      <c r="H32" s="213"/>
      <c r="I32" s="189"/>
      <c r="J32" s="2"/>
      <c r="K32" s="2"/>
      <c r="L32" s="2"/>
      <c r="M32" s="2"/>
      <c r="N32" s="2"/>
      <c r="O32" s="2"/>
    </row>
    <row r="33" spans="1:15" ht="15.75" customHeight="1" x14ac:dyDescent="0.3">
      <c r="A33" s="273" t="s">
        <v>300</v>
      </c>
      <c r="B33" s="213"/>
      <c r="C33" s="175" t="e">
        <f ca="1">'S2'!$AV$273</f>
        <v>#DIV/0!</v>
      </c>
      <c r="D33" s="175" t="e">
        <f ca="1">'S2'!$AV$273</f>
        <v>#DIV/0!</v>
      </c>
      <c r="E33" s="175" t="e">
        <f ca="1">'S2'!$AV$273</f>
        <v>#DIV/0!</v>
      </c>
      <c r="F33" s="175" t="e">
        <f ca="1">'S2'!$AV$273</f>
        <v>#DIV/0!</v>
      </c>
      <c r="G33" s="175" t="e">
        <f ca="1">'S2'!$AV$273</f>
        <v>#DIV/0!</v>
      </c>
      <c r="H33" s="175" t="e">
        <f ca="1">'S2'!$AV$273</f>
        <v>#DIV/0!</v>
      </c>
      <c r="I33" s="189"/>
      <c r="J33" s="2"/>
      <c r="K33" s="2"/>
      <c r="L33" s="2"/>
      <c r="M33" s="2"/>
      <c r="N33" s="2"/>
      <c r="O33" s="2"/>
    </row>
    <row r="34" spans="1:15" ht="15.75" customHeight="1" x14ac:dyDescent="0.3">
      <c r="A34" s="273" t="s">
        <v>299</v>
      </c>
      <c r="B34" s="213"/>
      <c r="C34" s="175" t="e">
        <f ca="1">'S2'!$AW273</f>
        <v>#DIV/0!</v>
      </c>
      <c r="D34" s="175" t="e">
        <f ca="1">'S2'!$AW273</f>
        <v>#DIV/0!</v>
      </c>
      <c r="E34" s="175" t="e">
        <f ca="1">'S2'!$AW273</f>
        <v>#DIV/0!</v>
      </c>
      <c r="F34" s="175" t="e">
        <f ca="1">'S2'!$AW273</f>
        <v>#DIV/0!</v>
      </c>
      <c r="G34" s="175" t="e">
        <f ca="1">'S2'!$AW273</f>
        <v>#DIV/0!</v>
      </c>
      <c r="H34" s="175" t="e">
        <f ca="1">'S2'!$AW273</f>
        <v>#DIV/0!</v>
      </c>
      <c r="I34" s="189"/>
      <c r="J34" s="2"/>
      <c r="K34" s="2"/>
      <c r="L34" s="2"/>
      <c r="M34" s="2"/>
      <c r="N34" s="2"/>
      <c r="O34" s="2"/>
    </row>
    <row r="35" spans="1:15" ht="15.75" customHeight="1" x14ac:dyDescent="0.3">
      <c r="A35" s="273" t="s">
        <v>571</v>
      </c>
      <c r="B35" s="213"/>
      <c r="C35" s="175" t="e">
        <f ca="1">'S2'!AW278</f>
        <v>#DIV/0!</v>
      </c>
      <c r="D35" s="175" t="e">
        <f ca="1">'S2'!AX278</f>
        <v>#DIV/0!</v>
      </c>
      <c r="E35" s="175" t="e">
        <f ca="1">'S2'!AY278</f>
        <v>#DIV/0!</v>
      </c>
      <c r="F35" s="175" t="e">
        <f ca="1">'S2'!AZ278</f>
        <v>#DIV/0!</v>
      </c>
      <c r="G35" s="175" t="e">
        <f ca="1">'S2'!BA278</f>
        <v>#DIV/0!</v>
      </c>
      <c r="H35" s="175" t="e">
        <f ca="1">'S2'!BB278</f>
        <v>#DIV/0!</v>
      </c>
      <c r="I35" s="189"/>
      <c r="J35" s="2"/>
      <c r="K35" s="2"/>
      <c r="L35" s="2"/>
      <c r="M35" s="2"/>
      <c r="N35" s="2"/>
      <c r="O35" s="2"/>
    </row>
    <row r="36" spans="1:15" ht="15.75" customHeight="1" x14ac:dyDescent="0.3">
      <c r="A36" s="194"/>
      <c r="B36" s="2"/>
      <c r="C36" s="2"/>
      <c r="D36" s="2"/>
      <c r="E36" s="2"/>
      <c r="F36" s="2"/>
      <c r="G36" s="2"/>
      <c r="H36" s="189"/>
      <c r="I36" s="189"/>
      <c r="J36" s="2"/>
      <c r="K36" s="2"/>
      <c r="L36" s="2"/>
      <c r="M36" s="2"/>
      <c r="N36" s="2"/>
      <c r="O36" s="2"/>
    </row>
    <row r="37" spans="1:15" ht="15.75" customHeight="1" x14ac:dyDescent="0.3">
      <c r="A37" s="194"/>
      <c r="B37" s="2"/>
      <c r="C37" s="2"/>
      <c r="D37" s="2"/>
      <c r="E37" s="2"/>
      <c r="F37" s="2"/>
      <c r="G37" s="2"/>
      <c r="H37" s="189"/>
      <c r="I37" s="189"/>
      <c r="J37" s="2"/>
      <c r="K37" s="2"/>
      <c r="L37" s="2"/>
      <c r="M37" s="2"/>
      <c r="N37" s="2"/>
      <c r="O37" s="2"/>
    </row>
    <row r="38" spans="1:15" ht="15.75" customHeight="1" x14ac:dyDescent="0.3">
      <c r="A38" s="194"/>
      <c r="B38" s="2"/>
      <c r="C38" s="2"/>
      <c r="D38" s="2"/>
      <c r="E38" s="2"/>
      <c r="F38" s="2"/>
      <c r="G38" s="2"/>
      <c r="H38" s="189"/>
      <c r="I38" s="189"/>
      <c r="J38" s="2"/>
      <c r="K38" s="2"/>
      <c r="L38" s="2"/>
      <c r="M38" s="2"/>
      <c r="N38" s="2"/>
      <c r="O38" s="2"/>
    </row>
    <row r="39" spans="1:15" ht="15.75" customHeight="1" x14ac:dyDescent="0.3">
      <c r="A39" s="194"/>
      <c r="B39" s="2"/>
      <c r="C39" s="2"/>
      <c r="D39" s="2"/>
      <c r="E39" s="2"/>
      <c r="F39" s="2"/>
      <c r="G39" s="2"/>
      <c r="H39" s="189"/>
      <c r="I39" s="189"/>
      <c r="J39" s="2"/>
      <c r="K39" s="2"/>
      <c r="L39" s="2"/>
      <c r="M39" s="2"/>
      <c r="N39" s="2"/>
      <c r="O39" s="2"/>
    </row>
    <row r="40" spans="1:15" ht="15.75" customHeight="1" x14ac:dyDescent="0.3">
      <c r="A40" s="194"/>
      <c r="B40" s="2"/>
      <c r="C40" s="2"/>
      <c r="D40" s="2"/>
      <c r="E40" s="2"/>
      <c r="F40" s="2"/>
      <c r="G40" s="2"/>
      <c r="H40" s="189"/>
      <c r="I40" s="189"/>
      <c r="J40" s="2"/>
      <c r="K40" s="2"/>
      <c r="L40" s="2"/>
      <c r="M40" s="2"/>
      <c r="N40" s="2"/>
      <c r="O40" s="2"/>
    </row>
    <row r="41" spans="1:15" ht="15.75" customHeight="1" x14ac:dyDescent="0.3">
      <c r="A41" s="194"/>
      <c r="B41" s="2"/>
      <c r="C41" s="2"/>
      <c r="D41" s="2"/>
      <c r="E41" s="2"/>
      <c r="F41" s="2"/>
      <c r="G41" s="2"/>
      <c r="H41" s="2"/>
      <c r="I41" s="189"/>
      <c r="J41" s="2"/>
      <c r="K41" s="2"/>
      <c r="L41" s="2"/>
      <c r="M41" s="2"/>
      <c r="N41" s="2"/>
      <c r="O41" s="2"/>
    </row>
    <row r="42" spans="1:15" ht="15.75" customHeight="1" x14ac:dyDescent="0.3">
      <c r="A42" s="194"/>
      <c r="B42" s="2"/>
      <c r="C42" s="2"/>
      <c r="D42" s="2"/>
      <c r="E42" s="2"/>
      <c r="F42" s="2"/>
      <c r="G42" s="2"/>
      <c r="H42" s="2"/>
      <c r="I42" s="189"/>
      <c r="J42" s="2"/>
      <c r="K42" s="2"/>
      <c r="L42" s="2"/>
      <c r="M42" s="2"/>
      <c r="N42" s="2"/>
      <c r="O42" s="2"/>
    </row>
    <row r="43" spans="1:15" ht="15.75" customHeight="1" x14ac:dyDescent="0.3">
      <c r="A43" s="194"/>
      <c r="B43" s="2"/>
      <c r="C43" s="2"/>
      <c r="D43" s="2"/>
      <c r="E43" s="2"/>
      <c r="F43" s="2"/>
      <c r="G43" s="2"/>
      <c r="H43" s="2"/>
      <c r="I43" s="189"/>
      <c r="J43" s="2"/>
      <c r="K43" s="2"/>
      <c r="L43" s="2"/>
      <c r="M43" s="2"/>
      <c r="N43" s="2"/>
      <c r="O43" s="2"/>
    </row>
    <row r="44" spans="1:15" ht="15.75" customHeight="1" x14ac:dyDescent="0.3">
      <c r="A44" s="270" t="s">
        <v>572</v>
      </c>
      <c r="B44" s="205"/>
      <c r="C44" s="2"/>
      <c r="D44" s="2"/>
      <c r="E44" s="2"/>
      <c r="F44" s="2"/>
      <c r="G44" s="2"/>
      <c r="H44" s="2"/>
      <c r="I44" s="189"/>
      <c r="J44" s="2"/>
      <c r="K44" s="2"/>
      <c r="L44" s="2"/>
      <c r="M44" s="2"/>
      <c r="N44" s="2"/>
      <c r="O44" s="2"/>
    </row>
    <row r="45" spans="1:15" ht="15.75" customHeight="1" x14ac:dyDescent="0.3">
      <c r="A45" s="194"/>
      <c r="B45" s="2"/>
      <c r="C45" s="2"/>
      <c r="D45" s="2"/>
      <c r="E45" s="2"/>
      <c r="F45" s="2"/>
      <c r="G45" s="2"/>
      <c r="H45" s="2"/>
      <c r="I45" s="189"/>
      <c r="J45" s="2"/>
      <c r="K45" s="2"/>
      <c r="L45" s="2"/>
      <c r="M45" s="2"/>
      <c r="N45" s="2"/>
      <c r="O45" s="2"/>
    </row>
    <row r="46" spans="1:15" ht="15.75" customHeight="1" x14ac:dyDescent="0.3">
      <c r="A46" s="194"/>
      <c r="B46" s="2"/>
      <c r="C46" s="2"/>
      <c r="D46" s="2"/>
      <c r="E46" s="2"/>
      <c r="F46" s="2"/>
      <c r="G46" s="2"/>
      <c r="H46" s="2"/>
      <c r="I46" s="189"/>
      <c r="J46" s="2"/>
      <c r="K46" s="2"/>
      <c r="L46" s="2"/>
      <c r="M46" s="2"/>
      <c r="N46" s="2"/>
      <c r="O46" s="2"/>
    </row>
    <row r="47" spans="1:15" ht="15.75" customHeight="1" x14ac:dyDescent="0.3">
      <c r="A47" s="288" t="s">
        <v>579</v>
      </c>
      <c r="B47" s="276"/>
      <c r="C47" s="275" t="s">
        <v>573</v>
      </c>
      <c r="D47" s="276"/>
      <c r="E47" s="199" t="s">
        <v>574</v>
      </c>
      <c r="F47" s="200"/>
      <c r="G47" s="201"/>
      <c r="H47" s="275" t="s">
        <v>575</v>
      </c>
      <c r="I47" s="283"/>
      <c r="J47" s="2"/>
      <c r="K47" s="2"/>
      <c r="L47" s="2"/>
      <c r="M47" s="2"/>
      <c r="N47" s="2"/>
      <c r="O47" s="2"/>
    </row>
    <row r="48" spans="1:1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3"/>
    <row r="96" spans="1:10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47:D47"/>
    <mergeCell ref="H47:I47"/>
    <mergeCell ref="A27:H27"/>
    <mergeCell ref="A28:B28"/>
    <mergeCell ref="A29:B29"/>
    <mergeCell ref="A30:B30"/>
    <mergeCell ref="A31:B31"/>
    <mergeCell ref="A32:B32"/>
    <mergeCell ref="D32:H32"/>
    <mergeCell ref="A33:B33"/>
    <mergeCell ref="A34:B34"/>
    <mergeCell ref="A35:B35"/>
    <mergeCell ref="A44:B44"/>
    <mergeCell ref="A47:B47"/>
    <mergeCell ref="H15:I20"/>
    <mergeCell ref="H21:I21"/>
    <mergeCell ref="A22:G22"/>
    <mergeCell ref="H22:I22"/>
    <mergeCell ref="A26:H26"/>
    <mergeCell ref="B11:I11"/>
    <mergeCell ref="A12:I12"/>
    <mergeCell ref="B13:G13"/>
    <mergeCell ref="H13:I13"/>
    <mergeCell ref="H14:I14"/>
    <mergeCell ref="B6:I6"/>
    <mergeCell ref="B7:I7"/>
    <mergeCell ref="B8:I8"/>
    <mergeCell ref="B9:I9"/>
    <mergeCell ref="B10:I10"/>
    <mergeCell ref="A1:I1"/>
    <mergeCell ref="A2:I2"/>
    <mergeCell ref="A3:I3"/>
    <mergeCell ref="C4:D4"/>
    <mergeCell ref="A5:B5"/>
    <mergeCell ref="D5:I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Y</vt:lpstr>
      <vt:lpstr>Z</vt:lpstr>
      <vt:lpstr>S1</vt:lpstr>
      <vt:lpstr>S2</vt:lpstr>
      <vt:lpstr>Report</vt:lpstr>
      <vt:lpstr>A</vt:lpstr>
      <vt:lpstr>B</vt:lpstr>
      <vt:lpstr>C</vt:lpstr>
      <vt:lpstr>D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benadict</dc:creator>
  <cp:lastModifiedBy>Dharshana Deepthi L</cp:lastModifiedBy>
  <dcterms:created xsi:type="dcterms:W3CDTF">2017-07-20T11:43:04Z</dcterms:created>
  <dcterms:modified xsi:type="dcterms:W3CDTF">2025-02-28T18:27:51Z</dcterms:modified>
</cp:coreProperties>
</file>