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mpiriqa\Project 482 ES Publication Adherence\Validation Agreement Analysis\"/>
    </mc:Choice>
  </mc:AlternateContent>
  <xr:revisionPtr revIDLastSave="0" documentId="13_ncr:1_{43C70950-9F26-4BDF-9ECD-960C52B01704}" xr6:coauthVersionLast="45" xr6:coauthVersionMax="45" xr10:uidLastSave="{00000000-0000-0000-0000-000000000000}"/>
  <bookViews>
    <workbookView xWindow="-108" yWindow="-108" windowWidth="23256" windowHeight="12720" tabRatio="908" xr2:uid="{4ABC3BBD-BAF2-4297-86ED-3C6779D4C753}"/>
  </bookViews>
  <sheets>
    <sheet name="SummaryQuantFIT" sheetId="6" r:id="rId1"/>
    <sheet name="FIT" sheetId="1" r:id="rId2"/>
    <sheet name="Intermediate FIT" sheetId="5" r:id="rId3"/>
    <sheet name="Quant MISCAN as Ref FIT" sheetId="11" r:id="rId4"/>
    <sheet name="Quant CRCSPIN as Ref FIT" sheetId="9" r:id="rId5"/>
    <sheet name="Quant SimCRC as Ref FIT" sheetId="10" r:id="rId6"/>
    <sheet name="MISCANAsRefAllStool" sheetId="13" r:id="rId7"/>
    <sheet name="CRCSPINasRefAllStool" sheetId="14" r:id="rId8"/>
    <sheet name="SimCRCAsRefAllStool" sheetId="15" r:id="rId9"/>
    <sheet name="version" sheetId="7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3" i="6" l="1"/>
  <c r="K53" i="6"/>
  <c r="I53" i="6"/>
  <c r="G53" i="6"/>
  <c r="F53" i="6"/>
  <c r="H53" i="6" s="1"/>
  <c r="J53" i="6" s="1"/>
  <c r="D53" i="6"/>
  <c r="E53" i="6" s="1"/>
  <c r="C53" i="6"/>
  <c r="N53" i="6" s="1"/>
  <c r="L52" i="6"/>
  <c r="K52" i="6"/>
  <c r="H52" i="6"/>
  <c r="G52" i="6"/>
  <c r="I52" i="6" s="1"/>
  <c r="F52" i="6"/>
  <c r="D52" i="6"/>
  <c r="C52" i="6"/>
  <c r="N52" i="6" s="1"/>
  <c r="N28" i="6"/>
  <c r="L28" i="6"/>
  <c r="K28" i="6"/>
  <c r="I28" i="6"/>
  <c r="G28" i="6"/>
  <c r="F28" i="6"/>
  <c r="H28" i="6" s="1"/>
  <c r="J28" i="6" s="1"/>
  <c r="D28" i="6"/>
  <c r="E28" i="6" s="1"/>
  <c r="C28" i="6"/>
  <c r="M28" i="6" s="1"/>
  <c r="O28" i="6" s="1"/>
  <c r="M27" i="6"/>
  <c r="L27" i="6"/>
  <c r="K27" i="6"/>
  <c r="H27" i="6"/>
  <c r="G27" i="6"/>
  <c r="I27" i="6" s="1"/>
  <c r="F27" i="6"/>
  <c r="D27" i="6"/>
  <c r="E27" i="6" s="1"/>
  <c r="C27" i="6"/>
  <c r="N27" i="6" s="1"/>
  <c r="O27" i="6" s="1"/>
  <c r="L3" i="6"/>
  <c r="K3" i="6"/>
  <c r="G3" i="6"/>
  <c r="I3" i="6" s="1"/>
  <c r="F3" i="6"/>
  <c r="H3" i="6" s="1"/>
  <c r="D3" i="6"/>
  <c r="C3" i="6"/>
  <c r="N3" i="6" s="1"/>
  <c r="M2" i="6"/>
  <c r="L2" i="6"/>
  <c r="K2" i="6"/>
  <c r="I2" i="6"/>
  <c r="H2" i="6"/>
  <c r="J2" i="6" s="1"/>
  <c r="G2" i="6"/>
  <c r="F2" i="6"/>
  <c r="D2" i="6"/>
  <c r="E2" i="6" s="1"/>
  <c r="C2" i="6"/>
  <c r="N2" i="6" s="1"/>
  <c r="R53" i="1"/>
  <c r="Q53" i="1"/>
  <c r="P53" i="1"/>
  <c r="R52" i="1"/>
  <c r="Q52" i="1"/>
  <c r="P52" i="1"/>
  <c r="N53" i="1"/>
  <c r="M53" i="1"/>
  <c r="L53" i="1"/>
  <c r="N52" i="1"/>
  <c r="M52" i="1"/>
  <c r="L52" i="1"/>
  <c r="J53" i="1"/>
  <c r="I53" i="1"/>
  <c r="J52" i="1"/>
  <c r="I52" i="1"/>
  <c r="H53" i="1"/>
  <c r="H52" i="1"/>
  <c r="H54" i="1"/>
  <c r="R28" i="1"/>
  <c r="Q28" i="1"/>
  <c r="P28" i="1"/>
  <c r="R27" i="1"/>
  <c r="Q27" i="1"/>
  <c r="P27" i="1"/>
  <c r="N28" i="1"/>
  <c r="M28" i="1"/>
  <c r="L28" i="1"/>
  <c r="N27" i="1"/>
  <c r="M27" i="1"/>
  <c r="L27" i="1"/>
  <c r="J28" i="1"/>
  <c r="I28" i="1"/>
  <c r="J27" i="1"/>
  <c r="I27" i="1"/>
  <c r="H28" i="1"/>
  <c r="H27" i="1"/>
  <c r="H29" i="1"/>
  <c r="R3" i="1"/>
  <c r="Q3" i="1"/>
  <c r="P3" i="1"/>
  <c r="R2" i="1"/>
  <c r="Q2" i="1"/>
  <c r="P2" i="1"/>
  <c r="N3" i="1"/>
  <c r="M3" i="1"/>
  <c r="L3" i="1"/>
  <c r="N2" i="1"/>
  <c r="M2" i="1"/>
  <c r="L2" i="1"/>
  <c r="J3" i="1"/>
  <c r="I3" i="1"/>
  <c r="J2" i="1"/>
  <c r="I2" i="1"/>
  <c r="H3" i="1"/>
  <c r="H2" i="1"/>
  <c r="H4" i="1"/>
  <c r="P53" i="6" l="1"/>
  <c r="J52" i="6"/>
  <c r="M53" i="6"/>
  <c r="O53" i="6" s="1"/>
  <c r="E52" i="6"/>
  <c r="M52" i="6"/>
  <c r="O52" i="6" s="1"/>
  <c r="P28" i="6"/>
  <c r="J27" i="6"/>
  <c r="P27" i="6" s="1"/>
  <c r="J3" i="6"/>
  <c r="O2" i="6"/>
  <c r="P2" i="6" s="1"/>
  <c r="E3" i="6"/>
  <c r="M3" i="6"/>
  <c r="O3" i="6" s="1"/>
  <c r="E53" i="1"/>
  <c r="E52" i="1"/>
  <c r="E54" i="1"/>
  <c r="D53" i="1"/>
  <c r="D52" i="1"/>
  <c r="D54" i="1"/>
  <c r="E28" i="1"/>
  <c r="E27" i="1"/>
  <c r="E29" i="1"/>
  <c r="D28" i="1"/>
  <c r="D27" i="1"/>
  <c r="D29" i="1"/>
  <c r="K3" i="5"/>
  <c r="E3" i="1" s="1"/>
  <c r="K2" i="5"/>
  <c r="E2" i="1" s="1"/>
  <c r="E4" i="1"/>
  <c r="D3" i="1"/>
  <c r="D2" i="1"/>
  <c r="D4" i="1"/>
  <c r="C53" i="1"/>
  <c r="C52" i="1"/>
  <c r="C54" i="1"/>
  <c r="C28" i="1"/>
  <c r="C27" i="1"/>
  <c r="C29" i="1"/>
  <c r="C3" i="1"/>
  <c r="C2" i="1"/>
  <c r="C4" i="1"/>
  <c r="K59" i="5"/>
  <c r="K58" i="5"/>
  <c r="K34" i="5"/>
  <c r="K33" i="5"/>
  <c r="K9" i="5"/>
  <c r="K8" i="5"/>
  <c r="G8" i="5"/>
  <c r="K53" i="5"/>
  <c r="K52" i="5"/>
  <c r="G53" i="5"/>
  <c r="G52" i="5"/>
  <c r="C53" i="5"/>
  <c r="C52" i="5"/>
  <c r="K28" i="5"/>
  <c r="K27" i="5"/>
  <c r="G28" i="5"/>
  <c r="G27" i="5"/>
  <c r="C28" i="5"/>
  <c r="C27" i="5"/>
  <c r="G3" i="5"/>
  <c r="G2" i="5"/>
  <c r="C3" i="5"/>
  <c r="C2" i="5"/>
  <c r="P52" i="6" l="1"/>
  <c r="P3" i="6"/>
  <c r="K75" i="5" l="1"/>
  <c r="E75" i="1" s="1"/>
  <c r="K74" i="5"/>
  <c r="E74" i="1" s="1"/>
  <c r="K73" i="5"/>
  <c r="E73" i="1" s="1"/>
  <c r="K72" i="5"/>
  <c r="E72" i="1" s="1"/>
  <c r="K71" i="5"/>
  <c r="E71" i="1" s="1"/>
  <c r="K70" i="5"/>
  <c r="E70" i="1" s="1"/>
  <c r="K69" i="5"/>
  <c r="E69" i="1" s="1"/>
  <c r="K68" i="5"/>
  <c r="E68" i="1" s="1"/>
  <c r="K67" i="5"/>
  <c r="E67" i="1" s="1"/>
  <c r="K66" i="5"/>
  <c r="E66" i="1" s="1"/>
  <c r="K65" i="5"/>
  <c r="E65" i="1" s="1"/>
  <c r="K64" i="5"/>
  <c r="E64" i="1" s="1"/>
  <c r="K63" i="5"/>
  <c r="E63" i="1" s="1"/>
  <c r="K62" i="5"/>
  <c r="E62" i="1" s="1"/>
  <c r="K61" i="5"/>
  <c r="E61" i="1" s="1"/>
  <c r="K60" i="5"/>
  <c r="E60" i="1" s="1"/>
  <c r="E59" i="1"/>
  <c r="E58" i="1"/>
  <c r="K57" i="5"/>
  <c r="E57" i="1" s="1"/>
  <c r="K56" i="5"/>
  <c r="E56" i="1" s="1"/>
  <c r="K55" i="5"/>
  <c r="E55" i="1" s="1"/>
  <c r="K54" i="5"/>
  <c r="G75" i="5"/>
  <c r="D75" i="1" s="1"/>
  <c r="G74" i="5"/>
  <c r="D74" i="1" s="1"/>
  <c r="G73" i="5"/>
  <c r="D73" i="1" s="1"/>
  <c r="G72" i="5"/>
  <c r="D72" i="1" s="1"/>
  <c r="G71" i="5"/>
  <c r="D71" i="1" s="1"/>
  <c r="G70" i="5"/>
  <c r="D70" i="1" s="1"/>
  <c r="G69" i="5"/>
  <c r="D69" i="1" s="1"/>
  <c r="G68" i="5"/>
  <c r="D68" i="1" s="1"/>
  <c r="G67" i="5"/>
  <c r="D67" i="1" s="1"/>
  <c r="G66" i="5"/>
  <c r="D66" i="1" s="1"/>
  <c r="G65" i="5"/>
  <c r="D65" i="1" s="1"/>
  <c r="G64" i="5"/>
  <c r="D64" i="1" s="1"/>
  <c r="G63" i="5"/>
  <c r="D63" i="1" s="1"/>
  <c r="G62" i="5"/>
  <c r="D62" i="1" s="1"/>
  <c r="G61" i="5"/>
  <c r="D61" i="1" s="1"/>
  <c r="G60" i="5"/>
  <c r="D60" i="1" s="1"/>
  <c r="G59" i="5"/>
  <c r="D59" i="1" s="1"/>
  <c r="G58" i="5"/>
  <c r="D58" i="1" s="1"/>
  <c r="G57" i="5"/>
  <c r="D57" i="1" s="1"/>
  <c r="G56" i="5"/>
  <c r="D56" i="1" s="1"/>
  <c r="G55" i="5"/>
  <c r="D55" i="1" s="1"/>
  <c r="G54" i="5"/>
  <c r="C75" i="5"/>
  <c r="C75" i="1" s="1"/>
  <c r="C74" i="5"/>
  <c r="C74" i="1" s="1"/>
  <c r="C73" i="5"/>
  <c r="C73" i="1" s="1"/>
  <c r="C72" i="5"/>
  <c r="C72" i="1" s="1"/>
  <c r="C71" i="5"/>
  <c r="C71" i="1" s="1"/>
  <c r="C70" i="5"/>
  <c r="C70" i="1" s="1"/>
  <c r="C69" i="5"/>
  <c r="C69" i="1" s="1"/>
  <c r="C68" i="5"/>
  <c r="C68" i="1" s="1"/>
  <c r="C67" i="5"/>
  <c r="C67" i="1" s="1"/>
  <c r="C66" i="5"/>
  <c r="C66" i="1" s="1"/>
  <c r="C65" i="5"/>
  <c r="C65" i="1" s="1"/>
  <c r="C64" i="5"/>
  <c r="C64" i="1" s="1"/>
  <c r="C63" i="5"/>
  <c r="C63" i="1" s="1"/>
  <c r="C62" i="5"/>
  <c r="C62" i="1" s="1"/>
  <c r="C61" i="5"/>
  <c r="C61" i="1" s="1"/>
  <c r="C60" i="5"/>
  <c r="C60" i="1" s="1"/>
  <c r="C59" i="5"/>
  <c r="C59" i="1" s="1"/>
  <c r="C58" i="5"/>
  <c r="C58" i="1" s="1"/>
  <c r="C57" i="5"/>
  <c r="C57" i="1" s="1"/>
  <c r="C56" i="5"/>
  <c r="C56" i="1" s="1"/>
  <c r="C55" i="5"/>
  <c r="C55" i="1" s="1"/>
  <c r="C54" i="5"/>
  <c r="K50" i="5"/>
  <c r="E50" i="1" s="1"/>
  <c r="K49" i="5"/>
  <c r="E49" i="1" s="1"/>
  <c r="K48" i="5"/>
  <c r="E48" i="1" s="1"/>
  <c r="K47" i="5"/>
  <c r="E47" i="1" s="1"/>
  <c r="K46" i="5"/>
  <c r="E46" i="1" s="1"/>
  <c r="K45" i="5"/>
  <c r="E45" i="1" s="1"/>
  <c r="K44" i="5"/>
  <c r="E44" i="1" s="1"/>
  <c r="K43" i="5"/>
  <c r="E43" i="1" s="1"/>
  <c r="K42" i="5"/>
  <c r="E42" i="1" s="1"/>
  <c r="K41" i="5"/>
  <c r="E41" i="1" s="1"/>
  <c r="K40" i="5"/>
  <c r="E40" i="1" s="1"/>
  <c r="K39" i="5"/>
  <c r="E39" i="1" s="1"/>
  <c r="K38" i="5"/>
  <c r="E38" i="1" s="1"/>
  <c r="K37" i="5"/>
  <c r="E37" i="1" s="1"/>
  <c r="K36" i="5"/>
  <c r="E36" i="1" s="1"/>
  <c r="K35" i="5"/>
  <c r="E35" i="1" s="1"/>
  <c r="E34" i="1"/>
  <c r="E33" i="1"/>
  <c r="K32" i="5"/>
  <c r="E32" i="1" s="1"/>
  <c r="K31" i="5"/>
  <c r="E31" i="1" s="1"/>
  <c r="K30" i="5"/>
  <c r="E30" i="1" s="1"/>
  <c r="K29" i="5"/>
  <c r="G50" i="5"/>
  <c r="D50" i="1" s="1"/>
  <c r="G49" i="5"/>
  <c r="D49" i="1" s="1"/>
  <c r="G48" i="5"/>
  <c r="D48" i="1" s="1"/>
  <c r="G47" i="5"/>
  <c r="D47" i="1" s="1"/>
  <c r="G46" i="5"/>
  <c r="D46" i="1" s="1"/>
  <c r="G45" i="5"/>
  <c r="D45" i="1" s="1"/>
  <c r="G44" i="5"/>
  <c r="D44" i="1" s="1"/>
  <c r="G43" i="5"/>
  <c r="D43" i="1" s="1"/>
  <c r="G42" i="5"/>
  <c r="D42" i="1" s="1"/>
  <c r="G41" i="5"/>
  <c r="D41" i="1" s="1"/>
  <c r="G40" i="5"/>
  <c r="D40" i="1" s="1"/>
  <c r="G39" i="5"/>
  <c r="D39" i="1" s="1"/>
  <c r="G38" i="5"/>
  <c r="D38" i="1" s="1"/>
  <c r="G37" i="5"/>
  <c r="D37" i="1" s="1"/>
  <c r="G36" i="5"/>
  <c r="D36" i="1" s="1"/>
  <c r="G35" i="5"/>
  <c r="D35" i="1" s="1"/>
  <c r="G34" i="5"/>
  <c r="D34" i="1" s="1"/>
  <c r="G33" i="5"/>
  <c r="D33" i="1" s="1"/>
  <c r="G32" i="5"/>
  <c r="D32" i="1" s="1"/>
  <c r="G31" i="5"/>
  <c r="D31" i="1" s="1"/>
  <c r="G30" i="5"/>
  <c r="D30" i="1" s="1"/>
  <c r="G29" i="5"/>
  <c r="C50" i="5"/>
  <c r="C50" i="1" s="1"/>
  <c r="C49" i="5"/>
  <c r="C49" i="1" s="1"/>
  <c r="C48" i="5"/>
  <c r="C48" i="1" s="1"/>
  <c r="C47" i="5"/>
  <c r="C47" i="1" s="1"/>
  <c r="C46" i="5"/>
  <c r="C46" i="1" s="1"/>
  <c r="C45" i="5"/>
  <c r="C45" i="1" s="1"/>
  <c r="C44" i="5"/>
  <c r="C44" i="1" s="1"/>
  <c r="C43" i="5"/>
  <c r="C43" i="1" s="1"/>
  <c r="C42" i="5"/>
  <c r="C42" i="1" s="1"/>
  <c r="C41" i="5"/>
  <c r="C41" i="1" s="1"/>
  <c r="C40" i="5"/>
  <c r="C40" i="1" s="1"/>
  <c r="C39" i="5"/>
  <c r="C39" i="1" s="1"/>
  <c r="C38" i="5"/>
  <c r="C38" i="1" s="1"/>
  <c r="C37" i="5"/>
  <c r="C37" i="1" s="1"/>
  <c r="C36" i="5"/>
  <c r="C36" i="1" s="1"/>
  <c r="C35" i="5"/>
  <c r="C35" i="1" s="1"/>
  <c r="C34" i="5"/>
  <c r="C34" i="1" s="1"/>
  <c r="C33" i="5"/>
  <c r="C33" i="1" s="1"/>
  <c r="C32" i="5"/>
  <c r="C32" i="1" s="1"/>
  <c r="C31" i="5"/>
  <c r="C31" i="1" s="1"/>
  <c r="C30" i="5"/>
  <c r="C30" i="1" s="1"/>
  <c r="C29" i="5"/>
  <c r="K13" i="5"/>
  <c r="E13" i="1" s="1"/>
  <c r="K12" i="5"/>
  <c r="E12" i="1" s="1"/>
  <c r="E8" i="1"/>
  <c r="E9" i="1"/>
  <c r="G13" i="5"/>
  <c r="D13" i="1" s="1"/>
  <c r="G12" i="5"/>
  <c r="D12" i="1" s="1"/>
  <c r="G9" i="5"/>
  <c r="D9" i="1" s="1"/>
  <c r="D8" i="1"/>
  <c r="K25" i="5"/>
  <c r="E25" i="1" s="1"/>
  <c r="K24" i="5"/>
  <c r="E24" i="1" s="1"/>
  <c r="K23" i="5"/>
  <c r="E23" i="1" s="1"/>
  <c r="K22" i="5"/>
  <c r="E22" i="1" s="1"/>
  <c r="K21" i="5"/>
  <c r="E21" i="1" s="1"/>
  <c r="K20" i="5"/>
  <c r="E20" i="1" s="1"/>
  <c r="K19" i="5"/>
  <c r="E19" i="1" s="1"/>
  <c r="K18" i="5"/>
  <c r="E18" i="1" s="1"/>
  <c r="K17" i="5"/>
  <c r="E17" i="1" s="1"/>
  <c r="K16" i="5"/>
  <c r="E16" i="1" s="1"/>
  <c r="K15" i="5"/>
  <c r="E15" i="1" s="1"/>
  <c r="K14" i="5"/>
  <c r="E14" i="1" s="1"/>
  <c r="K11" i="5"/>
  <c r="E11" i="1" s="1"/>
  <c r="K10" i="5"/>
  <c r="E10" i="1" s="1"/>
  <c r="K7" i="5"/>
  <c r="E7" i="1" s="1"/>
  <c r="K6" i="5"/>
  <c r="E6" i="1" s="1"/>
  <c r="K5" i="5"/>
  <c r="E5" i="1" s="1"/>
  <c r="K4" i="5"/>
  <c r="G25" i="5"/>
  <c r="D25" i="1" s="1"/>
  <c r="G24" i="5"/>
  <c r="D24" i="1" s="1"/>
  <c r="G23" i="5"/>
  <c r="D23" i="1" s="1"/>
  <c r="G22" i="5"/>
  <c r="D22" i="1" s="1"/>
  <c r="G21" i="5"/>
  <c r="D21" i="1" s="1"/>
  <c r="G20" i="5"/>
  <c r="D20" i="1" s="1"/>
  <c r="G19" i="5"/>
  <c r="D19" i="1" s="1"/>
  <c r="G18" i="5"/>
  <c r="D18" i="1" s="1"/>
  <c r="G17" i="5"/>
  <c r="D17" i="1" s="1"/>
  <c r="G16" i="5"/>
  <c r="D16" i="1" s="1"/>
  <c r="G15" i="5"/>
  <c r="D15" i="1" s="1"/>
  <c r="G14" i="5"/>
  <c r="D14" i="1" s="1"/>
  <c r="G11" i="5"/>
  <c r="D11" i="1" s="1"/>
  <c r="G10" i="5"/>
  <c r="D10" i="1" s="1"/>
  <c r="G7" i="5"/>
  <c r="D7" i="1" s="1"/>
  <c r="G6" i="5"/>
  <c r="D6" i="1" s="1"/>
  <c r="G5" i="5"/>
  <c r="D5" i="1" s="1"/>
  <c r="G4" i="5"/>
  <c r="C25" i="5"/>
  <c r="C25" i="1" s="1"/>
  <c r="C24" i="5"/>
  <c r="C24" i="1" s="1"/>
  <c r="C23" i="5"/>
  <c r="C23" i="1" s="1"/>
  <c r="C22" i="5"/>
  <c r="C22" i="1" s="1"/>
  <c r="C21" i="5"/>
  <c r="C21" i="1" s="1"/>
  <c r="C20" i="5"/>
  <c r="C20" i="1" s="1"/>
  <c r="C19" i="5"/>
  <c r="C19" i="1" s="1"/>
  <c r="C18" i="5"/>
  <c r="C18" i="1" s="1"/>
  <c r="C17" i="5"/>
  <c r="C17" i="1" s="1"/>
  <c r="C16" i="5"/>
  <c r="C16" i="1" s="1"/>
  <c r="C15" i="5"/>
  <c r="C15" i="1" s="1"/>
  <c r="C14" i="5"/>
  <c r="C14" i="1" s="1"/>
  <c r="C13" i="5"/>
  <c r="C13" i="1" s="1"/>
  <c r="C12" i="5"/>
  <c r="C12" i="1" s="1"/>
  <c r="C11" i="5"/>
  <c r="C11" i="1" s="1"/>
  <c r="C10" i="5"/>
  <c r="C10" i="1" s="1"/>
  <c r="C9" i="5"/>
  <c r="C9" i="1" s="1"/>
  <c r="C8" i="5"/>
  <c r="C8" i="1" s="1"/>
  <c r="C7" i="5"/>
  <c r="C7" i="1" s="1"/>
  <c r="C6" i="5"/>
  <c r="C6" i="1" s="1"/>
  <c r="C5" i="5"/>
  <c r="C5" i="1" s="1"/>
  <c r="C4" i="5"/>
  <c r="C75" i="6" l="1"/>
  <c r="C74" i="6"/>
  <c r="C73" i="6"/>
  <c r="C72" i="6"/>
  <c r="C71" i="6"/>
  <c r="C70" i="6"/>
  <c r="C69" i="6"/>
  <c r="C68" i="6"/>
  <c r="C67" i="6"/>
  <c r="C66" i="6"/>
  <c r="C65" i="6"/>
  <c r="C64" i="6"/>
  <c r="C61" i="6"/>
  <c r="C60" i="6"/>
  <c r="C57" i="6"/>
  <c r="C56" i="6"/>
  <c r="C55" i="6"/>
  <c r="C54" i="6"/>
  <c r="C50" i="6"/>
  <c r="C49" i="6"/>
  <c r="C48" i="6"/>
  <c r="C47" i="6"/>
  <c r="C46" i="6"/>
  <c r="C45" i="6"/>
  <c r="C44" i="6"/>
  <c r="C43" i="6"/>
  <c r="C42" i="6"/>
  <c r="C41" i="6"/>
  <c r="C40" i="6"/>
  <c r="C39" i="6"/>
  <c r="C36" i="6"/>
  <c r="C35" i="6"/>
  <c r="C32" i="6"/>
  <c r="C31" i="6"/>
  <c r="C30" i="6"/>
  <c r="C29" i="6"/>
  <c r="C25" i="6"/>
  <c r="C24" i="6"/>
  <c r="C23" i="6"/>
  <c r="C22" i="6"/>
  <c r="C21" i="6"/>
  <c r="C20" i="6"/>
  <c r="C19" i="6"/>
  <c r="C18" i="6"/>
  <c r="C17" i="6"/>
  <c r="C16" i="6"/>
  <c r="C15" i="6"/>
  <c r="C14" i="6"/>
  <c r="C11" i="6"/>
  <c r="C10" i="6"/>
  <c r="C7" i="6"/>
  <c r="C6" i="6"/>
  <c r="C5" i="6"/>
  <c r="C4" i="6"/>
  <c r="R75" i="1" l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1" i="1"/>
  <c r="Q61" i="1"/>
  <c r="P61" i="1"/>
  <c r="R60" i="1"/>
  <c r="Q60" i="1"/>
  <c r="P60" i="1"/>
  <c r="R57" i="1"/>
  <c r="Q57" i="1"/>
  <c r="P57" i="1"/>
  <c r="R56" i="1"/>
  <c r="Q56" i="1"/>
  <c r="P56" i="1"/>
  <c r="N75" i="1"/>
  <c r="G75" i="6" s="1"/>
  <c r="I75" i="6" s="1"/>
  <c r="M75" i="1"/>
  <c r="F75" i="6" s="1"/>
  <c r="H75" i="6" s="1"/>
  <c r="L75" i="1"/>
  <c r="N74" i="1"/>
  <c r="G74" i="6" s="1"/>
  <c r="I74" i="6" s="1"/>
  <c r="M74" i="1"/>
  <c r="F74" i="6" s="1"/>
  <c r="H74" i="6" s="1"/>
  <c r="L74" i="1"/>
  <c r="N73" i="1"/>
  <c r="G73" i="6" s="1"/>
  <c r="I73" i="6" s="1"/>
  <c r="M73" i="1"/>
  <c r="F73" i="6" s="1"/>
  <c r="H73" i="6" s="1"/>
  <c r="L73" i="1"/>
  <c r="N72" i="1"/>
  <c r="G72" i="6" s="1"/>
  <c r="I72" i="6" s="1"/>
  <c r="M72" i="1"/>
  <c r="F72" i="6" s="1"/>
  <c r="H72" i="6" s="1"/>
  <c r="L72" i="1"/>
  <c r="N71" i="1"/>
  <c r="G71" i="6" s="1"/>
  <c r="I71" i="6" s="1"/>
  <c r="M71" i="1"/>
  <c r="F71" i="6" s="1"/>
  <c r="H71" i="6" s="1"/>
  <c r="L71" i="1"/>
  <c r="N70" i="1"/>
  <c r="G70" i="6" s="1"/>
  <c r="I70" i="6" s="1"/>
  <c r="M70" i="1"/>
  <c r="F70" i="6" s="1"/>
  <c r="H70" i="6" s="1"/>
  <c r="L70" i="1"/>
  <c r="N69" i="1"/>
  <c r="G69" i="6" s="1"/>
  <c r="I69" i="6" s="1"/>
  <c r="M69" i="1"/>
  <c r="F69" i="6" s="1"/>
  <c r="H69" i="6" s="1"/>
  <c r="L69" i="1"/>
  <c r="N68" i="1"/>
  <c r="G68" i="6" s="1"/>
  <c r="I68" i="6" s="1"/>
  <c r="M68" i="1"/>
  <c r="F68" i="6" s="1"/>
  <c r="H68" i="6" s="1"/>
  <c r="L68" i="1"/>
  <c r="N67" i="1"/>
  <c r="G67" i="6" s="1"/>
  <c r="I67" i="6" s="1"/>
  <c r="M67" i="1"/>
  <c r="F67" i="6" s="1"/>
  <c r="H67" i="6" s="1"/>
  <c r="L67" i="1"/>
  <c r="N66" i="1"/>
  <c r="G66" i="6" s="1"/>
  <c r="I66" i="6" s="1"/>
  <c r="M66" i="1"/>
  <c r="F66" i="6" s="1"/>
  <c r="H66" i="6" s="1"/>
  <c r="L66" i="1"/>
  <c r="N65" i="1"/>
  <c r="G65" i="6" s="1"/>
  <c r="I65" i="6" s="1"/>
  <c r="M65" i="1"/>
  <c r="F65" i="6" s="1"/>
  <c r="H65" i="6" s="1"/>
  <c r="L65" i="1"/>
  <c r="N64" i="1"/>
  <c r="G64" i="6" s="1"/>
  <c r="I64" i="6" s="1"/>
  <c r="M64" i="1"/>
  <c r="F64" i="6" s="1"/>
  <c r="H64" i="6" s="1"/>
  <c r="L64" i="1"/>
  <c r="N61" i="1"/>
  <c r="G61" i="6" s="1"/>
  <c r="I61" i="6" s="1"/>
  <c r="M61" i="1"/>
  <c r="F61" i="6" s="1"/>
  <c r="H61" i="6" s="1"/>
  <c r="L61" i="1"/>
  <c r="N60" i="1"/>
  <c r="G60" i="6" s="1"/>
  <c r="I60" i="6" s="1"/>
  <c r="M60" i="1"/>
  <c r="F60" i="6" s="1"/>
  <c r="H60" i="6" s="1"/>
  <c r="L60" i="1"/>
  <c r="N57" i="1"/>
  <c r="G57" i="6" s="1"/>
  <c r="I57" i="6" s="1"/>
  <c r="M57" i="1"/>
  <c r="F57" i="6" s="1"/>
  <c r="H57" i="6" s="1"/>
  <c r="L57" i="1"/>
  <c r="N56" i="1"/>
  <c r="G56" i="6" s="1"/>
  <c r="I56" i="6" s="1"/>
  <c r="M56" i="1"/>
  <c r="F56" i="6" s="1"/>
  <c r="H56" i="6" s="1"/>
  <c r="L5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1" i="1"/>
  <c r="I61" i="1"/>
  <c r="J60" i="1"/>
  <c r="I60" i="1"/>
  <c r="J57" i="1"/>
  <c r="I57" i="1"/>
  <c r="J56" i="1"/>
  <c r="I56" i="1"/>
  <c r="H75" i="1"/>
  <c r="D75" i="6" s="1"/>
  <c r="E75" i="6" s="1"/>
  <c r="H74" i="1"/>
  <c r="D74" i="6" s="1"/>
  <c r="E74" i="6" s="1"/>
  <c r="H73" i="1"/>
  <c r="D73" i="6" s="1"/>
  <c r="E73" i="6" s="1"/>
  <c r="H72" i="1"/>
  <c r="D72" i="6" s="1"/>
  <c r="E72" i="6" s="1"/>
  <c r="H71" i="1"/>
  <c r="D71" i="6" s="1"/>
  <c r="E71" i="6" s="1"/>
  <c r="H70" i="1"/>
  <c r="D70" i="6" s="1"/>
  <c r="E70" i="6" s="1"/>
  <c r="H69" i="1"/>
  <c r="D69" i="6" s="1"/>
  <c r="E69" i="6" s="1"/>
  <c r="H68" i="1"/>
  <c r="D68" i="6" s="1"/>
  <c r="E68" i="6" s="1"/>
  <c r="H67" i="1"/>
  <c r="D67" i="6" s="1"/>
  <c r="E67" i="6" s="1"/>
  <c r="H66" i="1"/>
  <c r="D66" i="6" s="1"/>
  <c r="E66" i="6" s="1"/>
  <c r="H65" i="1"/>
  <c r="D65" i="6" s="1"/>
  <c r="E65" i="6" s="1"/>
  <c r="H64" i="1"/>
  <c r="D64" i="6" s="1"/>
  <c r="E64" i="6" s="1"/>
  <c r="H61" i="1"/>
  <c r="D61" i="6" s="1"/>
  <c r="E61" i="6" s="1"/>
  <c r="H60" i="1"/>
  <c r="D60" i="6" s="1"/>
  <c r="E60" i="6" s="1"/>
  <c r="H57" i="1"/>
  <c r="D57" i="6" s="1"/>
  <c r="E57" i="6" s="1"/>
  <c r="H56" i="1"/>
  <c r="D56" i="6" s="1"/>
  <c r="E56" i="6" s="1"/>
  <c r="R55" i="1"/>
  <c r="Q55" i="1"/>
  <c r="P55" i="1"/>
  <c r="R54" i="1"/>
  <c r="Q54" i="1"/>
  <c r="P54" i="1"/>
  <c r="N55" i="1"/>
  <c r="G55" i="6" s="1"/>
  <c r="I55" i="6" s="1"/>
  <c r="M55" i="1"/>
  <c r="F55" i="6" s="1"/>
  <c r="H55" i="6" s="1"/>
  <c r="L55" i="1"/>
  <c r="N54" i="1"/>
  <c r="G54" i="6" s="1"/>
  <c r="I54" i="6" s="1"/>
  <c r="M54" i="1"/>
  <c r="F54" i="6" s="1"/>
  <c r="H54" i="6" s="1"/>
  <c r="L54" i="1"/>
  <c r="J55" i="1"/>
  <c r="I55" i="1"/>
  <c r="J54" i="1"/>
  <c r="I54" i="1"/>
  <c r="H55" i="1"/>
  <c r="D55" i="6" s="1"/>
  <c r="E55" i="6" s="1"/>
  <c r="D54" i="6"/>
  <c r="E54" i="6" s="1"/>
  <c r="R50" i="1"/>
  <c r="Q50" i="1"/>
  <c r="P50" i="1"/>
  <c r="R49" i="1"/>
  <c r="Q49" i="1"/>
  <c r="P49" i="1"/>
  <c r="N50" i="1"/>
  <c r="G50" i="6" s="1"/>
  <c r="I50" i="6" s="1"/>
  <c r="M50" i="1"/>
  <c r="F50" i="6" s="1"/>
  <c r="H50" i="6" s="1"/>
  <c r="L50" i="1"/>
  <c r="N49" i="1"/>
  <c r="G49" i="6" s="1"/>
  <c r="I49" i="6" s="1"/>
  <c r="M49" i="1"/>
  <c r="F49" i="6" s="1"/>
  <c r="H49" i="6" s="1"/>
  <c r="L49" i="1"/>
  <c r="J50" i="1"/>
  <c r="I50" i="1"/>
  <c r="J49" i="1"/>
  <c r="I49" i="1"/>
  <c r="H50" i="1"/>
  <c r="D50" i="6" s="1"/>
  <c r="E50" i="6" s="1"/>
  <c r="H49" i="1"/>
  <c r="D49" i="6" s="1"/>
  <c r="E49" i="6" s="1"/>
  <c r="R48" i="1"/>
  <c r="Q48" i="1"/>
  <c r="P48" i="1"/>
  <c r="R47" i="1"/>
  <c r="Q47" i="1"/>
  <c r="P47" i="1"/>
  <c r="N48" i="1"/>
  <c r="G48" i="6" s="1"/>
  <c r="I48" i="6" s="1"/>
  <c r="M48" i="1"/>
  <c r="F48" i="6" s="1"/>
  <c r="H48" i="6" s="1"/>
  <c r="L48" i="1"/>
  <c r="N47" i="1"/>
  <c r="G47" i="6" s="1"/>
  <c r="I47" i="6" s="1"/>
  <c r="M47" i="1"/>
  <c r="F47" i="6" s="1"/>
  <c r="H47" i="6" s="1"/>
  <c r="L47" i="1"/>
  <c r="J48" i="1"/>
  <c r="I48" i="1"/>
  <c r="J47" i="1"/>
  <c r="I47" i="1"/>
  <c r="H48" i="1"/>
  <c r="D48" i="6" s="1"/>
  <c r="E48" i="6" s="1"/>
  <c r="H47" i="1"/>
  <c r="D47" i="6" s="1"/>
  <c r="E47" i="6" s="1"/>
  <c r="R46" i="1"/>
  <c r="Q46" i="1"/>
  <c r="P46" i="1"/>
  <c r="R45" i="1"/>
  <c r="Q45" i="1"/>
  <c r="P45" i="1"/>
  <c r="N46" i="1"/>
  <c r="G46" i="6" s="1"/>
  <c r="I46" i="6" s="1"/>
  <c r="M46" i="1"/>
  <c r="F46" i="6" s="1"/>
  <c r="H46" i="6" s="1"/>
  <c r="L46" i="1"/>
  <c r="N45" i="1"/>
  <c r="G45" i="6" s="1"/>
  <c r="I45" i="6" s="1"/>
  <c r="M45" i="1"/>
  <c r="F45" i="6" s="1"/>
  <c r="H45" i="6" s="1"/>
  <c r="L45" i="1"/>
  <c r="J46" i="1"/>
  <c r="I46" i="1"/>
  <c r="J45" i="1"/>
  <c r="I45" i="1"/>
  <c r="H46" i="1"/>
  <c r="D46" i="6" s="1"/>
  <c r="E46" i="6" s="1"/>
  <c r="H45" i="1"/>
  <c r="D45" i="6" s="1"/>
  <c r="E45" i="6" s="1"/>
  <c r="J67" i="6" l="1"/>
  <c r="J66" i="6"/>
  <c r="J54" i="6"/>
  <c r="N75" i="6"/>
  <c r="L75" i="6"/>
  <c r="N74" i="6"/>
  <c r="L74" i="6"/>
  <c r="K75" i="6"/>
  <c r="M75" i="6"/>
  <c r="K74" i="6"/>
  <c r="M74" i="6"/>
  <c r="N72" i="6"/>
  <c r="L72" i="6"/>
  <c r="N73" i="6"/>
  <c r="L73" i="6"/>
  <c r="M72" i="6"/>
  <c r="K72" i="6"/>
  <c r="K73" i="6"/>
  <c r="M73" i="6"/>
  <c r="N70" i="6"/>
  <c r="L70" i="6"/>
  <c r="N71" i="6"/>
  <c r="L71" i="6"/>
  <c r="K71" i="6"/>
  <c r="M71" i="6"/>
  <c r="K70" i="6"/>
  <c r="M70" i="6"/>
  <c r="L69" i="6"/>
  <c r="N69" i="6"/>
  <c r="N68" i="6"/>
  <c r="L68" i="6"/>
  <c r="M68" i="6"/>
  <c r="K68" i="6"/>
  <c r="M69" i="6"/>
  <c r="K69" i="6"/>
  <c r="N67" i="6"/>
  <c r="L67" i="6"/>
  <c r="L66" i="6"/>
  <c r="N66" i="6"/>
  <c r="K66" i="6"/>
  <c r="M66" i="6"/>
  <c r="M67" i="6"/>
  <c r="K67" i="6"/>
  <c r="N65" i="6"/>
  <c r="L65" i="6"/>
  <c r="L64" i="6"/>
  <c r="N64" i="6"/>
  <c r="K64" i="6"/>
  <c r="M64" i="6"/>
  <c r="M65" i="6"/>
  <c r="K65" i="6"/>
  <c r="N60" i="6"/>
  <c r="L60" i="6"/>
  <c r="L61" i="6"/>
  <c r="N61" i="6"/>
  <c r="M61" i="6"/>
  <c r="O61" i="6" s="1"/>
  <c r="K61" i="6"/>
  <c r="M60" i="6"/>
  <c r="K60" i="6"/>
  <c r="N56" i="6"/>
  <c r="L56" i="6"/>
  <c r="N57" i="6"/>
  <c r="L57" i="6"/>
  <c r="M57" i="6"/>
  <c r="K57" i="6"/>
  <c r="M56" i="6"/>
  <c r="K56" i="6"/>
  <c r="N55" i="6"/>
  <c r="L55" i="6"/>
  <c r="L54" i="6"/>
  <c r="N54" i="6"/>
  <c r="M54" i="6"/>
  <c r="K54" i="6"/>
  <c r="K55" i="6"/>
  <c r="M55" i="6"/>
  <c r="J74" i="6"/>
  <c r="J75" i="6"/>
  <c r="J72" i="6"/>
  <c r="J73" i="6"/>
  <c r="J70" i="6"/>
  <c r="J71" i="6"/>
  <c r="J69" i="6"/>
  <c r="J68" i="6"/>
  <c r="J64" i="6"/>
  <c r="J65" i="6"/>
  <c r="J61" i="6"/>
  <c r="J60" i="6"/>
  <c r="J57" i="6"/>
  <c r="J56" i="6"/>
  <c r="J55" i="6"/>
  <c r="L50" i="6"/>
  <c r="N50" i="6"/>
  <c r="N49" i="6"/>
  <c r="L49" i="6"/>
  <c r="M49" i="6"/>
  <c r="K49" i="6"/>
  <c r="M50" i="6"/>
  <c r="K50" i="6"/>
  <c r="L48" i="6"/>
  <c r="N48" i="6"/>
  <c r="N47" i="6"/>
  <c r="L47" i="6"/>
  <c r="K47" i="6"/>
  <c r="M47" i="6"/>
  <c r="M48" i="6"/>
  <c r="K48" i="6"/>
  <c r="N45" i="6"/>
  <c r="L45" i="6"/>
  <c r="N46" i="6"/>
  <c r="L46" i="6"/>
  <c r="M46" i="6"/>
  <c r="K46" i="6"/>
  <c r="M45" i="6"/>
  <c r="K45" i="6"/>
  <c r="J50" i="6"/>
  <c r="J49" i="6"/>
  <c r="J48" i="6"/>
  <c r="J47" i="6"/>
  <c r="J46" i="6"/>
  <c r="J45" i="6"/>
  <c r="R44" i="1"/>
  <c r="Q44" i="1"/>
  <c r="P44" i="1"/>
  <c r="R43" i="1"/>
  <c r="Q43" i="1"/>
  <c r="P43" i="1"/>
  <c r="N44" i="1"/>
  <c r="G44" i="6" s="1"/>
  <c r="I44" i="6" s="1"/>
  <c r="M44" i="1"/>
  <c r="F44" i="6" s="1"/>
  <c r="H44" i="6" s="1"/>
  <c r="L44" i="1"/>
  <c r="N43" i="1"/>
  <c r="G43" i="6" s="1"/>
  <c r="I43" i="6" s="1"/>
  <c r="M43" i="1"/>
  <c r="F43" i="6" s="1"/>
  <c r="H43" i="6" s="1"/>
  <c r="L43" i="1"/>
  <c r="J44" i="1"/>
  <c r="I44" i="1"/>
  <c r="J43" i="1"/>
  <c r="I43" i="1"/>
  <c r="H44" i="1"/>
  <c r="D44" i="6" s="1"/>
  <c r="E44" i="6" s="1"/>
  <c r="H43" i="1"/>
  <c r="D43" i="6" s="1"/>
  <c r="E43" i="6" s="1"/>
  <c r="R42" i="1"/>
  <c r="Q42" i="1"/>
  <c r="P42" i="1"/>
  <c r="R41" i="1"/>
  <c r="Q41" i="1"/>
  <c r="P41" i="1"/>
  <c r="N42" i="1"/>
  <c r="G42" i="6" s="1"/>
  <c r="I42" i="6" s="1"/>
  <c r="M42" i="1"/>
  <c r="F42" i="6" s="1"/>
  <c r="H42" i="6" s="1"/>
  <c r="L42" i="1"/>
  <c r="N41" i="1"/>
  <c r="G41" i="6" s="1"/>
  <c r="I41" i="6" s="1"/>
  <c r="M41" i="1"/>
  <c r="F41" i="6" s="1"/>
  <c r="H41" i="6" s="1"/>
  <c r="L41" i="1"/>
  <c r="J42" i="1"/>
  <c r="I42" i="1"/>
  <c r="J41" i="1"/>
  <c r="I41" i="1"/>
  <c r="H42" i="1"/>
  <c r="D42" i="6" s="1"/>
  <c r="E42" i="6" s="1"/>
  <c r="H41" i="1"/>
  <c r="D41" i="6" s="1"/>
  <c r="E41" i="6" s="1"/>
  <c r="R40" i="1"/>
  <c r="Q40" i="1"/>
  <c r="P40" i="1"/>
  <c r="N40" i="1"/>
  <c r="G40" i="6" s="1"/>
  <c r="I40" i="6" s="1"/>
  <c r="M40" i="1"/>
  <c r="F40" i="6" s="1"/>
  <c r="H40" i="6" s="1"/>
  <c r="L40" i="1"/>
  <c r="J40" i="1"/>
  <c r="I40" i="1"/>
  <c r="R39" i="1"/>
  <c r="Q39" i="1"/>
  <c r="P39" i="1"/>
  <c r="N39" i="1"/>
  <c r="G39" i="6" s="1"/>
  <c r="I39" i="6" s="1"/>
  <c r="M39" i="1"/>
  <c r="F39" i="6" s="1"/>
  <c r="H39" i="6" s="1"/>
  <c r="L39" i="1"/>
  <c r="J39" i="1"/>
  <c r="I39" i="1"/>
  <c r="H40" i="1"/>
  <c r="D40" i="6" s="1"/>
  <c r="E40" i="6" s="1"/>
  <c r="H39" i="1"/>
  <c r="D39" i="6" s="1"/>
  <c r="E39" i="6" s="1"/>
  <c r="R36" i="1"/>
  <c r="Q36" i="1"/>
  <c r="P36" i="1"/>
  <c r="R35" i="1"/>
  <c r="Q35" i="1"/>
  <c r="P35" i="1"/>
  <c r="N36" i="1"/>
  <c r="G36" i="6" s="1"/>
  <c r="I36" i="6" s="1"/>
  <c r="M36" i="1"/>
  <c r="F36" i="6" s="1"/>
  <c r="H36" i="6" s="1"/>
  <c r="L36" i="1"/>
  <c r="N35" i="1"/>
  <c r="G35" i="6" s="1"/>
  <c r="I35" i="6" s="1"/>
  <c r="M35" i="1"/>
  <c r="F35" i="6" s="1"/>
  <c r="H35" i="6" s="1"/>
  <c r="L35" i="1"/>
  <c r="J36" i="1"/>
  <c r="I36" i="1"/>
  <c r="J35" i="1"/>
  <c r="I35" i="1"/>
  <c r="H36" i="1"/>
  <c r="D36" i="6" s="1"/>
  <c r="E36" i="6" s="1"/>
  <c r="H35" i="1"/>
  <c r="D35" i="6" s="1"/>
  <c r="E35" i="6" s="1"/>
  <c r="R32" i="1"/>
  <c r="Q32" i="1"/>
  <c r="P32" i="1"/>
  <c r="R31" i="1"/>
  <c r="Q31" i="1"/>
  <c r="P31" i="1"/>
  <c r="N32" i="1"/>
  <c r="G32" i="6" s="1"/>
  <c r="I32" i="6" s="1"/>
  <c r="M32" i="1"/>
  <c r="F32" i="6" s="1"/>
  <c r="H32" i="6" s="1"/>
  <c r="L32" i="1"/>
  <c r="N31" i="1"/>
  <c r="G31" i="6" s="1"/>
  <c r="I31" i="6" s="1"/>
  <c r="M31" i="1"/>
  <c r="F31" i="6" s="1"/>
  <c r="H31" i="6" s="1"/>
  <c r="L31" i="1"/>
  <c r="J32" i="1"/>
  <c r="I32" i="1"/>
  <c r="J31" i="1"/>
  <c r="I31" i="1"/>
  <c r="H32" i="1"/>
  <c r="D32" i="6" s="1"/>
  <c r="E32" i="6" s="1"/>
  <c r="H31" i="1"/>
  <c r="D31" i="6" s="1"/>
  <c r="E31" i="6" s="1"/>
  <c r="R25" i="1"/>
  <c r="Q25" i="1"/>
  <c r="P25" i="1"/>
  <c r="R24" i="1"/>
  <c r="Q24" i="1"/>
  <c r="P24" i="1"/>
  <c r="N25" i="1"/>
  <c r="G25" i="6" s="1"/>
  <c r="I25" i="6" s="1"/>
  <c r="M25" i="1"/>
  <c r="F25" i="6" s="1"/>
  <c r="H25" i="6" s="1"/>
  <c r="L25" i="1"/>
  <c r="N24" i="1"/>
  <c r="G24" i="6" s="1"/>
  <c r="I24" i="6" s="1"/>
  <c r="M24" i="1"/>
  <c r="F24" i="6" s="1"/>
  <c r="H24" i="6" s="1"/>
  <c r="L24" i="1"/>
  <c r="J25" i="1"/>
  <c r="I25" i="1"/>
  <c r="J24" i="1"/>
  <c r="I24" i="1"/>
  <c r="H25" i="1"/>
  <c r="D25" i="6" s="1"/>
  <c r="E25" i="6" s="1"/>
  <c r="H24" i="1"/>
  <c r="D24" i="6" s="1"/>
  <c r="E24" i="6" s="1"/>
  <c r="R30" i="1"/>
  <c r="Q30" i="1"/>
  <c r="P30" i="1"/>
  <c r="R29" i="1"/>
  <c r="Q29" i="1"/>
  <c r="P29" i="1"/>
  <c r="N30" i="1"/>
  <c r="G30" i="6" s="1"/>
  <c r="I30" i="6" s="1"/>
  <c r="M30" i="1"/>
  <c r="F30" i="6" s="1"/>
  <c r="H30" i="6" s="1"/>
  <c r="L30" i="1"/>
  <c r="N29" i="1"/>
  <c r="G29" i="6" s="1"/>
  <c r="I29" i="6" s="1"/>
  <c r="M29" i="1"/>
  <c r="F29" i="6" s="1"/>
  <c r="H29" i="6" s="1"/>
  <c r="L29" i="1"/>
  <c r="J30" i="1"/>
  <c r="I30" i="1"/>
  <c r="J29" i="1"/>
  <c r="I29" i="1"/>
  <c r="H30" i="1"/>
  <c r="D30" i="6" s="1"/>
  <c r="E30" i="6" s="1"/>
  <c r="D29" i="6"/>
  <c r="E29" i="6" s="1"/>
  <c r="R23" i="1"/>
  <c r="Q23" i="1"/>
  <c r="P23" i="1"/>
  <c r="R22" i="1"/>
  <c r="Q22" i="1"/>
  <c r="P22" i="1"/>
  <c r="N23" i="1"/>
  <c r="G23" i="6" s="1"/>
  <c r="I23" i="6" s="1"/>
  <c r="M23" i="1"/>
  <c r="F23" i="6" s="1"/>
  <c r="H23" i="6" s="1"/>
  <c r="L23" i="1"/>
  <c r="N22" i="1"/>
  <c r="G22" i="6" s="1"/>
  <c r="I22" i="6" s="1"/>
  <c r="M22" i="1"/>
  <c r="F22" i="6" s="1"/>
  <c r="H22" i="6" s="1"/>
  <c r="L22" i="1"/>
  <c r="J23" i="1"/>
  <c r="I23" i="1"/>
  <c r="J22" i="1"/>
  <c r="I22" i="1"/>
  <c r="H23" i="1"/>
  <c r="D23" i="6" s="1"/>
  <c r="E23" i="6" s="1"/>
  <c r="H22" i="1"/>
  <c r="D22" i="6" s="1"/>
  <c r="E22" i="6" s="1"/>
  <c r="R21" i="1"/>
  <c r="Q21" i="1"/>
  <c r="P21" i="1"/>
  <c r="R20" i="1"/>
  <c r="Q20" i="1"/>
  <c r="P20" i="1"/>
  <c r="N21" i="1"/>
  <c r="G21" i="6" s="1"/>
  <c r="I21" i="6" s="1"/>
  <c r="M21" i="1"/>
  <c r="F21" i="6" s="1"/>
  <c r="H21" i="6" s="1"/>
  <c r="L21" i="1"/>
  <c r="N20" i="1"/>
  <c r="G20" i="6" s="1"/>
  <c r="I20" i="6" s="1"/>
  <c r="M20" i="1"/>
  <c r="F20" i="6" s="1"/>
  <c r="H20" i="6" s="1"/>
  <c r="L20" i="1"/>
  <c r="J21" i="1"/>
  <c r="I21" i="1"/>
  <c r="J20" i="1"/>
  <c r="I20" i="1"/>
  <c r="H21" i="1"/>
  <c r="D21" i="6" s="1"/>
  <c r="E21" i="6" s="1"/>
  <c r="H20" i="1"/>
  <c r="D20" i="6" s="1"/>
  <c r="E20" i="6" s="1"/>
  <c r="R19" i="1"/>
  <c r="Q19" i="1"/>
  <c r="P19" i="1"/>
  <c r="R18" i="1"/>
  <c r="Q18" i="1"/>
  <c r="P18" i="1"/>
  <c r="N19" i="1"/>
  <c r="G19" i="6" s="1"/>
  <c r="I19" i="6" s="1"/>
  <c r="M19" i="1"/>
  <c r="F19" i="6" s="1"/>
  <c r="H19" i="6" s="1"/>
  <c r="L19" i="1"/>
  <c r="N18" i="1"/>
  <c r="G18" i="6" s="1"/>
  <c r="I18" i="6" s="1"/>
  <c r="M18" i="1"/>
  <c r="F18" i="6" s="1"/>
  <c r="H18" i="6" s="1"/>
  <c r="L18" i="1"/>
  <c r="J19" i="1"/>
  <c r="I19" i="1"/>
  <c r="J18" i="1"/>
  <c r="I18" i="1"/>
  <c r="H19" i="1"/>
  <c r="D19" i="6" s="1"/>
  <c r="E19" i="6" s="1"/>
  <c r="H18" i="1"/>
  <c r="D18" i="6" s="1"/>
  <c r="E18" i="6" s="1"/>
  <c r="O72" i="6" l="1"/>
  <c r="P72" i="6" s="1"/>
  <c r="O47" i="6"/>
  <c r="P47" i="6" s="1"/>
  <c r="O48" i="6"/>
  <c r="P48" i="6" s="1"/>
  <c r="J39" i="6"/>
  <c r="J40" i="6"/>
  <c r="O66" i="6"/>
  <c r="P66" i="6" s="1"/>
  <c r="O71" i="6"/>
  <c r="P71" i="6" s="1"/>
  <c r="J41" i="6"/>
  <c r="J20" i="6"/>
  <c r="O73" i="6"/>
  <c r="P73" i="6" s="1"/>
  <c r="O74" i="6"/>
  <c r="P74" i="6" s="1"/>
  <c r="J25" i="6"/>
  <c r="J42" i="6"/>
  <c r="O75" i="6"/>
  <c r="P75" i="6" s="1"/>
  <c r="O70" i="6"/>
  <c r="P70" i="6" s="1"/>
  <c r="O68" i="6"/>
  <c r="P68" i="6" s="1"/>
  <c r="O69" i="6"/>
  <c r="P69" i="6" s="1"/>
  <c r="O67" i="6"/>
  <c r="P67" i="6" s="1"/>
  <c r="O64" i="6"/>
  <c r="P64" i="6" s="1"/>
  <c r="O65" i="6"/>
  <c r="P65" i="6" s="1"/>
  <c r="O60" i="6"/>
  <c r="P60" i="6" s="1"/>
  <c r="P61" i="6"/>
  <c r="O56" i="6"/>
  <c r="P56" i="6" s="1"/>
  <c r="O57" i="6"/>
  <c r="P57" i="6" s="1"/>
  <c r="O54" i="6"/>
  <c r="P54" i="6" s="1"/>
  <c r="O55" i="6"/>
  <c r="P55" i="6" s="1"/>
  <c r="O50" i="6"/>
  <c r="P50" i="6" s="1"/>
  <c r="O49" i="6"/>
  <c r="P49" i="6" s="1"/>
  <c r="O45" i="6"/>
  <c r="P45" i="6" s="1"/>
  <c r="O46" i="6"/>
  <c r="P46" i="6" s="1"/>
  <c r="N44" i="6"/>
  <c r="L44" i="6"/>
  <c r="N43" i="6"/>
  <c r="L43" i="6"/>
  <c r="M44" i="6"/>
  <c r="K44" i="6"/>
  <c r="K43" i="6"/>
  <c r="M43" i="6"/>
  <c r="L42" i="6"/>
  <c r="N42" i="6"/>
  <c r="N41" i="6"/>
  <c r="L41" i="6"/>
  <c r="K41" i="6"/>
  <c r="M41" i="6"/>
  <c r="M42" i="6"/>
  <c r="K42" i="6"/>
  <c r="L40" i="6"/>
  <c r="N40" i="6"/>
  <c r="N39" i="6"/>
  <c r="L39" i="6"/>
  <c r="K39" i="6"/>
  <c r="M39" i="6"/>
  <c r="M40" i="6"/>
  <c r="K40" i="6"/>
  <c r="N36" i="6"/>
  <c r="L36" i="6"/>
  <c r="L35" i="6"/>
  <c r="N35" i="6"/>
  <c r="M36" i="6"/>
  <c r="K36" i="6"/>
  <c r="K35" i="6"/>
  <c r="M35" i="6"/>
  <c r="N31" i="6"/>
  <c r="L31" i="6"/>
  <c r="L32" i="6"/>
  <c r="N32" i="6"/>
  <c r="M31" i="6"/>
  <c r="K31" i="6"/>
  <c r="K32" i="6"/>
  <c r="M32" i="6"/>
  <c r="N29" i="6"/>
  <c r="L29" i="6"/>
  <c r="N30" i="6"/>
  <c r="L30" i="6"/>
  <c r="M30" i="6"/>
  <c r="K30" i="6"/>
  <c r="K29" i="6"/>
  <c r="M29" i="6"/>
  <c r="J44" i="6"/>
  <c r="J43" i="6"/>
  <c r="J35" i="6"/>
  <c r="J36" i="6"/>
  <c r="J32" i="6"/>
  <c r="J31" i="6"/>
  <c r="J29" i="6"/>
  <c r="J30" i="6"/>
  <c r="N25" i="6"/>
  <c r="L25" i="6"/>
  <c r="L24" i="6"/>
  <c r="N24" i="6"/>
  <c r="M24" i="6"/>
  <c r="K24" i="6"/>
  <c r="K25" i="6"/>
  <c r="M25" i="6"/>
  <c r="N23" i="6"/>
  <c r="L23" i="6"/>
  <c r="L22" i="6"/>
  <c r="N22" i="6"/>
  <c r="K22" i="6"/>
  <c r="M22" i="6"/>
  <c r="M23" i="6"/>
  <c r="K23" i="6"/>
  <c r="N21" i="6"/>
  <c r="L21" i="6"/>
  <c r="N20" i="6"/>
  <c r="L20" i="6"/>
  <c r="K21" i="6"/>
  <c r="M21" i="6"/>
  <c r="M20" i="6"/>
  <c r="K20" i="6"/>
  <c r="N19" i="6"/>
  <c r="L19" i="6"/>
  <c r="N18" i="6"/>
  <c r="L18" i="6"/>
  <c r="M18" i="6"/>
  <c r="K18" i="6"/>
  <c r="M19" i="6"/>
  <c r="K19" i="6"/>
  <c r="J24" i="6"/>
  <c r="J23" i="6"/>
  <c r="J22" i="6"/>
  <c r="J21" i="6"/>
  <c r="J19" i="6"/>
  <c r="J18" i="6"/>
  <c r="R17" i="1"/>
  <c r="Q17" i="1"/>
  <c r="P17" i="1"/>
  <c r="R16" i="1"/>
  <c r="Q16" i="1"/>
  <c r="P16" i="1"/>
  <c r="N17" i="1"/>
  <c r="G17" i="6" s="1"/>
  <c r="I17" i="6" s="1"/>
  <c r="M17" i="1"/>
  <c r="F17" i="6" s="1"/>
  <c r="H17" i="6" s="1"/>
  <c r="L17" i="1"/>
  <c r="N16" i="1"/>
  <c r="G16" i="6" s="1"/>
  <c r="I16" i="6" s="1"/>
  <c r="M16" i="1"/>
  <c r="F16" i="6" s="1"/>
  <c r="H16" i="6" s="1"/>
  <c r="L16" i="1"/>
  <c r="J17" i="1"/>
  <c r="I17" i="1"/>
  <c r="J16" i="1"/>
  <c r="I16" i="1"/>
  <c r="H17" i="1"/>
  <c r="D17" i="6" s="1"/>
  <c r="E17" i="6" s="1"/>
  <c r="H16" i="1"/>
  <c r="D16" i="6" s="1"/>
  <c r="E16" i="6" s="1"/>
  <c r="R15" i="1"/>
  <c r="Q15" i="1"/>
  <c r="P15" i="1"/>
  <c r="R14" i="1"/>
  <c r="Q14" i="1"/>
  <c r="P14" i="1"/>
  <c r="N15" i="1"/>
  <c r="G15" i="6" s="1"/>
  <c r="I15" i="6" s="1"/>
  <c r="M15" i="1"/>
  <c r="F15" i="6" s="1"/>
  <c r="H15" i="6" s="1"/>
  <c r="L15" i="1"/>
  <c r="N14" i="1"/>
  <c r="G14" i="6" s="1"/>
  <c r="I14" i="6" s="1"/>
  <c r="M14" i="1"/>
  <c r="F14" i="6" s="1"/>
  <c r="H14" i="6" s="1"/>
  <c r="L14" i="1"/>
  <c r="J15" i="1"/>
  <c r="I15" i="1"/>
  <c r="J14" i="1"/>
  <c r="I14" i="1"/>
  <c r="H15" i="1"/>
  <c r="D15" i="6" s="1"/>
  <c r="E15" i="6" s="1"/>
  <c r="H14" i="1"/>
  <c r="D14" i="6" s="1"/>
  <c r="E14" i="6" s="1"/>
  <c r="R11" i="1"/>
  <c r="Q11" i="1"/>
  <c r="P11" i="1"/>
  <c r="R10" i="1"/>
  <c r="Q10" i="1"/>
  <c r="P10" i="1"/>
  <c r="N11" i="1"/>
  <c r="G11" i="6" s="1"/>
  <c r="I11" i="6" s="1"/>
  <c r="M11" i="1"/>
  <c r="F11" i="6" s="1"/>
  <c r="H11" i="6" s="1"/>
  <c r="L11" i="1"/>
  <c r="N10" i="1"/>
  <c r="G10" i="6" s="1"/>
  <c r="I10" i="6" s="1"/>
  <c r="M10" i="1"/>
  <c r="F10" i="6" s="1"/>
  <c r="H10" i="6" s="1"/>
  <c r="L10" i="1"/>
  <c r="J11" i="1"/>
  <c r="I11" i="1"/>
  <c r="J10" i="1"/>
  <c r="I10" i="1"/>
  <c r="H11" i="1"/>
  <c r="D11" i="6" s="1"/>
  <c r="E11" i="6" s="1"/>
  <c r="H10" i="1"/>
  <c r="D10" i="6" s="1"/>
  <c r="E10" i="6" s="1"/>
  <c r="R7" i="1"/>
  <c r="Q7" i="1"/>
  <c r="P7" i="1"/>
  <c r="N7" i="1"/>
  <c r="G7" i="6" s="1"/>
  <c r="I7" i="6" s="1"/>
  <c r="M7" i="1"/>
  <c r="F7" i="6" s="1"/>
  <c r="H7" i="6" s="1"/>
  <c r="L7" i="1"/>
  <c r="J7" i="1"/>
  <c r="I7" i="1"/>
  <c r="H7" i="1"/>
  <c r="D7" i="6" s="1"/>
  <c r="E7" i="6" s="1"/>
  <c r="H6" i="1"/>
  <c r="D6" i="6" s="1"/>
  <c r="E6" i="6" s="1"/>
  <c r="R6" i="1"/>
  <c r="Q6" i="1"/>
  <c r="P6" i="1"/>
  <c r="N6" i="1"/>
  <c r="G6" i="6" s="1"/>
  <c r="I6" i="6" s="1"/>
  <c r="M6" i="1"/>
  <c r="F6" i="6" s="1"/>
  <c r="H6" i="6" s="1"/>
  <c r="L6" i="1"/>
  <c r="J6" i="1"/>
  <c r="I6" i="1"/>
  <c r="R5" i="1"/>
  <c r="Q5" i="1"/>
  <c r="P5" i="1"/>
  <c r="R4" i="1"/>
  <c r="Q4" i="1"/>
  <c r="P4" i="1"/>
  <c r="N5" i="1"/>
  <c r="G5" i="6" s="1"/>
  <c r="I5" i="6" s="1"/>
  <c r="M5" i="1"/>
  <c r="F5" i="6" s="1"/>
  <c r="H5" i="6" s="1"/>
  <c r="L5" i="1"/>
  <c r="N4" i="1"/>
  <c r="G4" i="6" s="1"/>
  <c r="I4" i="6" s="1"/>
  <c r="M4" i="1"/>
  <c r="F4" i="6" s="1"/>
  <c r="H4" i="6" s="1"/>
  <c r="L4" i="1"/>
  <c r="J5" i="1"/>
  <c r="I5" i="1"/>
  <c r="J4" i="1"/>
  <c r="I4" i="1"/>
  <c r="H5" i="1"/>
  <c r="D5" i="6" s="1"/>
  <c r="E5" i="6" s="1"/>
  <c r="D4" i="6"/>
  <c r="E4" i="6" s="1"/>
  <c r="O20" i="6" l="1"/>
  <c r="P20" i="6" s="1"/>
  <c r="O40" i="6"/>
  <c r="P40" i="6" s="1"/>
  <c r="O30" i="6"/>
  <c r="P30" i="6" s="1"/>
  <c r="O18" i="6"/>
  <c r="P18" i="6" s="1"/>
  <c r="O32" i="6"/>
  <c r="P32" i="6" s="1"/>
  <c r="O35" i="6"/>
  <c r="P35" i="6" s="1"/>
  <c r="O43" i="6"/>
  <c r="P43" i="6" s="1"/>
  <c r="O25" i="6"/>
  <c r="P25" i="6" s="1"/>
  <c r="O23" i="6"/>
  <c r="P23" i="6" s="1"/>
  <c r="O21" i="6"/>
  <c r="P21" i="6" s="1"/>
  <c r="O22" i="6"/>
  <c r="P22" i="6" s="1"/>
  <c r="O39" i="6"/>
  <c r="P39" i="6" s="1"/>
  <c r="O41" i="6"/>
  <c r="P41" i="6" s="1"/>
  <c r="O44" i="6"/>
  <c r="P44" i="6" s="1"/>
  <c r="J16" i="6"/>
  <c r="O42" i="6"/>
  <c r="P42" i="6" s="1"/>
  <c r="O36" i="6"/>
  <c r="P36" i="6" s="1"/>
  <c r="O31" i="6"/>
  <c r="P31" i="6" s="1"/>
  <c r="O29" i="6"/>
  <c r="P29" i="6" s="1"/>
  <c r="O24" i="6"/>
  <c r="P24" i="6" s="1"/>
  <c r="O19" i="6"/>
  <c r="P19" i="6" s="1"/>
  <c r="L17" i="6"/>
  <c r="N17" i="6"/>
  <c r="N16" i="6"/>
  <c r="L16" i="6"/>
  <c r="M16" i="6"/>
  <c r="K16" i="6"/>
  <c r="K17" i="6"/>
  <c r="M17" i="6"/>
  <c r="L14" i="6"/>
  <c r="N14" i="6"/>
  <c r="L15" i="6"/>
  <c r="N15" i="6"/>
  <c r="M14" i="6"/>
  <c r="K14" i="6"/>
  <c r="M15" i="6"/>
  <c r="K15" i="6"/>
  <c r="L10" i="6"/>
  <c r="N10" i="6"/>
  <c r="L11" i="6"/>
  <c r="N11" i="6"/>
  <c r="M10" i="6"/>
  <c r="K10" i="6"/>
  <c r="M11" i="6"/>
  <c r="K11" i="6"/>
  <c r="L7" i="6"/>
  <c r="N7" i="6"/>
  <c r="N6" i="6"/>
  <c r="L6" i="6"/>
  <c r="M6" i="6"/>
  <c r="K6" i="6"/>
  <c r="M7" i="6"/>
  <c r="K7" i="6"/>
  <c r="L5" i="6"/>
  <c r="N5" i="6"/>
  <c r="L4" i="6"/>
  <c r="N4" i="6"/>
  <c r="M5" i="6"/>
  <c r="K5" i="6"/>
  <c r="K4" i="6"/>
  <c r="M4" i="6"/>
  <c r="J17" i="6"/>
  <c r="J15" i="6"/>
  <c r="J14" i="6"/>
  <c r="J10" i="6"/>
  <c r="J11" i="6"/>
  <c r="J7" i="6"/>
  <c r="J6" i="6"/>
  <c r="J5" i="6"/>
  <c r="J4" i="6"/>
  <c r="O17" i="6" l="1"/>
  <c r="P17" i="6" s="1"/>
  <c r="O5" i="6"/>
  <c r="P5" i="6" s="1"/>
  <c r="O10" i="6"/>
  <c r="P10" i="6" s="1"/>
  <c r="O11" i="6"/>
  <c r="P11" i="6" s="1"/>
  <c r="O15" i="6"/>
  <c r="P15" i="6" s="1"/>
  <c r="O16" i="6"/>
  <c r="P16" i="6" s="1"/>
  <c r="O14" i="6"/>
  <c r="P14" i="6" s="1"/>
  <c r="O7" i="6"/>
  <c r="P7" i="6" s="1"/>
  <c r="O6" i="6"/>
  <c r="P6" i="6" s="1"/>
  <c r="O4" i="6"/>
  <c r="P4" i="6" s="1"/>
</calcChain>
</file>

<file path=xl/sharedStrings.xml><?xml version="1.0" encoding="utf-8"?>
<sst xmlns="http://schemas.openxmlformats.org/spreadsheetml/2006/main" count="779" uniqueCount="139">
  <si>
    <t>CRC-AIM vs SimCRC</t>
  </si>
  <si>
    <t>Measure</t>
  </si>
  <si>
    <t>CRC-AIM vs MISCAN</t>
  </si>
  <si>
    <t>CRC-AIM vs CRC-SPIN</t>
  </si>
  <si>
    <t>Intercept</t>
  </si>
  <si>
    <t>Slope</t>
  </si>
  <si>
    <t>SimCRC vs MISCAN</t>
  </si>
  <si>
    <t>SimCRC vs CRC-SPIN</t>
  </si>
  <si>
    <t>MISCAN vs CRC-SPIN</t>
  </si>
  <si>
    <t>MISCAN vs SimCRC</t>
  </si>
  <si>
    <t>SURV COL</t>
  </si>
  <si>
    <t>Surveillance COL</t>
  </si>
  <si>
    <t>SYMPTOM COL</t>
  </si>
  <si>
    <t>Symptom COL</t>
  </si>
  <si>
    <t>Total COL</t>
  </si>
  <si>
    <t>Complications</t>
  </si>
  <si>
    <t>CRC Cases</t>
  </si>
  <si>
    <t>CRC Death</t>
  </si>
  <si>
    <t>CRC Deaths</t>
  </si>
  <si>
    <t>LY with CRC</t>
  </si>
  <si>
    <t>LYG</t>
  </si>
  <si>
    <t>CRC Mortality Reduction</t>
  </si>
  <si>
    <t>CRC Incidence Reduction</t>
  </si>
  <si>
    <t>CRC-SPIN vs SimCRC</t>
  </si>
  <si>
    <t>Passing-Bablok*</t>
  </si>
  <si>
    <t>-47.45 (-58.57, -41.29)</t>
  </si>
  <si>
    <t>0.76 (0.73, 0.81)</t>
  </si>
  <si>
    <t>240.75 (214.09, 259.81)</t>
  </si>
  <si>
    <t>0.54 (0.47, 0.67)</t>
  </si>
  <si>
    <t>"Sim-CRC as the reference model"</t>
  </si>
  <si>
    <t>"CRC-SPIN as the reference model"</t>
  </si>
  <si>
    <t>"MISCAN as the reference model"</t>
  </si>
  <si>
    <t>CRC-SPIN vs MISCAN</t>
  </si>
  <si>
    <t>-28.50 (-34.46, -23.83)</t>
  </si>
  <si>
    <t>0.78 (0.76, 0.80)</t>
  </si>
  <si>
    <r>
      <t xml:space="preserve">CRC-AIM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</si>
  <si>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</si>
  <si>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</si>
  <si>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</si>
  <si>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</si>
  <si>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MISCAN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</si>
  <si>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MISCAN</t>
    </r>
  </si>
  <si>
    <r>
      <rPr>
        <b/>
        <u/>
        <sz val="11"/>
        <color theme="1"/>
        <rFont val="Calibri"/>
        <family val="2"/>
        <scheme val="minor"/>
      </rPr>
      <t>Passing-Bablok Parameters</t>
    </r>
    <r>
      <rPr>
        <sz val="11"/>
        <color theme="1"/>
        <rFont val="Calibri"/>
        <family val="2"/>
        <scheme val="minor"/>
      </rPr>
      <t xml:space="preserve"> *(</t>
    </r>
    <r>
      <rPr>
        <sz val="8"/>
        <color theme="1"/>
        <rFont val="Calibri"/>
        <family val="2"/>
        <scheme val="minor"/>
      </rPr>
      <t>Denotes orthogonal regression. Passing-Bablock could not be generated</t>
    </r>
    <r>
      <rPr>
        <sz val="11"/>
        <color theme="1"/>
        <rFont val="Calibri"/>
        <family val="2"/>
        <scheme val="minor"/>
      </rPr>
      <t>)</t>
    </r>
  </si>
  <si>
    <t>Intepreting results:</t>
  </si>
  <si>
    <t>Regression coefficients can be interpreted as:</t>
  </si>
  <si>
    <r>
      <t xml:space="preserve">CRC-AIM vs </t>
    </r>
    <r>
      <rPr>
        <b/>
        <sz val="11"/>
        <color theme="1"/>
        <rFont val="Calibri"/>
        <family val="2"/>
        <scheme val="minor"/>
      </rPr>
      <t>MISCAN</t>
    </r>
  </si>
  <si>
    <t>eg if CISNET model's value were 0 for a given metric, what would CRC-AIM's value be? It would be negative.</t>
  </si>
  <si>
    <r>
      <rPr>
        <b/>
        <u/>
        <sz val="11"/>
        <color theme="1"/>
        <rFont val="Calibri"/>
        <family val="2"/>
        <scheme val="minor"/>
      </rPr>
      <t>Proportional bias:</t>
    </r>
    <r>
      <rPr>
        <sz val="11"/>
        <color theme="1"/>
        <rFont val="Calibri"/>
        <family val="2"/>
        <scheme val="minor"/>
      </rPr>
      <t xml:space="preserve"> slope that is non-1</t>
    </r>
  </si>
  <si>
    <r>
      <rPr>
        <b/>
        <u/>
        <sz val="11"/>
        <color theme="1"/>
        <rFont val="Calibri"/>
        <family val="2"/>
        <scheme val="minor"/>
      </rPr>
      <t>Systemic/systematic bias</t>
    </r>
    <r>
      <rPr>
        <sz val="11"/>
        <color theme="1"/>
        <rFont val="Calibri"/>
        <family val="2"/>
        <scheme val="minor"/>
      </rPr>
      <t xml:space="preserve">: Intercept that is non-0. </t>
    </r>
  </si>
  <si>
    <t>If intercept is negative, CRC-AIM gives values that are lower than CISNET by a constant amount.</t>
  </si>
  <si>
    <t>If intercept is positive, CRC-AIM gives values that are larger than CISNET by a constant amount.</t>
  </si>
  <si>
    <t>eg if CISNET model's value were 0 for a given metric, what would CRC-AIM's value be? It would be positive.</t>
  </si>
  <si>
    <r>
      <t xml:space="preserve">The differences between 2 model outcomes can also be influenced </t>
    </r>
    <r>
      <rPr>
        <b/>
        <sz val="11"/>
        <color theme="1"/>
        <rFont val="Calibri"/>
        <family val="2"/>
        <scheme val="minor"/>
      </rPr>
      <t>by the level of the measured outcome itself.</t>
    </r>
    <r>
      <rPr>
        <sz val="11"/>
        <color theme="1"/>
        <rFont val="Calibri"/>
        <family val="2"/>
        <scheme val="minor"/>
      </rPr>
      <t xml:space="preserve"> This is called "Proportional Bias."</t>
    </r>
  </si>
  <si>
    <t>If slope is greater than one, CRC-AIM gives values that are higher that CISNET's, by an amount proportional to the level of the measurement.</t>
  </si>
  <si>
    <t>eg as a metric increasese for CISNET, the gap between CRC-AIM's outcome vs CISNET's increases in a positive direction.</t>
  </si>
  <si>
    <t>If slope is less than one, CRC-AIM gives values that are lower than CISNET's, by an amount proportional to the level of the measurement.</t>
  </si>
  <si>
    <t>eg as metric increases for CISNET, the gap between CRC-AIM's outcomes vs CISNET's decreases ("CRC-AIM  -  CISNET" approaches "negative" values for given outcome, as CISNET value increases)</t>
  </si>
  <si>
    <t>These are regression estimates. Oftentimes, their effects can be overlooked when examining a Difference Plot, due to the scaling of the plot.</t>
  </si>
  <si>
    <t>For example: this is a plot of CRC-AM vs SimCRC number of COL</t>
  </si>
  <si>
    <t>Regression has an intercept of -77 (meaning CRC-AIM has a constant bias of -77 COL per 1000)</t>
  </si>
  <si>
    <t>Regression has a slope of 1.05, meaning as the number of COL increases, CRC-AIM "overshoots" the number of COL.</t>
  </si>
  <si>
    <t>You can see the widening gap versus the equality line (dashed line) in the left-hand plot, as number of COL increases.</t>
  </si>
  <si>
    <t>This is a proportional bias effect.</t>
  </si>
  <si>
    <t>The difference plot in the right-side graph also shows that, as mean COL increases, the difference between CRC-AIM and SimCRC increases.</t>
  </si>
  <si>
    <t>Same plot as above, zoomed in around Y intercept.  Systematic bias of -77.</t>
  </si>
  <si>
    <t>Proposed evaluation:</t>
  </si>
  <si>
    <t>If confidence interval of intercept does not contain 0, then evaluate the magnitude of CRC-AIM vs given CISNET "reference" model.</t>
  </si>
  <si>
    <t>If magnitude of error is within same magnitude of error of other CISNET models, then error is acceptable.</t>
  </si>
  <si>
    <t>Example: CRC-AIM vs SimCRC</t>
  </si>
  <si>
    <t xml:space="preserve">Example: </t>
  </si>
  <si>
    <t>However, the magnitude of this bias (28.50) is less than the magnitude of bias of either CRC-SPIN vs SimCRC (47.45) or MISCAN vs SimCRC (240.75).</t>
  </si>
  <si>
    <t>When comparing CRC-AIM to SimCRC, the LY with CRC shows a systemic bias of -28.50, and the CI does not contain 0 (95% CI -34.46 to -23.83)</t>
  </si>
  <si>
    <t>So, this bias is acceptable, because it's no worse than inter-model bias across CISNET.</t>
  </si>
  <si>
    <t>1) If the confidence interval of intercept contains 0, then not enough evidence to support a systemic bias.</t>
  </si>
  <si>
    <t>2) If the confidence interval of slope contains 1, then not enough evidence to support proportional bias.</t>
  </si>
  <si>
    <t>If confidence interval of slope does not contain 1, then evaluate the magnitude of CRC-AIM vs given CISNET "reference" model.</t>
  </si>
  <si>
    <t>Compare CRC-AIM vs given reference CISNET model, versus othter CISNET models against the same reference CISNET model.</t>
  </si>
  <si>
    <t>Compare CRC-AIM vs given reference CISNET model, versus other CISNET models against the same reference CISNET model.</t>
  </si>
  <si>
    <t>If the absolute deviation from a slope of 1 is within same magnitude of deviation of other CISNET models, then error is acceptable.</t>
  </si>
  <si>
    <t>Example:</t>
  </si>
  <si>
    <t>When comparing CRC-AIM to SimCRC, the LY with CRC shows a proportional bias of 0.76, and the CI does not contain 1 (95% CI 0.76 to 0.80).</t>
  </si>
  <si>
    <t>However, the magnitude of the absolute deviation from a slope of 1 (0.22) is less than the deviation of CRC-SPIN vs SimCRC (0.24) or MISCAN vs SimCRC (0.46).</t>
  </si>
  <si>
    <t>So, this proportional bias is acceptable, because it's no worse than inter-model bias across CISNET.</t>
  </si>
  <si>
    <t>note: no longer applicable</t>
  </si>
  <si>
    <t>LowerCL</t>
  </si>
  <si>
    <t>UpperCL</t>
  </si>
  <si>
    <t>Point</t>
  </si>
  <si>
    <t>CRC-AIM vs SimCRC Point</t>
  </si>
  <si>
    <t>CRC-AIM vs SimCRC LowerCL</t>
  </si>
  <si>
    <t>CRC-AIM vs SimCRC UpperCL</t>
  </si>
  <si>
    <t>Ref (SimCRC) Level</t>
  </si>
  <si>
    <t>CRC-AIM vs CRC-SPIN Point</t>
  </si>
  <si>
    <t>CRC-AIM vs CRC-SPIN LowerCL</t>
  </si>
  <si>
    <t>CRC-AIM vs CRC-SPIN UpperCL</t>
  </si>
  <si>
    <t>Ref (CRC-SPIN) Level</t>
  </si>
  <si>
    <t>CRC-AIM vs MISCAN Point</t>
  </si>
  <si>
    <t>CRC-AIM vs MISCAN LowerCL</t>
  </si>
  <si>
    <t>CRC-AIM vs MISCAN UpperCL</t>
  </si>
  <si>
    <t>Low</t>
  </si>
  <si>
    <t>High</t>
  </si>
  <si>
    <t>CRC-AIM absolute bias</t>
  </si>
  <si>
    <t>Max CRC-SPIN absolute bias</t>
  </si>
  <si>
    <t>CRC-SPIN vs SimCRC Lower 95% CI</t>
  </si>
  <si>
    <t>CRC-SPIN vs SimCRC Upper 95% CI</t>
  </si>
  <si>
    <t>Max MISCAN absolute bias</t>
  </si>
  <si>
    <t>MISCAN vs SimCRC Lower 95% CI</t>
  </si>
  <si>
    <t>MISCAN vs SimCRC Upper 95% CI</t>
  </si>
  <si>
    <t>CISNET numeric precision issue</t>
  </si>
  <si>
    <t>SimCRC vs CRC-SPIN Lower 95% CI</t>
  </si>
  <si>
    <t>SimCRC vs CRC-SPIN Upper 95% CI</t>
  </si>
  <si>
    <t>Max SimCRC absolute bias</t>
  </si>
  <si>
    <t>MISCAN vs CRC-SPIN Lower 95% CI</t>
  </si>
  <si>
    <t>MISCAN vs CRC-SPIN Upper 95% CI</t>
  </si>
  <si>
    <t>SimCRC vs MISCAN Lower 95% CI</t>
  </si>
  <si>
    <t>SimCRC vs MISCAN Upper 95% CI</t>
  </si>
  <si>
    <t>CRC-SPIN vs MISCAN Lower 95% CI</t>
  </si>
  <si>
    <t>CRC-SPIN vs MISCAN Upper 95% CI</t>
  </si>
  <si>
    <t>Version 0</t>
  </si>
  <si>
    <t>Measure (SimCRC as Comparator)</t>
  </si>
  <si>
    <t>Measure (CRC-SPIN as Comparator)</t>
  </si>
  <si>
    <t>Measure (MISCAN as Comparator)</t>
  </si>
  <si>
    <t>CRC-AIM (cand) vs SimCRC (comp)</t>
  </si>
  <si>
    <t>Lower CI Diff vs Comparator</t>
  </si>
  <si>
    <t>Comparator Level</t>
  </si>
  <si>
    <t>Upper CI Diff vs Comparator</t>
  </si>
  <si>
    <t>CRC-AIM vs CRC-SPIN (Comparator)</t>
  </si>
  <si>
    <t>CRC-AIM vs MISCAN (Comparator)</t>
  </si>
  <si>
    <t>CRC-AIM within bias of CISNET, if SimCRC is Comparator model?</t>
  </si>
  <si>
    <t>CRC-AIM within bias of CISNET, if CRC-SPIN is Comparator model?</t>
  </si>
  <si>
    <t>Refer to difference plots</t>
  </si>
  <si>
    <t>FIT: BLUE</t>
  </si>
  <si>
    <t>CG: RED</t>
  </si>
  <si>
    <t>Stool Tests</t>
  </si>
  <si>
    <t>Follow-upCOLs</t>
  </si>
  <si>
    <t>gFOBT: GREEN</t>
  </si>
  <si>
    <t>Follow-Up COL</t>
  </si>
  <si>
    <t>Start Age 45</t>
  </si>
  <si>
    <t>Start Age 50</t>
  </si>
  <si>
    <t>Analytically relevant value for 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</si>
</sst>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0" xfId="0" applyBorder="1"/>
    <xf numFmtId="0" fontId="0" fillId="2" borderId="0" xfId="0" applyFill="1" applyBorder="1"/>
    <xf numFmtId="0" fontId="0" fillId="2" borderId="5" xfId="0" applyFill="1" applyBorder="1"/>
    <xf numFmtId="0" fontId="0" fillId="0" borderId="6" xfId="0" applyBorder="1"/>
    <xf numFmtId="0" fontId="0" fillId="0" borderId="7" xfId="0" applyBorder="1"/>
    <xf numFmtId="0" fontId="0" fillId="2" borderId="0" xfId="0" quotePrefix="1" applyFill="1" applyBorder="1"/>
    <xf numFmtId="0" fontId="0" fillId="2" borderId="5" xfId="0" quotePrefix="1" applyFill="1" applyBorder="1"/>
    <xf numFmtId="0" fontId="0" fillId="0" borderId="0" xfId="0" quotePrefix="1" applyFill="1" applyBorder="1" applyAlignment="1">
      <alignment horizontal="center"/>
    </xf>
    <xf numFmtId="0" fontId="0" fillId="2" borderId="7" xfId="0" quotePrefix="1" applyFill="1" applyBorder="1"/>
    <xf numFmtId="0" fontId="2" fillId="0" borderId="0" xfId="0" applyFont="1"/>
    <xf numFmtId="0" fontId="3" fillId="0" borderId="0" xfId="0" applyFont="1"/>
    <xf numFmtId="0" fontId="0" fillId="0" borderId="0" xfId="0" quotePrefix="1" applyFont="1"/>
    <xf numFmtId="0" fontId="0" fillId="0" borderId="0" xfId="0" quotePrefix="1" applyFont="1" applyFill="1" applyBorder="1"/>
    <xf numFmtId="0" fontId="0" fillId="0" borderId="0" xfId="0" quotePrefix="1" applyFill="1" applyBorder="1" applyAlignment="1">
      <alignment horizontal="center" vertical="center"/>
    </xf>
    <xf numFmtId="0" fontId="0" fillId="0" borderId="7" xfId="0" quotePrefix="1" applyFill="1" applyBorder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ill="1"/>
    <xf numFmtId="0" fontId="0" fillId="0" borderId="5" xfId="0" applyBorder="1"/>
    <xf numFmtId="0" fontId="0" fillId="0" borderId="8" xfId="0" applyBorder="1"/>
    <xf numFmtId="2" fontId="0" fillId="0" borderId="0" xfId="0" quotePrefix="1" applyNumberFormat="1" applyFont="1" applyAlignment="1">
      <alignment horizontal="center" vertical="center"/>
    </xf>
    <xf numFmtId="10" fontId="0" fillId="0" borderId="0" xfId="0" quotePrefix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quotePrefix="1" applyNumberFormat="1" applyFont="1" applyAlignment="1">
      <alignment horizontal="center" vertical="center"/>
    </xf>
    <xf numFmtId="1" fontId="0" fillId="0" borderId="0" xfId="0" quotePrefix="1" applyNumberFormat="1" applyFont="1" applyAlignment="1">
      <alignment horizontal="center"/>
    </xf>
    <xf numFmtId="1" fontId="0" fillId="0" borderId="0" xfId="0" quotePrefix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2" fillId="0" borderId="0" xfId="0" quotePrefix="1" applyNumberFormat="1" applyFont="1" applyAlignment="1">
      <alignment horizontal="center" vertical="center"/>
    </xf>
    <xf numFmtId="1" fontId="2" fillId="0" borderId="0" xfId="0" quotePrefix="1" applyNumberFormat="1" applyFont="1" applyAlignment="1">
      <alignment horizontal="center"/>
    </xf>
    <xf numFmtId="0" fontId="2" fillId="0" borderId="0" xfId="0" quotePrefix="1" applyFont="1" applyFill="1" applyBorder="1"/>
    <xf numFmtId="1" fontId="2" fillId="0" borderId="0" xfId="0" quotePrefix="1" applyNumberFormat="1" applyFont="1" applyFill="1" applyBorder="1" applyAlignment="1">
      <alignment horizontal="center" vertical="center"/>
    </xf>
    <xf numFmtId="1" fontId="2" fillId="0" borderId="0" xfId="0" quotePrefix="1" applyNumberFormat="1" applyFont="1" applyFill="1" applyBorder="1" applyAlignment="1">
      <alignment horizontal="center"/>
    </xf>
    <xf numFmtId="0" fontId="0" fillId="0" borderId="0" xfId="0" quotePrefix="1" applyFont="1" applyFill="1" applyBorder="1" applyAlignment="1">
      <alignment horizontal="center" vertical="center"/>
    </xf>
    <xf numFmtId="164" fontId="2" fillId="0" borderId="0" xfId="0" quotePrefix="1" applyNumberFormat="1" applyFont="1" applyFill="1" applyBorder="1" applyAlignment="1">
      <alignment horizontal="center" vertical="center"/>
    </xf>
    <xf numFmtId="164" fontId="0" fillId="0" borderId="0" xfId="0" quotePrefix="1" applyNumberFormat="1" applyFont="1" applyFill="1" applyBorder="1" applyAlignment="1">
      <alignment horizontal="center" vertical="center"/>
    </xf>
    <xf numFmtId="0" fontId="0" fillId="0" borderId="0" xfId="0" applyFont="1"/>
    <xf numFmtId="0" fontId="0" fillId="5" borderId="9" xfId="0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 vertical="center"/>
    </xf>
    <xf numFmtId="0" fontId="0" fillId="4" borderId="0" xfId="0" applyFill="1" applyBorder="1"/>
    <xf numFmtId="0" fontId="0" fillId="4" borderId="5" xfId="0" applyFill="1" applyBorder="1"/>
    <xf numFmtId="0" fontId="0" fillId="6" borderId="0" xfId="0" applyFill="1" applyAlignment="1">
      <alignment horizontal="center" vertical="center" wrapText="1"/>
    </xf>
    <xf numFmtId="0" fontId="0" fillId="2" borderId="0" xfId="0" quotePrefix="1" applyFill="1" applyBorder="1" applyAlignment="1">
      <alignment horizontal="center" vertical="center"/>
    </xf>
    <xf numFmtId="0" fontId="0" fillId="2" borderId="7" xfId="0" quotePrefix="1" applyFill="1" applyBorder="1" applyAlignment="1">
      <alignment horizontal="center" vertical="center"/>
    </xf>
    <xf numFmtId="0" fontId="2" fillId="2" borderId="0" xfId="0" quotePrefix="1" applyFont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/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2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/>
    <xf numFmtId="2" fontId="0" fillId="0" borderId="0" xfId="0" applyNumberFormat="1" applyFont="1"/>
    <xf numFmtId="0" fontId="2" fillId="0" borderId="0" xfId="0" applyFont="1" applyBorder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7" fillId="7" borderId="0" xfId="0" quotePrefix="1" applyFont="1" applyFill="1" applyBorder="1" applyAlignment="1">
      <alignment horizontal="center" vertical="center"/>
    </xf>
    <xf numFmtId="1" fontId="7" fillId="0" borderId="0" xfId="0" applyNumberFormat="1" applyFont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7" fillId="7" borderId="7" xfId="0" quotePrefix="1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8" borderId="11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center" vertical="center" wrapText="1"/>
    </xf>
    <xf numFmtId="0" fontId="4" fillId="6" borderId="11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2" fontId="7" fillId="2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2" fontId="7" fillId="2" borderId="7" xfId="0" applyNumberFormat="1" applyFont="1" applyFill="1" applyBorder="1" applyAlignment="1">
      <alignment horizontal="center" vertical="center"/>
    </xf>
    <xf numFmtId="2" fontId="7" fillId="0" borderId="7" xfId="0" applyNumberFormat="1" applyFont="1" applyFill="1" applyBorder="1" applyAlignment="1">
      <alignment horizontal="center" vertical="center"/>
    </xf>
    <xf numFmtId="2" fontId="7" fillId="7" borderId="0" xfId="0" quotePrefix="1" applyNumberFormat="1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center" vertical="center"/>
    </xf>
    <xf numFmtId="0" fontId="0" fillId="0" borderId="7" xfId="0" applyFill="1" applyBorder="1"/>
    <xf numFmtId="0" fontId="0" fillId="0" borderId="0" xfId="0" applyFill="1"/>
    <xf numFmtId="0" fontId="0" fillId="2" borderId="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5" xfId="0" quotePrefix="1" applyFill="1" applyBorder="1" applyAlignment="1">
      <alignment horizontal="center" vertical="center"/>
    </xf>
    <xf numFmtId="0" fontId="0" fillId="2" borderId="8" xfId="0" quotePrefix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5" fillId="0" borderId="0" xfId="0" applyFont="1"/>
    <xf numFmtId="0" fontId="2" fillId="0" borderId="14" xfId="0" applyFont="1" applyBorder="1" applyAlignment="1">
      <alignment horizontal="center" vertical="center"/>
    </xf>
    <xf numFmtId="0" fontId="0" fillId="0" borderId="16" xfId="0" applyBorder="1"/>
    <xf numFmtId="0" fontId="2" fillId="0" borderId="17" xfId="0" applyFont="1" applyBorder="1" applyAlignment="1">
      <alignment horizontal="center" vertical="center"/>
    </xf>
    <xf numFmtId="0" fontId="7" fillId="7" borderId="17" xfId="0" quotePrefix="1" applyFont="1" applyFill="1" applyBorder="1" applyAlignment="1">
      <alignment horizontal="center" vertical="center"/>
    </xf>
    <xf numFmtId="1" fontId="7" fillId="0" borderId="17" xfId="0" applyNumberFormat="1" applyFont="1" applyBorder="1" applyAlignment="1">
      <alignment horizontal="center" vertical="center"/>
    </xf>
    <xf numFmtId="1" fontId="7" fillId="2" borderId="17" xfId="0" applyNumberFormat="1" applyFont="1" applyFill="1" applyBorder="1" applyAlignment="1">
      <alignment horizontal="center" vertical="center"/>
    </xf>
    <xf numFmtId="1" fontId="7" fillId="0" borderId="17" xfId="0" applyNumberFormat="1" applyFont="1" applyFill="1" applyBorder="1" applyAlignment="1">
      <alignment horizontal="center" vertical="center"/>
    </xf>
    <xf numFmtId="2" fontId="7" fillId="0" borderId="17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right"/>
    </xf>
    <xf numFmtId="0" fontId="2" fillId="0" borderId="20" xfId="0" applyFont="1" applyBorder="1" applyAlignment="1">
      <alignment horizontal="center" vertical="center"/>
    </xf>
    <xf numFmtId="0" fontId="0" fillId="7" borderId="20" xfId="0" applyFill="1" applyBorder="1" applyAlignment="1">
      <alignment horizontal="center"/>
    </xf>
    <xf numFmtId="1" fontId="7" fillId="0" borderId="20" xfId="0" applyNumberFormat="1" applyFont="1" applyBorder="1" applyAlignment="1">
      <alignment horizontal="center" vertical="center"/>
    </xf>
    <xf numFmtId="1" fontId="7" fillId="2" borderId="20" xfId="0" applyNumberFormat="1" applyFont="1" applyFill="1" applyBorder="1" applyAlignment="1">
      <alignment horizontal="center" vertical="center"/>
    </xf>
    <xf numFmtId="1" fontId="7" fillId="0" borderId="20" xfId="0" applyNumberFormat="1" applyFont="1" applyFill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7" borderId="17" xfId="0" applyFill="1" applyBorder="1" applyAlignment="1">
      <alignment horizontal="center"/>
    </xf>
    <xf numFmtId="0" fontId="0" fillId="0" borderId="19" xfId="0" applyBorder="1" applyAlignment="1">
      <alignment horizontal="right" vertical="center"/>
    </xf>
    <xf numFmtId="0" fontId="2" fillId="0" borderId="20" xfId="0" applyFont="1" applyBorder="1" applyAlignment="1">
      <alignment horizontal="center" vertical="center" wrapText="1"/>
    </xf>
    <xf numFmtId="0" fontId="7" fillId="9" borderId="20" xfId="0" quotePrefix="1" applyFont="1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21" xfId="0" applyFill="1" applyBorder="1" applyAlignment="1">
      <alignment horizontal="center" vertical="center"/>
    </xf>
    <xf numFmtId="0" fontId="0" fillId="0" borderId="16" xfId="0" applyBorder="1" applyAlignment="1">
      <alignment horizontal="right" vertical="center"/>
    </xf>
    <xf numFmtId="0" fontId="2" fillId="0" borderId="17" xfId="0" applyFont="1" applyBorder="1" applyAlignment="1">
      <alignment horizontal="center" vertical="center" wrapText="1"/>
    </xf>
    <xf numFmtId="0" fontId="7" fillId="9" borderId="17" xfId="0" quotePrefix="1" applyFont="1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9" borderId="18" xfId="0" applyFill="1" applyBorder="1" applyAlignment="1">
      <alignment horizontal="center" vertical="center"/>
    </xf>
    <xf numFmtId="0" fontId="7" fillId="7" borderId="20" xfId="0" quotePrefix="1" applyFont="1" applyFill="1" applyBorder="1" applyAlignment="1">
      <alignment horizontal="center" vertical="center"/>
    </xf>
    <xf numFmtId="2" fontId="7" fillId="2" borderId="20" xfId="0" applyNumberFormat="1" applyFont="1" applyFill="1" applyBorder="1" applyAlignment="1">
      <alignment horizontal="center" vertical="center"/>
    </xf>
    <xf numFmtId="2" fontId="7" fillId="0" borderId="20" xfId="0" applyNumberFormat="1" applyFont="1" applyFill="1" applyBorder="1" applyAlignment="1">
      <alignment horizontal="center" vertical="center"/>
    </xf>
    <xf numFmtId="2" fontId="7" fillId="2" borderId="17" xfId="0" applyNumberFormat="1" applyFont="1" applyFill="1" applyBorder="1" applyAlignment="1">
      <alignment horizontal="center" vertical="center"/>
    </xf>
    <xf numFmtId="2" fontId="7" fillId="0" borderId="17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right" vertical="center"/>
    </xf>
    <xf numFmtId="0" fontId="2" fillId="0" borderId="23" xfId="0" applyFont="1" applyBorder="1" applyAlignment="1">
      <alignment horizontal="center" vertical="center"/>
    </xf>
    <xf numFmtId="0" fontId="7" fillId="7" borderId="23" xfId="0" quotePrefix="1" applyFont="1" applyFill="1" applyBorder="1" applyAlignment="1">
      <alignment horizontal="center" vertical="center"/>
    </xf>
    <xf numFmtId="1" fontId="7" fillId="0" borderId="23" xfId="0" applyNumberFormat="1" applyFont="1" applyBorder="1" applyAlignment="1">
      <alignment horizontal="center" vertical="center"/>
    </xf>
    <xf numFmtId="1" fontId="7" fillId="2" borderId="23" xfId="0" applyNumberFormat="1" applyFont="1" applyFill="1" applyBorder="1" applyAlignment="1">
      <alignment horizontal="center" vertical="center"/>
    </xf>
    <xf numFmtId="1" fontId="7" fillId="0" borderId="23" xfId="0" applyNumberFormat="1" applyFont="1" applyFill="1" applyBorder="1" applyAlignment="1">
      <alignment horizontal="center" vertical="center"/>
    </xf>
    <xf numFmtId="2" fontId="7" fillId="0" borderId="23" xfId="0" applyNumberFormat="1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right" vertical="center"/>
    </xf>
    <xf numFmtId="0" fontId="2" fillId="0" borderId="26" xfId="0" applyFont="1" applyBorder="1" applyAlignment="1">
      <alignment horizontal="center" vertical="center"/>
    </xf>
    <xf numFmtId="0" fontId="7" fillId="7" borderId="26" xfId="0" quotePrefix="1" applyFont="1" applyFill="1" applyBorder="1" applyAlignment="1">
      <alignment horizontal="center" vertical="center"/>
    </xf>
    <xf numFmtId="1" fontId="7" fillId="0" borderId="26" xfId="0" applyNumberFormat="1" applyFont="1" applyBorder="1" applyAlignment="1">
      <alignment horizontal="center" vertical="center"/>
    </xf>
    <xf numFmtId="1" fontId="7" fillId="2" borderId="26" xfId="0" applyNumberFormat="1" applyFont="1" applyFill="1" applyBorder="1" applyAlignment="1">
      <alignment horizontal="center" vertical="center"/>
    </xf>
    <xf numFmtId="1" fontId="7" fillId="0" borderId="26" xfId="0" applyNumberFormat="1" applyFont="1" applyFill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28" xfId="0" applyBorder="1"/>
    <xf numFmtId="0" fontId="0" fillId="0" borderId="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right" vertical="center" wrapText="1"/>
    </xf>
    <xf numFmtId="0" fontId="2" fillId="0" borderId="22" xfId="0" applyFont="1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 vertical="center" wrapText="1"/>
    </xf>
    <xf numFmtId="0" fontId="4" fillId="0" borderId="24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4" fillId="0" borderId="18" xfId="0" applyFont="1" applyFill="1" applyBorder="1" applyAlignment="1">
      <alignment horizontal="center" vertical="center" wrapText="1"/>
    </xf>
    <xf numFmtId="0" fontId="1" fillId="0" borderId="0" xfId="0" applyFont="1"/>
    <xf numFmtId="0" fontId="10" fillId="0" borderId="0" xfId="0" applyFont="1"/>
    <xf numFmtId="0" fontId="0" fillId="2" borderId="2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0" xfId="0" quotePrefix="1" applyFont="1" applyFill="1" applyBorder="1" applyAlignment="1">
      <alignment horizontal="center"/>
    </xf>
    <xf numFmtId="0" fontId="0" fillId="2" borderId="0" xfId="0" quotePrefix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7" xfId="0" quotePrefix="1" applyFill="1" applyBorder="1" applyAlignment="1">
      <alignment horizontal="center"/>
    </xf>
    <xf numFmtId="1" fontId="2" fillId="0" borderId="0" xfId="0" applyNumberFormat="1" applyFont="1" applyFill="1" applyAlignment="1">
      <alignment horizontal="center" vertical="center" wrapText="1"/>
    </xf>
    <xf numFmtId="1" fontId="0" fillId="0" borderId="0" xfId="0" applyNumberFormat="1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" fontId="4" fillId="0" borderId="14" xfId="0" applyNumberFormat="1" applyFont="1" applyBorder="1" applyAlignment="1">
      <alignment horizontal="center" vertical="center" wrapText="1"/>
    </xf>
    <xf numFmtId="1" fontId="4" fillId="0" borderId="14" xfId="0" applyNumberFormat="1" applyFont="1" applyFill="1" applyBorder="1" applyAlignment="1">
      <alignment horizontal="center" vertical="center" wrapText="1"/>
    </xf>
    <xf numFmtId="1" fontId="4" fillId="0" borderId="23" xfId="0" applyNumberFormat="1" applyFont="1" applyBorder="1" applyAlignment="1">
      <alignment horizontal="center" vertical="center" wrapText="1"/>
    </xf>
    <xf numFmtId="1" fontId="4" fillId="0" borderId="23" xfId="0" applyNumberFormat="1" applyFont="1" applyFill="1" applyBorder="1" applyAlignment="1">
      <alignment horizontal="center" vertical="center" wrapText="1"/>
    </xf>
    <xf numFmtId="1" fontId="4" fillId="2" borderId="14" xfId="0" applyNumberFormat="1" applyFont="1" applyFill="1" applyBorder="1" applyAlignment="1">
      <alignment horizontal="center" vertical="center" wrapText="1"/>
    </xf>
    <xf numFmtId="1" fontId="4" fillId="2" borderId="23" xfId="0" applyNumberFormat="1" applyFont="1" applyFill="1" applyBorder="1" applyAlignment="1">
      <alignment horizontal="center" vertical="center" wrapText="1"/>
    </xf>
    <xf numFmtId="0" fontId="4" fillId="7" borderId="14" xfId="0" applyFont="1" applyFill="1" applyBorder="1" applyAlignment="1">
      <alignment horizontal="center" vertical="center" wrapText="1"/>
    </xf>
    <xf numFmtId="0" fontId="4" fillId="7" borderId="23" xfId="0" applyFont="1" applyFill="1" applyBorder="1" applyAlignment="1">
      <alignment horizontal="center" vertical="center" wrapText="1"/>
    </xf>
    <xf numFmtId="1" fontId="4" fillId="0" borderId="17" xfId="0" applyNumberFormat="1" applyFont="1" applyFill="1" applyBorder="1" applyAlignment="1">
      <alignment horizontal="center" vertical="center" wrapText="1"/>
    </xf>
    <xf numFmtId="1" fontId="4" fillId="0" borderId="17" xfId="0" applyNumberFormat="1" applyFont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1" fontId="4" fillId="2" borderId="17" xfId="0" applyNumberFormat="1" applyFont="1" applyFill="1" applyBorder="1" applyAlignment="1">
      <alignment horizontal="center" vertical="center" wrapText="1"/>
    </xf>
    <xf numFmtId="0" fontId="0" fillId="0" borderId="0" xfId="0" quotePrefix="1" applyFont="1" applyBorder="1" applyAlignment="1">
      <alignment horizontal="center" vertical="center"/>
    </xf>
    <xf numFmtId="0" fontId="0" fillId="2" borderId="0" xfId="0" quotePrefix="1" applyFont="1" applyFill="1" applyAlignment="1">
      <alignment horizontal="center" vertical="center"/>
    </xf>
    <xf numFmtId="0" fontId="0" fillId="2" borderId="0" xfId="0" quotePrefix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</cellXfs>
  <cellStyles count="1">
    <cellStyle name="Normal" xfId="0" builtinId="0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image" Target="../media/image15.emf"/><Relationship Id="rId18" Type="http://schemas.openxmlformats.org/officeDocument/2006/relationships/image" Target="../media/image20.emf"/><Relationship Id="rId26" Type="http://schemas.openxmlformats.org/officeDocument/2006/relationships/image" Target="../media/image28.emf"/><Relationship Id="rId3" Type="http://schemas.openxmlformats.org/officeDocument/2006/relationships/image" Target="../media/image5.emf"/><Relationship Id="rId21" Type="http://schemas.openxmlformats.org/officeDocument/2006/relationships/image" Target="../media/image23.emf"/><Relationship Id="rId34" Type="http://schemas.openxmlformats.org/officeDocument/2006/relationships/image" Target="../media/image36.emf"/><Relationship Id="rId7" Type="http://schemas.openxmlformats.org/officeDocument/2006/relationships/image" Target="../media/image9.emf"/><Relationship Id="rId12" Type="http://schemas.openxmlformats.org/officeDocument/2006/relationships/image" Target="../media/image14.emf"/><Relationship Id="rId17" Type="http://schemas.openxmlformats.org/officeDocument/2006/relationships/image" Target="../media/image19.emf"/><Relationship Id="rId25" Type="http://schemas.openxmlformats.org/officeDocument/2006/relationships/image" Target="../media/image27.emf"/><Relationship Id="rId33" Type="http://schemas.openxmlformats.org/officeDocument/2006/relationships/image" Target="../media/image35.emf"/><Relationship Id="rId2" Type="http://schemas.openxmlformats.org/officeDocument/2006/relationships/image" Target="../media/image4.emf"/><Relationship Id="rId16" Type="http://schemas.openxmlformats.org/officeDocument/2006/relationships/image" Target="../media/image18.emf"/><Relationship Id="rId20" Type="http://schemas.openxmlformats.org/officeDocument/2006/relationships/image" Target="../media/image22.emf"/><Relationship Id="rId29" Type="http://schemas.openxmlformats.org/officeDocument/2006/relationships/image" Target="../media/image31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1" Type="http://schemas.openxmlformats.org/officeDocument/2006/relationships/image" Target="../media/image13.emf"/><Relationship Id="rId24" Type="http://schemas.openxmlformats.org/officeDocument/2006/relationships/image" Target="../media/image26.emf"/><Relationship Id="rId32" Type="http://schemas.openxmlformats.org/officeDocument/2006/relationships/image" Target="../media/image34.emf"/><Relationship Id="rId5" Type="http://schemas.openxmlformats.org/officeDocument/2006/relationships/image" Target="../media/image7.emf"/><Relationship Id="rId15" Type="http://schemas.openxmlformats.org/officeDocument/2006/relationships/image" Target="../media/image17.emf"/><Relationship Id="rId23" Type="http://schemas.openxmlformats.org/officeDocument/2006/relationships/image" Target="../media/image25.emf"/><Relationship Id="rId28" Type="http://schemas.openxmlformats.org/officeDocument/2006/relationships/image" Target="../media/image30.emf"/><Relationship Id="rId36" Type="http://schemas.openxmlformats.org/officeDocument/2006/relationships/image" Target="../media/image38.emf"/><Relationship Id="rId10" Type="http://schemas.openxmlformats.org/officeDocument/2006/relationships/image" Target="../media/image12.emf"/><Relationship Id="rId19" Type="http://schemas.openxmlformats.org/officeDocument/2006/relationships/image" Target="../media/image21.emf"/><Relationship Id="rId31" Type="http://schemas.openxmlformats.org/officeDocument/2006/relationships/image" Target="../media/image33.emf"/><Relationship Id="rId4" Type="http://schemas.openxmlformats.org/officeDocument/2006/relationships/image" Target="../media/image6.emf"/><Relationship Id="rId9" Type="http://schemas.openxmlformats.org/officeDocument/2006/relationships/image" Target="../media/image11.emf"/><Relationship Id="rId14" Type="http://schemas.openxmlformats.org/officeDocument/2006/relationships/image" Target="../media/image16.emf"/><Relationship Id="rId22" Type="http://schemas.openxmlformats.org/officeDocument/2006/relationships/image" Target="../media/image24.emf"/><Relationship Id="rId27" Type="http://schemas.openxmlformats.org/officeDocument/2006/relationships/image" Target="../media/image29.emf"/><Relationship Id="rId30" Type="http://schemas.openxmlformats.org/officeDocument/2006/relationships/image" Target="../media/image32.emf"/><Relationship Id="rId35" Type="http://schemas.openxmlformats.org/officeDocument/2006/relationships/image" Target="../media/image37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emf"/><Relationship Id="rId13" Type="http://schemas.openxmlformats.org/officeDocument/2006/relationships/image" Target="../media/image51.emf"/><Relationship Id="rId18" Type="http://schemas.openxmlformats.org/officeDocument/2006/relationships/image" Target="../media/image56.emf"/><Relationship Id="rId26" Type="http://schemas.openxmlformats.org/officeDocument/2006/relationships/image" Target="../media/image64.emf"/><Relationship Id="rId3" Type="http://schemas.openxmlformats.org/officeDocument/2006/relationships/image" Target="../media/image41.emf"/><Relationship Id="rId21" Type="http://schemas.openxmlformats.org/officeDocument/2006/relationships/image" Target="../media/image59.emf"/><Relationship Id="rId34" Type="http://schemas.openxmlformats.org/officeDocument/2006/relationships/image" Target="../media/image72.emf"/><Relationship Id="rId7" Type="http://schemas.openxmlformats.org/officeDocument/2006/relationships/image" Target="../media/image45.emf"/><Relationship Id="rId12" Type="http://schemas.openxmlformats.org/officeDocument/2006/relationships/image" Target="../media/image50.emf"/><Relationship Id="rId17" Type="http://schemas.openxmlformats.org/officeDocument/2006/relationships/image" Target="../media/image55.emf"/><Relationship Id="rId25" Type="http://schemas.openxmlformats.org/officeDocument/2006/relationships/image" Target="../media/image63.emf"/><Relationship Id="rId33" Type="http://schemas.openxmlformats.org/officeDocument/2006/relationships/image" Target="../media/image71.emf"/><Relationship Id="rId2" Type="http://schemas.openxmlformats.org/officeDocument/2006/relationships/image" Target="../media/image40.emf"/><Relationship Id="rId16" Type="http://schemas.openxmlformats.org/officeDocument/2006/relationships/image" Target="../media/image54.emf"/><Relationship Id="rId20" Type="http://schemas.openxmlformats.org/officeDocument/2006/relationships/image" Target="../media/image58.emf"/><Relationship Id="rId29" Type="http://schemas.openxmlformats.org/officeDocument/2006/relationships/image" Target="../media/image67.emf"/><Relationship Id="rId1" Type="http://schemas.openxmlformats.org/officeDocument/2006/relationships/image" Target="../media/image39.emf"/><Relationship Id="rId6" Type="http://schemas.openxmlformats.org/officeDocument/2006/relationships/image" Target="../media/image44.emf"/><Relationship Id="rId11" Type="http://schemas.openxmlformats.org/officeDocument/2006/relationships/image" Target="../media/image49.emf"/><Relationship Id="rId24" Type="http://schemas.openxmlformats.org/officeDocument/2006/relationships/image" Target="../media/image62.emf"/><Relationship Id="rId32" Type="http://schemas.openxmlformats.org/officeDocument/2006/relationships/image" Target="../media/image70.emf"/><Relationship Id="rId5" Type="http://schemas.openxmlformats.org/officeDocument/2006/relationships/image" Target="../media/image43.emf"/><Relationship Id="rId15" Type="http://schemas.openxmlformats.org/officeDocument/2006/relationships/image" Target="../media/image53.emf"/><Relationship Id="rId23" Type="http://schemas.openxmlformats.org/officeDocument/2006/relationships/image" Target="../media/image61.emf"/><Relationship Id="rId28" Type="http://schemas.openxmlformats.org/officeDocument/2006/relationships/image" Target="../media/image66.emf"/><Relationship Id="rId36" Type="http://schemas.openxmlformats.org/officeDocument/2006/relationships/image" Target="../media/image74.emf"/><Relationship Id="rId10" Type="http://schemas.openxmlformats.org/officeDocument/2006/relationships/image" Target="../media/image48.emf"/><Relationship Id="rId19" Type="http://schemas.openxmlformats.org/officeDocument/2006/relationships/image" Target="../media/image57.emf"/><Relationship Id="rId31" Type="http://schemas.openxmlformats.org/officeDocument/2006/relationships/image" Target="../media/image69.emf"/><Relationship Id="rId4" Type="http://schemas.openxmlformats.org/officeDocument/2006/relationships/image" Target="../media/image42.emf"/><Relationship Id="rId9" Type="http://schemas.openxmlformats.org/officeDocument/2006/relationships/image" Target="../media/image47.emf"/><Relationship Id="rId14" Type="http://schemas.openxmlformats.org/officeDocument/2006/relationships/image" Target="../media/image52.emf"/><Relationship Id="rId22" Type="http://schemas.openxmlformats.org/officeDocument/2006/relationships/image" Target="../media/image60.emf"/><Relationship Id="rId27" Type="http://schemas.openxmlformats.org/officeDocument/2006/relationships/image" Target="../media/image65.emf"/><Relationship Id="rId30" Type="http://schemas.openxmlformats.org/officeDocument/2006/relationships/image" Target="../media/image68.emf"/><Relationship Id="rId35" Type="http://schemas.openxmlformats.org/officeDocument/2006/relationships/image" Target="../media/image73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emf"/><Relationship Id="rId13" Type="http://schemas.openxmlformats.org/officeDocument/2006/relationships/image" Target="../media/image87.emf"/><Relationship Id="rId18" Type="http://schemas.openxmlformats.org/officeDocument/2006/relationships/image" Target="../media/image92.emf"/><Relationship Id="rId26" Type="http://schemas.openxmlformats.org/officeDocument/2006/relationships/image" Target="../media/image100.emf"/><Relationship Id="rId3" Type="http://schemas.openxmlformats.org/officeDocument/2006/relationships/image" Target="../media/image77.emf"/><Relationship Id="rId21" Type="http://schemas.openxmlformats.org/officeDocument/2006/relationships/image" Target="../media/image95.emf"/><Relationship Id="rId34" Type="http://schemas.openxmlformats.org/officeDocument/2006/relationships/image" Target="../media/image108.emf"/><Relationship Id="rId7" Type="http://schemas.openxmlformats.org/officeDocument/2006/relationships/image" Target="../media/image81.emf"/><Relationship Id="rId12" Type="http://schemas.openxmlformats.org/officeDocument/2006/relationships/image" Target="../media/image86.emf"/><Relationship Id="rId17" Type="http://schemas.openxmlformats.org/officeDocument/2006/relationships/image" Target="../media/image91.emf"/><Relationship Id="rId25" Type="http://schemas.openxmlformats.org/officeDocument/2006/relationships/image" Target="../media/image99.emf"/><Relationship Id="rId33" Type="http://schemas.openxmlformats.org/officeDocument/2006/relationships/image" Target="../media/image107.emf"/><Relationship Id="rId2" Type="http://schemas.openxmlformats.org/officeDocument/2006/relationships/image" Target="../media/image76.emf"/><Relationship Id="rId16" Type="http://schemas.openxmlformats.org/officeDocument/2006/relationships/image" Target="../media/image90.emf"/><Relationship Id="rId20" Type="http://schemas.openxmlformats.org/officeDocument/2006/relationships/image" Target="../media/image94.emf"/><Relationship Id="rId29" Type="http://schemas.openxmlformats.org/officeDocument/2006/relationships/image" Target="../media/image103.emf"/><Relationship Id="rId1" Type="http://schemas.openxmlformats.org/officeDocument/2006/relationships/image" Target="../media/image75.emf"/><Relationship Id="rId6" Type="http://schemas.openxmlformats.org/officeDocument/2006/relationships/image" Target="../media/image80.emf"/><Relationship Id="rId11" Type="http://schemas.openxmlformats.org/officeDocument/2006/relationships/image" Target="../media/image85.emf"/><Relationship Id="rId24" Type="http://schemas.openxmlformats.org/officeDocument/2006/relationships/image" Target="../media/image98.emf"/><Relationship Id="rId32" Type="http://schemas.openxmlformats.org/officeDocument/2006/relationships/image" Target="../media/image106.emf"/><Relationship Id="rId5" Type="http://schemas.openxmlformats.org/officeDocument/2006/relationships/image" Target="../media/image79.emf"/><Relationship Id="rId15" Type="http://schemas.openxmlformats.org/officeDocument/2006/relationships/image" Target="../media/image89.emf"/><Relationship Id="rId23" Type="http://schemas.openxmlformats.org/officeDocument/2006/relationships/image" Target="../media/image97.emf"/><Relationship Id="rId28" Type="http://schemas.openxmlformats.org/officeDocument/2006/relationships/image" Target="../media/image102.emf"/><Relationship Id="rId36" Type="http://schemas.openxmlformats.org/officeDocument/2006/relationships/image" Target="../media/image110.emf"/><Relationship Id="rId10" Type="http://schemas.openxmlformats.org/officeDocument/2006/relationships/image" Target="../media/image84.emf"/><Relationship Id="rId19" Type="http://schemas.openxmlformats.org/officeDocument/2006/relationships/image" Target="../media/image93.emf"/><Relationship Id="rId31" Type="http://schemas.openxmlformats.org/officeDocument/2006/relationships/image" Target="../media/image105.emf"/><Relationship Id="rId4" Type="http://schemas.openxmlformats.org/officeDocument/2006/relationships/image" Target="../media/image78.emf"/><Relationship Id="rId9" Type="http://schemas.openxmlformats.org/officeDocument/2006/relationships/image" Target="../media/image83.emf"/><Relationship Id="rId14" Type="http://schemas.openxmlformats.org/officeDocument/2006/relationships/image" Target="../media/image88.emf"/><Relationship Id="rId22" Type="http://schemas.openxmlformats.org/officeDocument/2006/relationships/image" Target="../media/image96.emf"/><Relationship Id="rId27" Type="http://schemas.openxmlformats.org/officeDocument/2006/relationships/image" Target="../media/image101.emf"/><Relationship Id="rId30" Type="http://schemas.openxmlformats.org/officeDocument/2006/relationships/image" Target="../media/image104.emf"/><Relationship Id="rId35" Type="http://schemas.openxmlformats.org/officeDocument/2006/relationships/image" Target="../media/image10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emf"/><Relationship Id="rId13" Type="http://schemas.openxmlformats.org/officeDocument/2006/relationships/image" Target="../media/image123.emf"/><Relationship Id="rId18" Type="http://schemas.openxmlformats.org/officeDocument/2006/relationships/image" Target="../media/image128.emf"/><Relationship Id="rId26" Type="http://schemas.openxmlformats.org/officeDocument/2006/relationships/image" Target="../media/image136.emf"/><Relationship Id="rId3" Type="http://schemas.openxmlformats.org/officeDocument/2006/relationships/image" Target="../media/image113.emf"/><Relationship Id="rId21" Type="http://schemas.openxmlformats.org/officeDocument/2006/relationships/image" Target="../media/image131.emf"/><Relationship Id="rId34" Type="http://schemas.openxmlformats.org/officeDocument/2006/relationships/image" Target="../media/image144.emf"/><Relationship Id="rId7" Type="http://schemas.openxmlformats.org/officeDocument/2006/relationships/image" Target="../media/image117.emf"/><Relationship Id="rId12" Type="http://schemas.openxmlformats.org/officeDocument/2006/relationships/image" Target="../media/image122.emf"/><Relationship Id="rId17" Type="http://schemas.openxmlformats.org/officeDocument/2006/relationships/image" Target="../media/image127.emf"/><Relationship Id="rId25" Type="http://schemas.openxmlformats.org/officeDocument/2006/relationships/image" Target="../media/image135.emf"/><Relationship Id="rId33" Type="http://schemas.openxmlformats.org/officeDocument/2006/relationships/image" Target="../media/image143.emf"/><Relationship Id="rId2" Type="http://schemas.openxmlformats.org/officeDocument/2006/relationships/image" Target="../media/image112.emf"/><Relationship Id="rId16" Type="http://schemas.openxmlformats.org/officeDocument/2006/relationships/image" Target="../media/image126.emf"/><Relationship Id="rId20" Type="http://schemas.openxmlformats.org/officeDocument/2006/relationships/image" Target="../media/image130.emf"/><Relationship Id="rId29" Type="http://schemas.openxmlformats.org/officeDocument/2006/relationships/image" Target="../media/image139.emf"/><Relationship Id="rId1" Type="http://schemas.openxmlformats.org/officeDocument/2006/relationships/image" Target="../media/image111.emf"/><Relationship Id="rId6" Type="http://schemas.openxmlformats.org/officeDocument/2006/relationships/image" Target="../media/image116.emf"/><Relationship Id="rId11" Type="http://schemas.openxmlformats.org/officeDocument/2006/relationships/image" Target="../media/image121.emf"/><Relationship Id="rId24" Type="http://schemas.openxmlformats.org/officeDocument/2006/relationships/image" Target="../media/image134.emf"/><Relationship Id="rId32" Type="http://schemas.openxmlformats.org/officeDocument/2006/relationships/image" Target="../media/image142.emf"/><Relationship Id="rId5" Type="http://schemas.openxmlformats.org/officeDocument/2006/relationships/image" Target="../media/image115.emf"/><Relationship Id="rId15" Type="http://schemas.openxmlformats.org/officeDocument/2006/relationships/image" Target="../media/image125.emf"/><Relationship Id="rId23" Type="http://schemas.openxmlformats.org/officeDocument/2006/relationships/image" Target="../media/image133.emf"/><Relationship Id="rId28" Type="http://schemas.openxmlformats.org/officeDocument/2006/relationships/image" Target="../media/image138.emf"/><Relationship Id="rId36" Type="http://schemas.openxmlformats.org/officeDocument/2006/relationships/image" Target="../media/image146.emf"/><Relationship Id="rId10" Type="http://schemas.openxmlformats.org/officeDocument/2006/relationships/image" Target="../media/image120.emf"/><Relationship Id="rId19" Type="http://schemas.openxmlformats.org/officeDocument/2006/relationships/image" Target="../media/image129.emf"/><Relationship Id="rId31" Type="http://schemas.openxmlformats.org/officeDocument/2006/relationships/image" Target="../media/image141.emf"/><Relationship Id="rId4" Type="http://schemas.openxmlformats.org/officeDocument/2006/relationships/image" Target="../media/image114.emf"/><Relationship Id="rId9" Type="http://schemas.openxmlformats.org/officeDocument/2006/relationships/image" Target="../media/image119.emf"/><Relationship Id="rId14" Type="http://schemas.openxmlformats.org/officeDocument/2006/relationships/image" Target="../media/image124.emf"/><Relationship Id="rId22" Type="http://schemas.openxmlformats.org/officeDocument/2006/relationships/image" Target="../media/image132.emf"/><Relationship Id="rId27" Type="http://schemas.openxmlformats.org/officeDocument/2006/relationships/image" Target="../media/image137.emf"/><Relationship Id="rId30" Type="http://schemas.openxmlformats.org/officeDocument/2006/relationships/image" Target="../media/image140.emf"/><Relationship Id="rId35" Type="http://schemas.openxmlformats.org/officeDocument/2006/relationships/image" Target="../media/image145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emf"/><Relationship Id="rId13" Type="http://schemas.openxmlformats.org/officeDocument/2006/relationships/image" Target="../media/image159.emf"/><Relationship Id="rId18" Type="http://schemas.openxmlformats.org/officeDocument/2006/relationships/image" Target="../media/image164.emf"/><Relationship Id="rId26" Type="http://schemas.openxmlformats.org/officeDocument/2006/relationships/image" Target="../media/image172.emf"/><Relationship Id="rId3" Type="http://schemas.openxmlformats.org/officeDocument/2006/relationships/image" Target="../media/image149.emf"/><Relationship Id="rId21" Type="http://schemas.openxmlformats.org/officeDocument/2006/relationships/image" Target="../media/image167.emf"/><Relationship Id="rId34" Type="http://schemas.openxmlformats.org/officeDocument/2006/relationships/image" Target="../media/image180.emf"/><Relationship Id="rId7" Type="http://schemas.openxmlformats.org/officeDocument/2006/relationships/image" Target="../media/image153.emf"/><Relationship Id="rId12" Type="http://schemas.openxmlformats.org/officeDocument/2006/relationships/image" Target="../media/image158.emf"/><Relationship Id="rId17" Type="http://schemas.openxmlformats.org/officeDocument/2006/relationships/image" Target="../media/image163.emf"/><Relationship Id="rId25" Type="http://schemas.openxmlformats.org/officeDocument/2006/relationships/image" Target="../media/image171.emf"/><Relationship Id="rId33" Type="http://schemas.openxmlformats.org/officeDocument/2006/relationships/image" Target="../media/image179.emf"/><Relationship Id="rId2" Type="http://schemas.openxmlformats.org/officeDocument/2006/relationships/image" Target="../media/image148.emf"/><Relationship Id="rId16" Type="http://schemas.openxmlformats.org/officeDocument/2006/relationships/image" Target="../media/image162.emf"/><Relationship Id="rId20" Type="http://schemas.openxmlformats.org/officeDocument/2006/relationships/image" Target="../media/image166.emf"/><Relationship Id="rId29" Type="http://schemas.openxmlformats.org/officeDocument/2006/relationships/image" Target="../media/image175.emf"/><Relationship Id="rId1" Type="http://schemas.openxmlformats.org/officeDocument/2006/relationships/image" Target="../media/image147.emf"/><Relationship Id="rId6" Type="http://schemas.openxmlformats.org/officeDocument/2006/relationships/image" Target="../media/image152.emf"/><Relationship Id="rId11" Type="http://schemas.openxmlformats.org/officeDocument/2006/relationships/image" Target="../media/image157.emf"/><Relationship Id="rId24" Type="http://schemas.openxmlformats.org/officeDocument/2006/relationships/image" Target="../media/image170.emf"/><Relationship Id="rId32" Type="http://schemas.openxmlformats.org/officeDocument/2006/relationships/image" Target="../media/image178.emf"/><Relationship Id="rId5" Type="http://schemas.openxmlformats.org/officeDocument/2006/relationships/image" Target="../media/image151.emf"/><Relationship Id="rId15" Type="http://schemas.openxmlformats.org/officeDocument/2006/relationships/image" Target="../media/image161.emf"/><Relationship Id="rId23" Type="http://schemas.openxmlformats.org/officeDocument/2006/relationships/image" Target="../media/image169.emf"/><Relationship Id="rId28" Type="http://schemas.openxmlformats.org/officeDocument/2006/relationships/image" Target="../media/image174.emf"/><Relationship Id="rId36" Type="http://schemas.openxmlformats.org/officeDocument/2006/relationships/image" Target="../media/image182.emf"/><Relationship Id="rId10" Type="http://schemas.openxmlformats.org/officeDocument/2006/relationships/image" Target="../media/image156.emf"/><Relationship Id="rId19" Type="http://schemas.openxmlformats.org/officeDocument/2006/relationships/image" Target="../media/image165.emf"/><Relationship Id="rId31" Type="http://schemas.openxmlformats.org/officeDocument/2006/relationships/image" Target="../media/image177.emf"/><Relationship Id="rId4" Type="http://schemas.openxmlformats.org/officeDocument/2006/relationships/image" Target="../media/image150.emf"/><Relationship Id="rId9" Type="http://schemas.openxmlformats.org/officeDocument/2006/relationships/image" Target="../media/image155.emf"/><Relationship Id="rId14" Type="http://schemas.openxmlformats.org/officeDocument/2006/relationships/image" Target="../media/image160.emf"/><Relationship Id="rId22" Type="http://schemas.openxmlformats.org/officeDocument/2006/relationships/image" Target="../media/image168.emf"/><Relationship Id="rId27" Type="http://schemas.openxmlformats.org/officeDocument/2006/relationships/image" Target="../media/image173.emf"/><Relationship Id="rId30" Type="http://schemas.openxmlformats.org/officeDocument/2006/relationships/image" Target="../media/image176.emf"/><Relationship Id="rId35" Type="http://schemas.openxmlformats.org/officeDocument/2006/relationships/image" Target="../media/image181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0.emf"/><Relationship Id="rId13" Type="http://schemas.openxmlformats.org/officeDocument/2006/relationships/image" Target="../media/image195.emf"/><Relationship Id="rId18" Type="http://schemas.openxmlformats.org/officeDocument/2006/relationships/image" Target="../media/image200.emf"/><Relationship Id="rId26" Type="http://schemas.openxmlformats.org/officeDocument/2006/relationships/image" Target="../media/image208.emf"/><Relationship Id="rId3" Type="http://schemas.openxmlformats.org/officeDocument/2006/relationships/image" Target="../media/image185.emf"/><Relationship Id="rId21" Type="http://schemas.openxmlformats.org/officeDocument/2006/relationships/image" Target="../media/image203.emf"/><Relationship Id="rId34" Type="http://schemas.openxmlformats.org/officeDocument/2006/relationships/image" Target="../media/image216.emf"/><Relationship Id="rId7" Type="http://schemas.openxmlformats.org/officeDocument/2006/relationships/image" Target="../media/image189.emf"/><Relationship Id="rId12" Type="http://schemas.openxmlformats.org/officeDocument/2006/relationships/image" Target="../media/image194.emf"/><Relationship Id="rId17" Type="http://schemas.openxmlformats.org/officeDocument/2006/relationships/image" Target="../media/image199.emf"/><Relationship Id="rId25" Type="http://schemas.openxmlformats.org/officeDocument/2006/relationships/image" Target="../media/image207.emf"/><Relationship Id="rId33" Type="http://schemas.openxmlformats.org/officeDocument/2006/relationships/image" Target="../media/image215.emf"/><Relationship Id="rId2" Type="http://schemas.openxmlformats.org/officeDocument/2006/relationships/image" Target="../media/image184.emf"/><Relationship Id="rId16" Type="http://schemas.openxmlformats.org/officeDocument/2006/relationships/image" Target="../media/image198.emf"/><Relationship Id="rId20" Type="http://schemas.openxmlformats.org/officeDocument/2006/relationships/image" Target="../media/image202.emf"/><Relationship Id="rId29" Type="http://schemas.openxmlformats.org/officeDocument/2006/relationships/image" Target="../media/image211.emf"/><Relationship Id="rId1" Type="http://schemas.openxmlformats.org/officeDocument/2006/relationships/image" Target="../media/image183.emf"/><Relationship Id="rId6" Type="http://schemas.openxmlformats.org/officeDocument/2006/relationships/image" Target="../media/image188.emf"/><Relationship Id="rId11" Type="http://schemas.openxmlformats.org/officeDocument/2006/relationships/image" Target="../media/image193.emf"/><Relationship Id="rId24" Type="http://schemas.openxmlformats.org/officeDocument/2006/relationships/image" Target="../media/image206.emf"/><Relationship Id="rId32" Type="http://schemas.openxmlformats.org/officeDocument/2006/relationships/image" Target="../media/image214.emf"/><Relationship Id="rId5" Type="http://schemas.openxmlformats.org/officeDocument/2006/relationships/image" Target="../media/image187.emf"/><Relationship Id="rId15" Type="http://schemas.openxmlformats.org/officeDocument/2006/relationships/image" Target="../media/image197.emf"/><Relationship Id="rId23" Type="http://schemas.openxmlformats.org/officeDocument/2006/relationships/image" Target="../media/image205.emf"/><Relationship Id="rId28" Type="http://schemas.openxmlformats.org/officeDocument/2006/relationships/image" Target="../media/image210.emf"/><Relationship Id="rId36" Type="http://schemas.openxmlformats.org/officeDocument/2006/relationships/image" Target="../media/image218.emf"/><Relationship Id="rId10" Type="http://schemas.openxmlformats.org/officeDocument/2006/relationships/image" Target="../media/image192.emf"/><Relationship Id="rId19" Type="http://schemas.openxmlformats.org/officeDocument/2006/relationships/image" Target="../media/image201.emf"/><Relationship Id="rId31" Type="http://schemas.openxmlformats.org/officeDocument/2006/relationships/image" Target="../media/image213.emf"/><Relationship Id="rId4" Type="http://schemas.openxmlformats.org/officeDocument/2006/relationships/image" Target="../media/image186.emf"/><Relationship Id="rId9" Type="http://schemas.openxmlformats.org/officeDocument/2006/relationships/image" Target="../media/image191.emf"/><Relationship Id="rId14" Type="http://schemas.openxmlformats.org/officeDocument/2006/relationships/image" Target="../media/image196.emf"/><Relationship Id="rId22" Type="http://schemas.openxmlformats.org/officeDocument/2006/relationships/image" Target="../media/image204.emf"/><Relationship Id="rId27" Type="http://schemas.openxmlformats.org/officeDocument/2006/relationships/image" Target="../media/image209.emf"/><Relationship Id="rId30" Type="http://schemas.openxmlformats.org/officeDocument/2006/relationships/image" Target="../media/image212.emf"/><Relationship Id="rId35" Type="http://schemas.openxmlformats.org/officeDocument/2006/relationships/image" Target="../media/image2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149677</xdr:colOff>
      <xdr:row>23</xdr:row>
      <xdr:rowOff>163285</xdr:rowOff>
    </xdr:from>
    <xdr:to>
      <xdr:col>31</xdr:col>
      <xdr:colOff>171249</xdr:colOff>
      <xdr:row>43</xdr:row>
      <xdr:rowOff>108857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12B9554-621C-454F-AF4C-731897944F68}"/>
            </a:ext>
          </a:extLst>
        </xdr:cNvPr>
        <xdr:cNvGrpSpPr/>
      </xdr:nvGrpSpPr>
      <xdr:grpSpPr>
        <a:xfrm>
          <a:off x="25041677" y="4773385"/>
          <a:ext cx="6727172" cy="3996872"/>
          <a:chOff x="11666763" y="4561114"/>
          <a:chExt cx="6727172" cy="3472543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14B165CD-424C-4C8A-9C02-440547EB3D30}"/>
              </a:ext>
            </a:extLst>
          </xdr:cNvPr>
          <xdr:cNvGrpSpPr/>
        </xdr:nvGrpSpPr>
        <xdr:grpSpPr>
          <a:xfrm>
            <a:off x="11666763" y="4561114"/>
            <a:ext cx="6727172" cy="3472543"/>
            <a:chOff x="12504964" y="4376057"/>
            <a:chExt cx="6727172" cy="3472543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DB846185-34AD-4287-9032-A3E13CB02E08}"/>
                </a:ext>
              </a:extLst>
            </xdr:cNvPr>
            <xdr:cNvGrpSpPr/>
          </xdr:nvGrpSpPr>
          <xdr:grpSpPr>
            <a:xfrm>
              <a:off x="12504964" y="4376057"/>
              <a:ext cx="6727172" cy="3135085"/>
              <a:chOff x="12211050" y="4386943"/>
              <a:chExt cx="6727172" cy="3135085"/>
            </a:xfrm>
          </xdr:grpSpPr>
          <xdr:pic>
            <xdr:nvPicPr>
              <xdr:cNvPr id="2" name="Picture 1">
                <a:extLst>
                  <a:ext uri="{FF2B5EF4-FFF2-40B4-BE49-F238E27FC236}">
                    <a16:creationId xmlns:a16="http://schemas.microsoft.com/office/drawing/2014/main" id="{08B50FF7-E18F-4388-918D-34C37A03DAC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2211050" y="4637314"/>
                <a:ext cx="6727172" cy="288471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cxnSp macro="">
            <xdr:nvCxnSpPr>
              <xdr:cNvPr id="4" name="Straight Arrow Connector 3">
                <a:extLst>
                  <a:ext uri="{FF2B5EF4-FFF2-40B4-BE49-F238E27FC236}">
                    <a16:creationId xmlns:a16="http://schemas.microsoft.com/office/drawing/2014/main" id="{09A54EE0-184E-451D-A543-0621CCAD8252}"/>
                  </a:ext>
                </a:extLst>
              </xdr:cNvPr>
              <xdr:cNvCxnSpPr/>
            </xdr:nvCxnSpPr>
            <xdr:spPr>
              <a:xfrm>
                <a:off x="14194971" y="4386943"/>
                <a:ext cx="1371600" cy="4680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8" name="Straight Arrow Connector 7">
              <a:extLst>
                <a:ext uri="{FF2B5EF4-FFF2-40B4-BE49-F238E27FC236}">
                  <a16:creationId xmlns:a16="http://schemas.microsoft.com/office/drawing/2014/main" id="{F0EBDB84-1C51-4763-97B5-915C93722364}"/>
                </a:ext>
              </a:extLst>
            </xdr:cNvPr>
            <xdr:cNvCxnSpPr/>
          </xdr:nvCxnSpPr>
          <xdr:spPr>
            <a:xfrm flipV="1">
              <a:off x="13367657" y="5225143"/>
              <a:ext cx="5072743" cy="2623457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A66F4BEB-FDF8-4526-B7C3-18DC6F08C4DC}"/>
              </a:ext>
            </a:extLst>
          </xdr:cNvPr>
          <xdr:cNvSpPr txBox="1"/>
        </xdr:nvSpPr>
        <xdr:spPr>
          <a:xfrm>
            <a:off x="12616543" y="5029200"/>
            <a:ext cx="1240971" cy="2830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  <xdr:twoCellAnchor>
    <xdr:from>
      <xdr:col>20</xdr:col>
      <xdr:colOff>478972</xdr:colOff>
      <xdr:row>47</xdr:row>
      <xdr:rowOff>76198</xdr:rowOff>
    </xdr:from>
    <xdr:to>
      <xdr:col>25</xdr:col>
      <xdr:colOff>130629</xdr:colOff>
      <xdr:row>59</xdr:row>
      <xdr:rowOff>91620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D123F12-CC20-4D96-B1E1-59ED230DEFCB}"/>
            </a:ext>
          </a:extLst>
        </xdr:cNvPr>
        <xdr:cNvGrpSpPr/>
      </xdr:nvGrpSpPr>
      <xdr:grpSpPr>
        <a:xfrm>
          <a:off x="25370972" y="9448798"/>
          <a:ext cx="2699657" cy="2580822"/>
          <a:chOff x="11985172" y="8719456"/>
          <a:chExt cx="2699657" cy="2061936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F9ACE9E-B5EE-45C7-96FE-20890452B9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985172" y="8719456"/>
            <a:ext cx="2699657" cy="20619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8992E36-8BA5-4A7B-B30F-AE55AEC46BB6}"/>
              </a:ext>
            </a:extLst>
          </xdr:cNvPr>
          <xdr:cNvSpPr txBox="1"/>
        </xdr:nvSpPr>
        <xdr:spPr>
          <a:xfrm>
            <a:off x="12551228" y="8882741"/>
            <a:ext cx="870857" cy="4572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  <xdr:twoCellAnchor>
    <xdr:from>
      <xdr:col>2</xdr:col>
      <xdr:colOff>1469572</xdr:colOff>
      <xdr:row>71</xdr:row>
      <xdr:rowOff>97970</xdr:rowOff>
    </xdr:from>
    <xdr:to>
      <xdr:col>19</xdr:col>
      <xdr:colOff>576944</xdr:colOff>
      <xdr:row>78</xdr:row>
      <xdr:rowOff>108856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6C461887-780C-48F6-8309-EF40A1340C8B}"/>
            </a:ext>
          </a:extLst>
        </xdr:cNvPr>
        <xdr:cNvGrpSpPr/>
      </xdr:nvGrpSpPr>
      <xdr:grpSpPr>
        <a:xfrm>
          <a:off x="5063672" y="14169570"/>
          <a:ext cx="19795672" cy="1268186"/>
          <a:chOff x="5061857" y="12213771"/>
          <a:chExt cx="6433457" cy="2133600"/>
        </a:xfrm>
      </xdr:grpSpPr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804051EE-341C-4CF3-A136-39F1EBB9C46D}"/>
              </a:ext>
            </a:extLst>
          </xdr:cNvPr>
          <xdr:cNvCxnSpPr/>
        </xdr:nvCxnSpPr>
        <xdr:spPr>
          <a:xfrm>
            <a:off x="11484429" y="12213771"/>
            <a:ext cx="10885" cy="212271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31CCEA6F-E804-4DE5-8B0C-16B7C08B5B93}"/>
              </a:ext>
            </a:extLst>
          </xdr:cNvPr>
          <xdr:cNvCxnSpPr/>
        </xdr:nvCxnSpPr>
        <xdr:spPr>
          <a:xfrm flipH="1">
            <a:off x="5061857" y="14325600"/>
            <a:ext cx="6422572" cy="2177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413657</xdr:colOff>
      <xdr:row>2</xdr:row>
      <xdr:rowOff>0</xdr:rowOff>
    </xdr:from>
    <xdr:to>
      <xdr:col>10</xdr:col>
      <xdr:colOff>124097</xdr:colOff>
      <xdr:row>25</xdr:row>
      <xdr:rowOff>15240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C23181B-8EB8-43A5-9A00-25B9DA800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657" y="370114"/>
          <a:ext cx="58064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304800</xdr:colOff>
      <xdr:row>2</xdr:row>
      <xdr:rowOff>0</xdr:rowOff>
    </xdr:from>
    <xdr:to>
      <xdr:col>19</xdr:col>
      <xdr:colOff>571500</xdr:colOff>
      <xdr:row>25</xdr:row>
      <xdr:rowOff>15240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CC2D84C-5DDA-4858-BA7D-240E003FD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370114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272143</xdr:colOff>
      <xdr:row>1</xdr:row>
      <xdr:rowOff>174171</xdr:rowOff>
    </xdr:from>
    <xdr:to>
      <xdr:col>29</xdr:col>
      <xdr:colOff>538843</xdr:colOff>
      <xdr:row>25</xdr:row>
      <xdr:rowOff>4354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8914D99F-93C6-4B35-8CD1-837EE771E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64143" y="359228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370114</xdr:colOff>
      <xdr:row>2</xdr:row>
      <xdr:rowOff>0</xdr:rowOff>
    </xdr:from>
    <xdr:to>
      <xdr:col>39</xdr:col>
      <xdr:colOff>438694</xdr:colOff>
      <xdr:row>25</xdr:row>
      <xdr:rowOff>15240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718F8BB-9493-4D79-8AEB-5AB140DFB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8114" y="370114"/>
          <a:ext cx="55549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293914</xdr:colOff>
      <xdr:row>2</xdr:row>
      <xdr:rowOff>10886</xdr:rowOff>
    </xdr:from>
    <xdr:to>
      <xdr:col>49</xdr:col>
      <xdr:colOff>560614</xdr:colOff>
      <xdr:row>25</xdr:row>
      <xdr:rowOff>26126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FB50BEC-C949-4D38-BF3D-07CAE995A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7914" y="381000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391886</xdr:colOff>
      <xdr:row>2</xdr:row>
      <xdr:rowOff>10885</xdr:rowOff>
    </xdr:from>
    <xdr:to>
      <xdr:col>59</xdr:col>
      <xdr:colOff>529046</xdr:colOff>
      <xdr:row>25</xdr:row>
      <xdr:rowOff>26125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5F7C2BD-87A4-418D-99A6-0C47CC8F1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71886" y="380999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114300</xdr:colOff>
      <xdr:row>25</xdr:row>
      <xdr:rowOff>15240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8028B1B-7B7B-4D4D-A0CB-1B539B6D6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402772</xdr:colOff>
      <xdr:row>2</xdr:row>
      <xdr:rowOff>32657</xdr:rowOff>
    </xdr:from>
    <xdr:to>
      <xdr:col>78</xdr:col>
      <xdr:colOff>539932</xdr:colOff>
      <xdr:row>25</xdr:row>
      <xdr:rowOff>47897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6AF4581-3F4F-431B-A1DB-C4F53772C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65172" y="402771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220980</xdr:colOff>
      <xdr:row>25</xdr:row>
      <xdr:rowOff>15240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9E960FD-40BE-4A45-9C27-5A88C6595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98</xdr:col>
      <xdr:colOff>167640</xdr:colOff>
      <xdr:row>25</xdr:row>
      <xdr:rowOff>15240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5329F60-876E-443E-BF3F-0733019E7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</xdr:row>
      <xdr:rowOff>0</xdr:rowOff>
    </xdr:from>
    <xdr:to>
      <xdr:col>108</xdr:col>
      <xdr:colOff>381000</xdr:colOff>
      <xdr:row>25</xdr:row>
      <xdr:rowOff>15240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737B231-E9F5-4BBA-B7CA-B88FB9637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457200</xdr:colOff>
      <xdr:row>2</xdr:row>
      <xdr:rowOff>0</xdr:rowOff>
    </xdr:from>
    <xdr:to>
      <xdr:col>118</xdr:col>
      <xdr:colOff>228600</xdr:colOff>
      <xdr:row>25</xdr:row>
      <xdr:rowOff>15240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D15FBEA-FF90-4F38-8DC6-EB33A00F9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0" y="370114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478971</xdr:colOff>
      <xdr:row>55</xdr:row>
      <xdr:rowOff>21772</xdr:rowOff>
    </xdr:from>
    <xdr:to>
      <xdr:col>10</xdr:col>
      <xdr:colOff>14151</xdr:colOff>
      <xdr:row>78</xdr:row>
      <xdr:rowOff>37012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EBDA9F5-D979-4E46-9D9B-B92AA1165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971" y="10199915"/>
          <a:ext cx="56311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381000</xdr:colOff>
      <xdr:row>55</xdr:row>
      <xdr:rowOff>43543</xdr:rowOff>
    </xdr:from>
    <xdr:to>
      <xdr:col>19</xdr:col>
      <xdr:colOff>419100</xdr:colOff>
      <xdr:row>78</xdr:row>
      <xdr:rowOff>58783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5A82883C-AF15-4962-ADC5-D15539960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10221686"/>
          <a:ext cx="55245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185057</xdr:colOff>
      <xdr:row>55</xdr:row>
      <xdr:rowOff>0</xdr:rowOff>
    </xdr:from>
    <xdr:to>
      <xdr:col>29</xdr:col>
      <xdr:colOff>223157</xdr:colOff>
      <xdr:row>78</xdr:row>
      <xdr:rowOff>76200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2EEAB1F-B79B-4A70-91A9-EEC9E90FA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7057" y="10178143"/>
          <a:ext cx="552450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359229</xdr:colOff>
      <xdr:row>55</xdr:row>
      <xdr:rowOff>10886</xdr:rowOff>
    </xdr:from>
    <xdr:to>
      <xdr:col>39</xdr:col>
      <xdr:colOff>298269</xdr:colOff>
      <xdr:row>78</xdr:row>
      <xdr:rowOff>26126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FFCB9F3D-7B9C-4D08-A844-C67A79F33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47229" y="10189029"/>
          <a:ext cx="54254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348343</xdr:colOff>
      <xdr:row>55</xdr:row>
      <xdr:rowOff>10886</xdr:rowOff>
    </xdr:from>
    <xdr:to>
      <xdr:col>49</xdr:col>
      <xdr:colOff>386443</xdr:colOff>
      <xdr:row>78</xdr:row>
      <xdr:rowOff>26126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90F8BC69-99AA-4355-9CE2-A3377046E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2343" y="10189029"/>
          <a:ext cx="55245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55</xdr:row>
      <xdr:rowOff>0</xdr:rowOff>
    </xdr:from>
    <xdr:to>
      <xdr:col>58</xdr:col>
      <xdr:colOff>571500</xdr:colOff>
      <xdr:row>78</xdr:row>
      <xdr:rowOff>15240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512A54F-BDC9-4228-B2D5-088DB4234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10058400"/>
          <a:ext cx="54483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283029</xdr:colOff>
      <xdr:row>55</xdr:row>
      <xdr:rowOff>21771</xdr:rowOff>
    </xdr:from>
    <xdr:to>
      <xdr:col>68</xdr:col>
      <xdr:colOff>222069</xdr:colOff>
      <xdr:row>78</xdr:row>
      <xdr:rowOff>37011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10B4299C-5143-4AD2-ADAD-01BAAB746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49429" y="10199914"/>
          <a:ext cx="54254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97972</xdr:colOff>
      <xdr:row>55</xdr:row>
      <xdr:rowOff>32657</xdr:rowOff>
    </xdr:from>
    <xdr:to>
      <xdr:col>77</xdr:col>
      <xdr:colOff>600892</xdr:colOff>
      <xdr:row>78</xdr:row>
      <xdr:rowOff>47897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C12D81B-D6A0-4E8B-82CE-8C510227B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0372" y="10210800"/>
          <a:ext cx="53797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55</xdr:row>
      <xdr:rowOff>0</xdr:rowOff>
    </xdr:from>
    <xdr:to>
      <xdr:col>88</xdr:col>
      <xdr:colOff>45720</xdr:colOff>
      <xdr:row>78</xdr:row>
      <xdr:rowOff>15240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7086181-A0F4-4D8A-8B8B-6004158E4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10058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304800</xdr:colOff>
      <xdr:row>55</xdr:row>
      <xdr:rowOff>43543</xdr:rowOff>
    </xdr:from>
    <xdr:to>
      <xdr:col>97</xdr:col>
      <xdr:colOff>297180</xdr:colOff>
      <xdr:row>78</xdr:row>
      <xdr:rowOff>58783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5D593BF-8990-4962-87ED-155690246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49600" y="10221686"/>
          <a:ext cx="54787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293914</xdr:colOff>
      <xdr:row>55</xdr:row>
      <xdr:rowOff>65315</xdr:rowOff>
    </xdr:from>
    <xdr:to>
      <xdr:col>107</xdr:col>
      <xdr:colOff>453934</xdr:colOff>
      <xdr:row>78</xdr:row>
      <xdr:rowOff>80555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7D72E5AA-1EBC-4CC0-AF21-C9212CFDC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4714" y="10243458"/>
          <a:ext cx="56464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337457</xdr:colOff>
      <xdr:row>55</xdr:row>
      <xdr:rowOff>32657</xdr:rowOff>
    </xdr:from>
    <xdr:to>
      <xdr:col>117</xdr:col>
      <xdr:colOff>543197</xdr:colOff>
      <xdr:row>78</xdr:row>
      <xdr:rowOff>47897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66CF96F4-5EBB-41E4-AA5E-D33D60E82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74257" y="10210800"/>
          <a:ext cx="56921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500743</xdr:colOff>
      <xdr:row>28</xdr:row>
      <xdr:rowOff>21772</xdr:rowOff>
    </xdr:from>
    <xdr:to>
      <xdr:col>10</xdr:col>
      <xdr:colOff>256903</xdr:colOff>
      <xdr:row>51</xdr:row>
      <xdr:rowOff>37012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46533582-8011-438D-91E7-178677423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743" y="5203372"/>
          <a:ext cx="58521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370114</xdr:colOff>
      <xdr:row>28</xdr:row>
      <xdr:rowOff>10886</xdr:rowOff>
    </xdr:from>
    <xdr:to>
      <xdr:col>20</xdr:col>
      <xdr:colOff>27214</xdr:colOff>
      <xdr:row>51</xdr:row>
      <xdr:rowOff>26126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F1AFF109-1D7D-4BEE-8867-3154F6E1A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6114" y="5192486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195943</xdr:colOff>
      <xdr:row>27</xdr:row>
      <xdr:rowOff>163285</xdr:rowOff>
    </xdr:from>
    <xdr:to>
      <xdr:col>29</xdr:col>
      <xdr:colOff>462643</xdr:colOff>
      <xdr:row>50</xdr:row>
      <xdr:rowOff>178525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3159707-4458-4530-B6B0-ACA544FA6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7943" y="5159828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446315</xdr:colOff>
      <xdr:row>28</xdr:row>
      <xdr:rowOff>0</xdr:rowOff>
    </xdr:from>
    <xdr:to>
      <xdr:col>39</xdr:col>
      <xdr:colOff>514895</xdr:colOff>
      <xdr:row>51</xdr:row>
      <xdr:rowOff>15240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595E3969-A809-4CA0-BA05-E043419A1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34315" y="5181600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457200</xdr:colOff>
      <xdr:row>28</xdr:row>
      <xdr:rowOff>21771</xdr:rowOff>
    </xdr:from>
    <xdr:to>
      <xdr:col>50</xdr:col>
      <xdr:colOff>114300</xdr:colOff>
      <xdr:row>51</xdr:row>
      <xdr:rowOff>37011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6FDA69-2A71-44B7-A6C0-C3F6EBABB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41200" y="5203371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348343</xdr:colOff>
      <xdr:row>28</xdr:row>
      <xdr:rowOff>32658</xdr:rowOff>
    </xdr:from>
    <xdr:to>
      <xdr:col>59</xdr:col>
      <xdr:colOff>485503</xdr:colOff>
      <xdr:row>51</xdr:row>
      <xdr:rowOff>47898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BC5D3352-26C7-450A-86F4-A47645914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28343" y="5214258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566057</xdr:colOff>
      <xdr:row>28</xdr:row>
      <xdr:rowOff>54429</xdr:rowOff>
    </xdr:from>
    <xdr:to>
      <xdr:col>69</xdr:col>
      <xdr:colOff>70757</xdr:colOff>
      <xdr:row>51</xdr:row>
      <xdr:rowOff>69669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60A15210-A8A9-4B3D-88BB-F98AAF794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32457" y="5236029"/>
          <a:ext cx="56007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391885</xdr:colOff>
      <xdr:row>28</xdr:row>
      <xdr:rowOff>10885</xdr:rowOff>
    </xdr:from>
    <xdr:to>
      <xdr:col>78</xdr:col>
      <xdr:colOff>460465</xdr:colOff>
      <xdr:row>51</xdr:row>
      <xdr:rowOff>87085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49A6D84-7133-478A-A18B-786147AA3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4285" y="5192485"/>
          <a:ext cx="555498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544286</xdr:colOff>
      <xdr:row>28</xdr:row>
      <xdr:rowOff>0</xdr:rowOff>
    </xdr:from>
    <xdr:to>
      <xdr:col>88</xdr:col>
      <xdr:colOff>155666</xdr:colOff>
      <xdr:row>51</xdr:row>
      <xdr:rowOff>15240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B388D8DB-E000-416C-A54D-09918800D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93086" y="5181600"/>
          <a:ext cx="57073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370115</xdr:colOff>
      <xdr:row>27</xdr:row>
      <xdr:rowOff>174171</xdr:rowOff>
    </xdr:from>
    <xdr:to>
      <xdr:col>97</xdr:col>
      <xdr:colOff>537755</xdr:colOff>
      <xdr:row>51</xdr:row>
      <xdr:rowOff>65314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8C029066-73B7-4ED2-AFB3-8163ACFB5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14915" y="5170714"/>
          <a:ext cx="565404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28</xdr:row>
      <xdr:rowOff>0</xdr:rowOff>
    </xdr:from>
    <xdr:to>
      <xdr:col>108</xdr:col>
      <xdr:colOff>381000</xdr:colOff>
      <xdr:row>51</xdr:row>
      <xdr:rowOff>15240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A534015F-BCFA-4059-8022-3A39BAA70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12064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533400</xdr:colOff>
      <xdr:row>28</xdr:row>
      <xdr:rowOff>54429</xdr:rowOff>
    </xdr:from>
    <xdr:to>
      <xdr:col>118</xdr:col>
      <xdr:colOff>304800</xdr:colOff>
      <xdr:row>51</xdr:row>
      <xdr:rowOff>69669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2452EAB1-999F-4F9A-B87C-D6942CD36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70200" y="5236029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431800</xdr:colOff>
      <xdr:row>1</xdr:row>
      <xdr:rowOff>152400</xdr:rowOff>
    </xdr:from>
    <xdr:to>
      <xdr:col>10</xdr:col>
      <xdr:colOff>142240</xdr:colOff>
      <xdr:row>24</xdr:row>
      <xdr:rowOff>167640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42865A1-2D73-434C-B0DC-73897E564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" y="330200"/>
          <a:ext cx="5806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342900</xdr:colOff>
      <xdr:row>2</xdr:row>
      <xdr:rowOff>12700</xdr:rowOff>
    </xdr:from>
    <xdr:to>
      <xdr:col>19</xdr:col>
      <xdr:colOff>556260</xdr:colOff>
      <xdr:row>25</xdr:row>
      <xdr:rowOff>27940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DA894CB-7AD8-483F-87E3-C476B87AC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3683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406400</xdr:colOff>
      <xdr:row>1</xdr:row>
      <xdr:rowOff>152400</xdr:rowOff>
    </xdr:from>
    <xdr:to>
      <xdr:col>30</xdr:col>
      <xdr:colOff>63500</xdr:colOff>
      <xdr:row>24</xdr:row>
      <xdr:rowOff>167640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CFF4808-B739-44C9-B730-FDFC88BB4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98400" y="330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40</xdr:col>
      <xdr:colOff>114300</xdr:colOff>
      <xdr:row>25</xdr:row>
      <xdr:rowOff>76200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769535F-2E4D-4EF4-8F8A-A30935AC0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65760"/>
          <a:ext cx="56007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457200</xdr:colOff>
      <xdr:row>2</xdr:row>
      <xdr:rowOff>12700</xdr:rowOff>
    </xdr:from>
    <xdr:to>
      <xdr:col>50</xdr:col>
      <xdr:colOff>114300</xdr:colOff>
      <xdr:row>25</xdr:row>
      <xdr:rowOff>27940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DC22191B-BBE8-4AB9-AD04-4485B45F9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41200" y="3683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393700</xdr:colOff>
      <xdr:row>2</xdr:row>
      <xdr:rowOff>0</xdr:rowOff>
    </xdr:from>
    <xdr:to>
      <xdr:col>59</xdr:col>
      <xdr:colOff>530860</xdr:colOff>
      <xdr:row>25</xdr:row>
      <xdr:rowOff>15240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5E90A9B-5EB2-4E4E-99FB-DFE32B281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73700" y="3556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2</xdr:row>
      <xdr:rowOff>0</xdr:rowOff>
    </xdr:from>
    <xdr:to>
      <xdr:col>79</xdr:col>
      <xdr:colOff>68580</xdr:colOff>
      <xdr:row>25</xdr:row>
      <xdr:rowOff>15240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C20D51DA-C73C-4EF6-B759-3CDADBAA4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3657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68580</xdr:colOff>
      <xdr:row>25</xdr:row>
      <xdr:rowOff>15240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BA62537-4AB7-44E2-BDA7-69FDC6165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38100</xdr:colOff>
      <xdr:row>2</xdr:row>
      <xdr:rowOff>63500</xdr:rowOff>
    </xdr:from>
    <xdr:to>
      <xdr:col>88</xdr:col>
      <xdr:colOff>205740</xdr:colOff>
      <xdr:row>25</xdr:row>
      <xdr:rowOff>78740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C527C0D-2525-48D3-B815-88AB2971A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0" y="4191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419100</xdr:colOff>
      <xdr:row>2</xdr:row>
      <xdr:rowOff>38100</xdr:rowOff>
    </xdr:from>
    <xdr:to>
      <xdr:col>97</xdr:col>
      <xdr:colOff>586740</xdr:colOff>
      <xdr:row>25</xdr:row>
      <xdr:rowOff>53340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CD8AA03-0822-4814-BFB7-1F5C29362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63900" y="3937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330200</xdr:colOff>
      <xdr:row>2</xdr:row>
      <xdr:rowOff>25400</xdr:rowOff>
    </xdr:from>
    <xdr:to>
      <xdr:col>108</xdr:col>
      <xdr:colOff>101600</xdr:colOff>
      <xdr:row>25</xdr:row>
      <xdr:rowOff>40640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F89B28D-2CB3-4B95-9C6E-1EFBBC364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1000" y="3810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381000</xdr:colOff>
      <xdr:row>25</xdr:row>
      <xdr:rowOff>15240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676D53F0-1962-4C0F-AFA8-7452E277B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55</xdr:row>
      <xdr:rowOff>25400</xdr:rowOff>
    </xdr:from>
    <xdr:to>
      <xdr:col>10</xdr:col>
      <xdr:colOff>358140</xdr:colOff>
      <xdr:row>78</xdr:row>
      <xdr:rowOff>40640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B2C33E90-9123-4071-A8FC-EEAF01261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804400"/>
          <a:ext cx="5806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25400</xdr:colOff>
      <xdr:row>55</xdr:row>
      <xdr:rowOff>152400</xdr:rowOff>
    </xdr:from>
    <xdr:to>
      <xdr:col>20</xdr:col>
      <xdr:colOff>238760</xdr:colOff>
      <xdr:row>78</xdr:row>
      <xdr:rowOff>167640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5D78134-2D6F-49D8-82DE-C071BD443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0" y="99314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508000</xdr:colOff>
      <xdr:row>55</xdr:row>
      <xdr:rowOff>114300</xdr:rowOff>
    </xdr:from>
    <xdr:to>
      <xdr:col>30</xdr:col>
      <xdr:colOff>165100</xdr:colOff>
      <xdr:row>79</xdr:row>
      <xdr:rowOff>12700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CCBE1A28-EEF0-4DFF-8210-E9EE4B9BD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00" y="9893300"/>
          <a:ext cx="5753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381000</xdr:colOff>
      <xdr:row>55</xdr:row>
      <xdr:rowOff>152400</xdr:rowOff>
    </xdr:from>
    <xdr:to>
      <xdr:col>39</xdr:col>
      <xdr:colOff>495300</xdr:colOff>
      <xdr:row>78</xdr:row>
      <xdr:rowOff>167640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E77B9A6-C5E9-4E13-80DD-6C0F18E0D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0" y="99314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190500</xdr:colOff>
      <xdr:row>55</xdr:row>
      <xdr:rowOff>63500</xdr:rowOff>
    </xdr:from>
    <xdr:to>
      <xdr:col>49</xdr:col>
      <xdr:colOff>457200</xdr:colOff>
      <xdr:row>78</xdr:row>
      <xdr:rowOff>78740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F403BB0-4C99-46E9-9DBE-7DC1B8D9E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98425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101600</xdr:colOff>
      <xdr:row>55</xdr:row>
      <xdr:rowOff>25400</xdr:rowOff>
    </xdr:from>
    <xdr:to>
      <xdr:col>59</xdr:col>
      <xdr:colOff>238760</xdr:colOff>
      <xdr:row>78</xdr:row>
      <xdr:rowOff>40640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B1D5424-BC03-41CA-B4A1-1C2BD890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81600" y="98044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457200</xdr:colOff>
      <xdr:row>55</xdr:row>
      <xdr:rowOff>63500</xdr:rowOff>
    </xdr:from>
    <xdr:to>
      <xdr:col>68</xdr:col>
      <xdr:colOff>525780</xdr:colOff>
      <xdr:row>78</xdr:row>
      <xdr:rowOff>78740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AAD2AB99-BB24-4BE8-9809-278AED044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23600" y="98425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292100</xdr:colOff>
      <xdr:row>55</xdr:row>
      <xdr:rowOff>88900</xdr:rowOff>
    </xdr:from>
    <xdr:to>
      <xdr:col>78</xdr:col>
      <xdr:colOff>429260</xdr:colOff>
      <xdr:row>78</xdr:row>
      <xdr:rowOff>104140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DF85AEC-F40D-4DB8-A285-866A0A231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54500" y="98679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546100</xdr:colOff>
      <xdr:row>55</xdr:row>
      <xdr:rowOff>76200</xdr:rowOff>
    </xdr:from>
    <xdr:to>
      <xdr:col>88</xdr:col>
      <xdr:colOff>157480</xdr:colOff>
      <xdr:row>78</xdr:row>
      <xdr:rowOff>91440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92D7F66-7177-4E3C-A917-A4C249361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94900" y="98552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330200</xdr:colOff>
      <xdr:row>55</xdr:row>
      <xdr:rowOff>139700</xdr:rowOff>
    </xdr:from>
    <xdr:to>
      <xdr:col>97</xdr:col>
      <xdr:colOff>497840</xdr:colOff>
      <xdr:row>78</xdr:row>
      <xdr:rowOff>154940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D40381D-E22A-4453-9EAE-426D9AD3C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000" y="99187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393700</xdr:colOff>
      <xdr:row>55</xdr:row>
      <xdr:rowOff>63500</xdr:rowOff>
    </xdr:from>
    <xdr:to>
      <xdr:col>108</xdr:col>
      <xdr:colOff>165100</xdr:colOff>
      <xdr:row>78</xdr:row>
      <xdr:rowOff>78740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78A2866-D2C3-40CA-A8FF-A0F1AF437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34500" y="98425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495300</xdr:colOff>
      <xdr:row>55</xdr:row>
      <xdr:rowOff>76200</xdr:rowOff>
    </xdr:from>
    <xdr:to>
      <xdr:col>118</xdr:col>
      <xdr:colOff>266700</xdr:colOff>
      <xdr:row>78</xdr:row>
      <xdr:rowOff>91440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4F0DD4FB-FF10-4C38-99EA-A9C802C22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32100" y="98552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365760</xdr:colOff>
      <xdr:row>51</xdr:row>
      <xdr:rowOff>15240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49FE150-365E-4582-8E65-7F865E0E9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"/>
          <a:ext cx="58521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558800</xdr:colOff>
      <xdr:row>28</xdr:row>
      <xdr:rowOff>38100</xdr:rowOff>
    </xdr:from>
    <xdr:to>
      <xdr:col>20</xdr:col>
      <xdr:colOff>215900</xdr:colOff>
      <xdr:row>51</xdr:row>
      <xdr:rowOff>53340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2938306F-71F6-411B-BFA0-41D21B044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4800" y="50165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469900</xdr:colOff>
      <xdr:row>28</xdr:row>
      <xdr:rowOff>25400</xdr:rowOff>
    </xdr:from>
    <xdr:to>
      <xdr:col>30</xdr:col>
      <xdr:colOff>127000</xdr:colOff>
      <xdr:row>51</xdr:row>
      <xdr:rowOff>101600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B6A2C93-005A-42CA-93E8-B1B4B2CA8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1900" y="5003800"/>
          <a:ext cx="5753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28</xdr:row>
      <xdr:rowOff>0</xdr:rowOff>
    </xdr:from>
    <xdr:to>
      <xdr:col>40</xdr:col>
      <xdr:colOff>68580</xdr:colOff>
      <xdr:row>51</xdr:row>
      <xdr:rowOff>15240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AD7B52A-2DC1-469C-A16A-731AAE779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28</xdr:row>
      <xdr:rowOff>0</xdr:rowOff>
    </xdr:from>
    <xdr:to>
      <xdr:col>50</xdr:col>
      <xdr:colOff>266700</xdr:colOff>
      <xdr:row>51</xdr:row>
      <xdr:rowOff>15240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303996-EE06-4844-A01B-A9EA61CD4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482600</xdr:colOff>
      <xdr:row>28</xdr:row>
      <xdr:rowOff>0</xdr:rowOff>
    </xdr:from>
    <xdr:to>
      <xdr:col>60</xdr:col>
      <xdr:colOff>10160</xdr:colOff>
      <xdr:row>51</xdr:row>
      <xdr:rowOff>15240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840246E-F13B-4ECC-AA85-0F3A5D93D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62600" y="49784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28</xdr:row>
      <xdr:rowOff>0</xdr:rowOff>
    </xdr:from>
    <xdr:to>
      <xdr:col>69</xdr:col>
      <xdr:colOff>114300</xdr:colOff>
      <xdr:row>51</xdr:row>
      <xdr:rowOff>15240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BC63CB29-74B4-43A1-B5CF-947A3951D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12064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381000</xdr:colOff>
      <xdr:row>28</xdr:row>
      <xdr:rowOff>76200</xdr:rowOff>
    </xdr:from>
    <xdr:to>
      <xdr:col>78</xdr:col>
      <xdr:colOff>449580</xdr:colOff>
      <xdr:row>51</xdr:row>
      <xdr:rowOff>91440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759B2DB6-7B21-42E8-9B43-3C9AABB02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43400" y="50546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419100</xdr:colOff>
      <xdr:row>28</xdr:row>
      <xdr:rowOff>88900</xdr:rowOff>
    </xdr:from>
    <xdr:to>
      <xdr:col>88</xdr:col>
      <xdr:colOff>30480</xdr:colOff>
      <xdr:row>51</xdr:row>
      <xdr:rowOff>104140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C891C153-80C5-4FF6-80C5-4CF6BAA71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7900" y="50673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419100</xdr:colOff>
      <xdr:row>28</xdr:row>
      <xdr:rowOff>25400</xdr:rowOff>
    </xdr:from>
    <xdr:to>
      <xdr:col>97</xdr:col>
      <xdr:colOff>586740</xdr:colOff>
      <xdr:row>51</xdr:row>
      <xdr:rowOff>40640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47E883B-267E-4ED2-A99A-2B13EBEB5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63900" y="50038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28</xdr:row>
      <xdr:rowOff>0</xdr:rowOff>
    </xdr:from>
    <xdr:to>
      <xdr:col>108</xdr:col>
      <xdr:colOff>381000</xdr:colOff>
      <xdr:row>51</xdr:row>
      <xdr:rowOff>15240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D9D7C82-2871-4664-9B96-49E0CB523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12064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520700</xdr:colOff>
      <xdr:row>28</xdr:row>
      <xdr:rowOff>76200</xdr:rowOff>
    </xdr:from>
    <xdr:to>
      <xdr:col>118</xdr:col>
      <xdr:colOff>292100</xdr:colOff>
      <xdr:row>51</xdr:row>
      <xdr:rowOff>91440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3F716111-4937-4CF3-BDDD-300D88515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57500" y="50546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144780</xdr:colOff>
      <xdr:row>25</xdr:row>
      <xdr:rowOff>15240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23CA46C-60CA-46A9-8535-3AAAD68DD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393700</xdr:colOff>
      <xdr:row>2</xdr:row>
      <xdr:rowOff>0</xdr:rowOff>
    </xdr:from>
    <xdr:to>
      <xdr:col>19</xdr:col>
      <xdr:colOff>431800</xdr:colOff>
      <xdr:row>25</xdr:row>
      <xdr:rowOff>15240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98822CF-2E71-4207-9CD6-698380B9C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9700" y="355600"/>
          <a:ext cx="55245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381000</xdr:colOff>
      <xdr:row>2</xdr:row>
      <xdr:rowOff>12700</xdr:rowOff>
    </xdr:from>
    <xdr:to>
      <xdr:col>29</xdr:col>
      <xdr:colOff>472440</xdr:colOff>
      <xdr:row>25</xdr:row>
      <xdr:rowOff>27940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E29FD3D-4099-41A8-8F3B-F08ACDF64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0" y="3683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342900</xdr:colOff>
      <xdr:row>2</xdr:row>
      <xdr:rowOff>50800</xdr:rowOff>
    </xdr:from>
    <xdr:to>
      <xdr:col>39</xdr:col>
      <xdr:colOff>236220</xdr:colOff>
      <xdr:row>25</xdr:row>
      <xdr:rowOff>66040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ACD7DB5-F88F-482D-9532-C41975974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30900" y="406400"/>
          <a:ext cx="53797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254000</xdr:colOff>
      <xdr:row>2</xdr:row>
      <xdr:rowOff>38100</xdr:rowOff>
    </xdr:from>
    <xdr:to>
      <xdr:col>49</xdr:col>
      <xdr:colOff>345440</xdr:colOff>
      <xdr:row>25</xdr:row>
      <xdr:rowOff>53340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55260C4-02B4-4499-9C74-AB1D392E0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38000" y="3937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342900</xdr:colOff>
      <xdr:row>2</xdr:row>
      <xdr:rowOff>38100</xdr:rowOff>
    </xdr:from>
    <xdr:to>
      <xdr:col>59</xdr:col>
      <xdr:colOff>304800</xdr:colOff>
      <xdr:row>25</xdr:row>
      <xdr:rowOff>53340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B542612-BA02-40EB-8815-D7CBB532A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22900" y="393700"/>
          <a:ext cx="54483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68</xdr:col>
      <xdr:colOff>502920</xdr:colOff>
      <xdr:row>25</xdr:row>
      <xdr:rowOff>15240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EC23D8C-2897-4C0E-8744-5CE5C166A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2</xdr:row>
      <xdr:rowOff>0</xdr:rowOff>
    </xdr:from>
    <xdr:to>
      <xdr:col>78</xdr:col>
      <xdr:colOff>502920</xdr:colOff>
      <xdr:row>25</xdr:row>
      <xdr:rowOff>15240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F20300E-95FF-4DBF-85AB-1A01E9E92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45720</xdr:colOff>
      <xdr:row>25</xdr:row>
      <xdr:rowOff>15240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C928399-49A4-47F3-99C3-814C093FE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97</xdr:col>
      <xdr:colOff>601980</xdr:colOff>
      <xdr:row>25</xdr:row>
      <xdr:rowOff>15240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31921AB-0272-43EC-92E7-DDA24B55F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36576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330200</xdr:colOff>
      <xdr:row>2</xdr:row>
      <xdr:rowOff>12700</xdr:rowOff>
    </xdr:from>
    <xdr:to>
      <xdr:col>107</xdr:col>
      <xdr:colOff>535940</xdr:colOff>
      <xdr:row>25</xdr:row>
      <xdr:rowOff>88900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67C5F94-3545-4D91-9510-3B9EF32D1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1000" y="368300"/>
          <a:ext cx="569214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205740</xdr:colOff>
      <xdr:row>25</xdr:row>
      <xdr:rowOff>15240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4B5EB79-28FE-42C2-9CB3-3DBDA68C0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320040</xdr:colOff>
      <xdr:row>51</xdr:row>
      <xdr:rowOff>15240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7EE58AB4-4891-4A4F-9BC6-9A2354735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20</xdr:col>
      <xdr:colOff>213360</xdr:colOff>
      <xdr:row>51</xdr:row>
      <xdr:rowOff>15240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76E6EC00-CDA5-4535-B79A-BB8C74C81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12064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508000</xdr:colOff>
      <xdr:row>28</xdr:row>
      <xdr:rowOff>12700</xdr:rowOff>
    </xdr:from>
    <xdr:to>
      <xdr:col>30</xdr:col>
      <xdr:colOff>165100</xdr:colOff>
      <xdr:row>51</xdr:row>
      <xdr:rowOff>27940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3FA2A5B-BEF1-4013-9F02-F7F0C8472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00" y="49911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533400</xdr:colOff>
      <xdr:row>28</xdr:row>
      <xdr:rowOff>63500</xdr:rowOff>
    </xdr:from>
    <xdr:to>
      <xdr:col>40</xdr:col>
      <xdr:colOff>38100</xdr:colOff>
      <xdr:row>51</xdr:row>
      <xdr:rowOff>78740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A1EAA3C-7A44-4C7A-A458-C5D379DDF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1400" y="50419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28</xdr:row>
      <xdr:rowOff>0</xdr:rowOff>
    </xdr:from>
    <xdr:to>
      <xdr:col>50</xdr:col>
      <xdr:colOff>266700</xdr:colOff>
      <xdr:row>51</xdr:row>
      <xdr:rowOff>15240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8EE53AC-0BB5-4E61-9089-153F3C0FE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431800</xdr:colOff>
      <xdr:row>27</xdr:row>
      <xdr:rowOff>165100</xdr:rowOff>
    </xdr:from>
    <xdr:to>
      <xdr:col>59</xdr:col>
      <xdr:colOff>568960</xdr:colOff>
      <xdr:row>51</xdr:row>
      <xdr:rowOff>2540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B51607B2-8D7A-4F18-9D76-BFF89906A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11800" y="49657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28</xdr:row>
      <xdr:rowOff>0</xdr:rowOff>
    </xdr:from>
    <xdr:to>
      <xdr:col>69</xdr:col>
      <xdr:colOff>68580</xdr:colOff>
      <xdr:row>51</xdr:row>
      <xdr:rowOff>15240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E1DFF6D8-C494-4E16-B8E0-71DDF2BA9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330200</xdr:colOff>
      <xdr:row>28</xdr:row>
      <xdr:rowOff>12700</xdr:rowOff>
    </xdr:from>
    <xdr:to>
      <xdr:col>78</xdr:col>
      <xdr:colOff>467360</xdr:colOff>
      <xdr:row>51</xdr:row>
      <xdr:rowOff>27940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F712167-E5E7-4EDD-B2B6-9567A313B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92600" y="49911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28</xdr:row>
      <xdr:rowOff>0</xdr:rowOff>
    </xdr:from>
    <xdr:to>
      <xdr:col>88</xdr:col>
      <xdr:colOff>220980</xdr:colOff>
      <xdr:row>51</xdr:row>
      <xdr:rowOff>15240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8E7612E-09E4-477F-98F0-8902C6158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12064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28</xdr:row>
      <xdr:rowOff>0</xdr:rowOff>
    </xdr:from>
    <xdr:to>
      <xdr:col>98</xdr:col>
      <xdr:colOff>167640</xdr:colOff>
      <xdr:row>51</xdr:row>
      <xdr:rowOff>15240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CA624F9E-7DB1-4C72-875B-224242581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12064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381000</xdr:colOff>
      <xdr:row>28</xdr:row>
      <xdr:rowOff>25400</xdr:rowOff>
    </xdr:from>
    <xdr:to>
      <xdr:col>108</xdr:col>
      <xdr:colOff>152400</xdr:colOff>
      <xdr:row>51</xdr:row>
      <xdr:rowOff>40640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4065AB8D-00D0-4173-8C4D-A3A489798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21800" y="50038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28</xdr:row>
      <xdr:rowOff>0</xdr:rowOff>
    </xdr:from>
    <xdr:to>
      <xdr:col>118</xdr:col>
      <xdr:colOff>381000</xdr:colOff>
      <xdr:row>51</xdr:row>
      <xdr:rowOff>15240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E7AD319F-E86F-42C7-816C-D406223D5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512064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144780</xdr:colOff>
      <xdr:row>78</xdr:row>
      <xdr:rowOff>15240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47E216CD-1DC6-437E-B1B1-95D8682B4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20</xdr:col>
      <xdr:colOff>38100</xdr:colOff>
      <xdr:row>78</xdr:row>
      <xdr:rowOff>15240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7103970-D2C4-4FB4-A6AB-3064F61EA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05840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55</xdr:row>
      <xdr:rowOff>0</xdr:rowOff>
    </xdr:from>
    <xdr:to>
      <xdr:col>30</xdr:col>
      <xdr:colOff>38100</xdr:colOff>
      <xdr:row>78</xdr:row>
      <xdr:rowOff>15240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8876E956-6437-433C-A488-445FCC639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05840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55</xdr:row>
      <xdr:rowOff>0</xdr:rowOff>
    </xdr:from>
    <xdr:to>
      <xdr:col>39</xdr:col>
      <xdr:colOff>548640</xdr:colOff>
      <xdr:row>78</xdr:row>
      <xdr:rowOff>76200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484BE3A-96CE-4276-A842-D6C8C4974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10058400"/>
          <a:ext cx="54254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55</xdr:row>
      <xdr:rowOff>0</xdr:rowOff>
    </xdr:from>
    <xdr:to>
      <xdr:col>50</xdr:col>
      <xdr:colOff>38100</xdr:colOff>
      <xdr:row>78</xdr:row>
      <xdr:rowOff>15240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970499C1-A8D5-4B0C-B4B3-719135324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1005840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55</xdr:row>
      <xdr:rowOff>0</xdr:rowOff>
    </xdr:from>
    <xdr:to>
      <xdr:col>59</xdr:col>
      <xdr:colOff>571500</xdr:colOff>
      <xdr:row>78</xdr:row>
      <xdr:rowOff>15240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90AE5897-D740-4B36-A1BA-0E8C4FBCF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9600" y="10058400"/>
          <a:ext cx="54483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55</xdr:row>
      <xdr:rowOff>0</xdr:rowOff>
    </xdr:from>
    <xdr:to>
      <xdr:col>68</xdr:col>
      <xdr:colOff>548640</xdr:colOff>
      <xdr:row>78</xdr:row>
      <xdr:rowOff>15240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883ADEFC-3229-48BB-92E0-A0A3A05D1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058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55</xdr:row>
      <xdr:rowOff>0</xdr:rowOff>
    </xdr:from>
    <xdr:to>
      <xdr:col>78</xdr:col>
      <xdr:colOff>502920</xdr:colOff>
      <xdr:row>78</xdr:row>
      <xdr:rowOff>15240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639DD12-E948-4E99-B941-30B477A9D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1005840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55</xdr:row>
      <xdr:rowOff>0</xdr:rowOff>
    </xdr:from>
    <xdr:to>
      <xdr:col>88</xdr:col>
      <xdr:colOff>45720</xdr:colOff>
      <xdr:row>78</xdr:row>
      <xdr:rowOff>15240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842E17DC-9632-4326-86ED-F3136F5B3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10058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355600</xdr:colOff>
      <xdr:row>55</xdr:row>
      <xdr:rowOff>0</xdr:rowOff>
    </xdr:from>
    <xdr:to>
      <xdr:col>97</xdr:col>
      <xdr:colOff>347980</xdr:colOff>
      <xdr:row>78</xdr:row>
      <xdr:rowOff>15240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81875F45-2E05-46D9-AF8B-1397BDA46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0400" y="9779000"/>
          <a:ext cx="54787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108</xdr:col>
      <xdr:colOff>160020</xdr:colOff>
      <xdr:row>78</xdr:row>
      <xdr:rowOff>15240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71AF8C9-4DF7-4C96-B0A2-D534A0FF3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005840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205740</xdr:colOff>
      <xdr:row>78</xdr:row>
      <xdr:rowOff>15240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B1A984F8-A189-43F0-8D64-AC64F2C46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320040</xdr:colOff>
      <xdr:row>26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308616-C653-478E-8A45-FB5CF0369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381000</xdr:colOff>
      <xdr:row>3</xdr:row>
      <xdr:rowOff>15240</xdr:rowOff>
    </xdr:from>
    <xdr:to>
      <xdr:col>20</xdr:col>
      <xdr:colOff>38100</xdr:colOff>
      <xdr:row>26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300D4B-CD55-47CF-A9A1-5CE32CFA7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56388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397934</xdr:colOff>
      <xdr:row>2</xdr:row>
      <xdr:rowOff>143934</xdr:rowOff>
    </xdr:from>
    <xdr:to>
      <xdr:col>30</xdr:col>
      <xdr:colOff>55034</xdr:colOff>
      <xdr:row>25</xdr:row>
      <xdr:rowOff>159173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45167-2F09-4EEB-B7D7-1BFF88916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9934" y="516467"/>
          <a:ext cx="5753100" cy="4299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40</xdr:col>
      <xdr:colOff>68580</xdr:colOff>
      <xdr:row>26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BE83-9E40-44CE-AB9C-FC58F7683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402772</xdr:colOff>
      <xdr:row>2</xdr:row>
      <xdr:rowOff>163286</xdr:rowOff>
    </xdr:from>
    <xdr:to>
      <xdr:col>50</xdr:col>
      <xdr:colOff>59872</xdr:colOff>
      <xdr:row>25</xdr:row>
      <xdr:rowOff>178526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6A6009-721B-4C49-9285-DC67B5658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86772" y="533400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261257</xdr:colOff>
      <xdr:row>2</xdr:row>
      <xdr:rowOff>97971</xdr:rowOff>
    </xdr:from>
    <xdr:to>
      <xdr:col>59</xdr:col>
      <xdr:colOff>398417</xdr:colOff>
      <xdr:row>25</xdr:row>
      <xdr:rowOff>113211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A555B-96D0-47F4-9774-B9CEA76AB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1257" y="468085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533400</xdr:colOff>
      <xdr:row>2</xdr:row>
      <xdr:rowOff>174172</xdr:rowOff>
    </xdr:from>
    <xdr:to>
      <xdr:col>69</xdr:col>
      <xdr:colOff>38100</xdr:colOff>
      <xdr:row>26</xdr:row>
      <xdr:rowOff>4355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D72603-6873-4557-AE72-E5267D353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99800" y="544286"/>
          <a:ext cx="56007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239486</xdr:colOff>
      <xdr:row>3</xdr:row>
      <xdr:rowOff>10886</xdr:rowOff>
    </xdr:from>
    <xdr:to>
      <xdr:col>78</xdr:col>
      <xdr:colOff>376646</xdr:colOff>
      <xdr:row>26</xdr:row>
      <xdr:rowOff>26126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EBA47B-0B12-4783-9414-25511DACB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01886" y="566057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489857</xdr:colOff>
      <xdr:row>2</xdr:row>
      <xdr:rowOff>163286</xdr:rowOff>
    </xdr:from>
    <xdr:to>
      <xdr:col>88</xdr:col>
      <xdr:colOff>101237</xdr:colOff>
      <xdr:row>25</xdr:row>
      <xdr:rowOff>178526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46E249-8EF0-40E3-954A-1B78479EE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38657" y="533400"/>
          <a:ext cx="57073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326572</xdr:colOff>
      <xdr:row>2</xdr:row>
      <xdr:rowOff>141514</xdr:rowOff>
    </xdr:from>
    <xdr:to>
      <xdr:col>97</xdr:col>
      <xdr:colOff>494212</xdr:colOff>
      <xdr:row>25</xdr:row>
      <xdr:rowOff>156754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3C2C3A-9A1E-4681-A5B7-993DE4D3E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1372" y="511628"/>
          <a:ext cx="56540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228600</xdr:colOff>
      <xdr:row>2</xdr:row>
      <xdr:rowOff>43542</xdr:rowOff>
    </xdr:from>
    <xdr:to>
      <xdr:col>108</xdr:col>
      <xdr:colOff>0</xdr:colOff>
      <xdr:row>25</xdr:row>
      <xdr:rowOff>58782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86F6CE-8195-4218-B6C5-0C49CB59A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69400" y="413656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478972</xdr:colOff>
      <xdr:row>2</xdr:row>
      <xdr:rowOff>32657</xdr:rowOff>
    </xdr:from>
    <xdr:to>
      <xdr:col>118</xdr:col>
      <xdr:colOff>250372</xdr:colOff>
      <xdr:row>25</xdr:row>
      <xdr:rowOff>47897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44B8DC-8002-44EA-9103-288EEBD3F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15772" y="402771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359228</xdr:colOff>
      <xdr:row>30</xdr:row>
      <xdr:rowOff>21771</xdr:rowOff>
    </xdr:from>
    <xdr:to>
      <xdr:col>10</xdr:col>
      <xdr:colOff>504008</xdr:colOff>
      <xdr:row>53</xdr:row>
      <xdr:rowOff>37011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1726E5-B24B-40FA-91F9-115C177F9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828" y="5573485"/>
          <a:ext cx="56311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141514</xdr:rowOff>
    </xdr:from>
    <xdr:to>
      <xdr:col>20</xdr:col>
      <xdr:colOff>91440</xdr:colOff>
      <xdr:row>52</xdr:row>
      <xdr:rowOff>156755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27B52D-B90E-49E5-BACD-282A19A02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508171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30</xdr:row>
      <xdr:rowOff>0</xdr:rowOff>
    </xdr:from>
    <xdr:to>
      <xdr:col>30</xdr:col>
      <xdr:colOff>91440</xdr:colOff>
      <xdr:row>53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F50D0B-8759-445A-B8B9-B54C5C98E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5486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39</xdr:col>
      <xdr:colOff>548640</xdr:colOff>
      <xdr:row>53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853439-CA11-472C-9584-95D04E6A2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489857</xdr:colOff>
      <xdr:row>29</xdr:row>
      <xdr:rowOff>163286</xdr:rowOff>
    </xdr:from>
    <xdr:to>
      <xdr:col>49</xdr:col>
      <xdr:colOff>581297</xdr:colOff>
      <xdr:row>52</xdr:row>
      <xdr:rowOff>178527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4C9128-C73D-48AC-851B-9E1B3DF26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73857" y="5529943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206829</xdr:colOff>
      <xdr:row>30</xdr:row>
      <xdr:rowOff>65314</xdr:rowOff>
    </xdr:from>
    <xdr:to>
      <xdr:col>59</xdr:col>
      <xdr:colOff>168729</xdr:colOff>
      <xdr:row>53</xdr:row>
      <xdr:rowOff>80554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20C6BAB-41F2-4299-893D-9D7FEB69A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86829" y="5617028"/>
          <a:ext cx="54483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435428</xdr:colOff>
      <xdr:row>30</xdr:row>
      <xdr:rowOff>0</xdr:rowOff>
    </xdr:from>
    <xdr:to>
      <xdr:col>68</xdr:col>
      <xdr:colOff>374468</xdr:colOff>
      <xdr:row>53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035557-F242-46A0-A12E-AFD58011B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01828" y="5551714"/>
          <a:ext cx="54254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522514</xdr:colOff>
      <xdr:row>30</xdr:row>
      <xdr:rowOff>0</xdr:rowOff>
    </xdr:from>
    <xdr:to>
      <xdr:col>78</xdr:col>
      <xdr:colOff>415834</xdr:colOff>
      <xdr:row>53</xdr:row>
      <xdr:rowOff>15240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FE8288-5104-4CC3-8A64-2560AAF97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84914" y="5551714"/>
          <a:ext cx="537972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30</xdr:row>
      <xdr:rowOff>0</xdr:rowOff>
    </xdr:from>
    <xdr:to>
      <xdr:col>88</xdr:col>
      <xdr:colOff>45720</xdr:colOff>
      <xdr:row>53</xdr:row>
      <xdr:rowOff>15240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F7B5F0F-5ED7-4FA9-9DDB-0EFC9B075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486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30</xdr:row>
      <xdr:rowOff>0</xdr:rowOff>
    </xdr:from>
    <xdr:to>
      <xdr:col>97</xdr:col>
      <xdr:colOff>601980</xdr:colOff>
      <xdr:row>53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2363A6A-9A9C-4139-888E-334AE5840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486400"/>
          <a:ext cx="54787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30</xdr:row>
      <xdr:rowOff>0</xdr:rowOff>
    </xdr:from>
    <xdr:to>
      <xdr:col>108</xdr:col>
      <xdr:colOff>160020</xdr:colOff>
      <xdr:row>53</xdr:row>
      <xdr:rowOff>15240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2B0BF-B175-4B98-9B7B-1FD6BB44C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48640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566057</xdr:colOff>
      <xdr:row>29</xdr:row>
      <xdr:rowOff>141514</xdr:rowOff>
    </xdr:from>
    <xdr:to>
      <xdr:col>118</xdr:col>
      <xdr:colOff>162197</xdr:colOff>
      <xdr:row>52</xdr:row>
      <xdr:rowOff>156755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AA398B0-6190-44A4-BE0C-754793954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2857" y="5508171"/>
          <a:ext cx="56921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141515</xdr:colOff>
      <xdr:row>56</xdr:row>
      <xdr:rowOff>65314</xdr:rowOff>
    </xdr:from>
    <xdr:to>
      <xdr:col>10</xdr:col>
      <xdr:colOff>507275</xdr:colOff>
      <xdr:row>79</xdr:row>
      <xdr:rowOff>80554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98A15EA-7807-4BA3-8ED8-E062E1A08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115" y="10428514"/>
          <a:ext cx="58521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20</xdr:col>
      <xdr:colOff>266700</xdr:colOff>
      <xdr:row>79</xdr:row>
      <xdr:rowOff>15240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4963B5-0E41-411C-897C-182464632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24128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56</xdr:row>
      <xdr:rowOff>0</xdr:rowOff>
    </xdr:from>
    <xdr:to>
      <xdr:col>30</xdr:col>
      <xdr:colOff>266700</xdr:colOff>
      <xdr:row>79</xdr:row>
      <xdr:rowOff>76200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256798B-4F78-4871-9B41-9B695E54A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24128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522515</xdr:colOff>
      <xdr:row>56</xdr:row>
      <xdr:rowOff>10885</xdr:rowOff>
    </xdr:from>
    <xdr:to>
      <xdr:col>39</xdr:col>
      <xdr:colOff>591095</xdr:colOff>
      <xdr:row>79</xdr:row>
      <xdr:rowOff>26125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E363A1C-643B-48E3-8CF0-ED105018B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10515" y="10374085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424543</xdr:colOff>
      <xdr:row>56</xdr:row>
      <xdr:rowOff>0</xdr:rowOff>
    </xdr:from>
    <xdr:to>
      <xdr:col>50</xdr:col>
      <xdr:colOff>81643</xdr:colOff>
      <xdr:row>79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5C7A179-8473-4FE2-9F8C-32CEB50CB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08543" y="10363200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293914</xdr:colOff>
      <xdr:row>55</xdr:row>
      <xdr:rowOff>174171</xdr:rowOff>
    </xdr:from>
    <xdr:to>
      <xdr:col>59</xdr:col>
      <xdr:colOff>431074</xdr:colOff>
      <xdr:row>79</xdr:row>
      <xdr:rowOff>4354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E8DCEA3-D54D-4CAC-8C7A-C47B4DEFC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73914" y="10352314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56</xdr:row>
      <xdr:rowOff>0</xdr:rowOff>
    </xdr:from>
    <xdr:to>
      <xdr:col>69</xdr:col>
      <xdr:colOff>114300</xdr:colOff>
      <xdr:row>79</xdr:row>
      <xdr:rowOff>15240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5547E5-2AAB-490E-91E4-6010450ED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24128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511629</xdr:colOff>
      <xdr:row>56</xdr:row>
      <xdr:rowOff>10886</xdr:rowOff>
    </xdr:from>
    <xdr:to>
      <xdr:col>78</xdr:col>
      <xdr:colOff>580209</xdr:colOff>
      <xdr:row>79</xdr:row>
      <xdr:rowOff>26126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D96A4A2-7FF6-4BA6-80F0-3E8CB45A2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4029" y="10374086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54429</xdr:colOff>
      <xdr:row>55</xdr:row>
      <xdr:rowOff>141514</xdr:rowOff>
    </xdr:from>
    <xdr:to>
      <xdr:col>88</xdr:col>
      <xdr:colOff>275409</xdr:colOff>
      <xdr:row>78</xdr:row>
      <xdr:rowOff>156754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89CCE03-E38D-4F5C-8C0A-C9C6BC59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2829" y="10319657"/>
          <a:ext cx="57073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522514</xdr:colOff>
      <xdr:row>55</xdr:row>
      <xdr:rowOff>130628</xdr:rowOff>
    </xdr:from>
    <xdr:to>
      <xdr:col>98</xdr:col>
      <xdr:colOff>80554</xdr:colOff>
      <xdr:row>78</xdr:row>
      <xdr:rowOff>145868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AA1F84-2E17-4F5A-8BF3-D067843BA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7314" y="10308771"/>
          <a:ext cx="56540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326572</xdr:colOff>
      <xdr:row>55</xdr:row>
      <xdr:rowOff>163286</xdr:rowOff>
    </xdr:from>
    <xdr:to>
      <xdr:col>108</xdr:col>
      <xdr:colOff>97972</xdr:colOff>
      <xdr:row>78</xdr:row>
      <xdr:rowOff>178526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FD15C50-B477-450F-8CE7-C7FB9BD3C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67372" y="10341429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56</xdr:row>
      <xdr:rowOff>0</xdr:rowOff>
    </xdr:from>
    <xdr:to>
      <xdr:col>118</xdr:col>
      <xdr:colOff>381000</xdr:colOff>
      <xdr:row>79</xdr:row>
      <xdr:rowOff>15240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62F23A-AA56-4D25-B50B-1DDD3C74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24128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274320</xdr:colOff>
      <xdr:row>2</xdr:row>
      <xdr:rowOff>15240</xdr:rowOff>
    </xdr:from>
    <xdr:to>
      <xdr:col>10</xdr:col>
      <xdr:colOff>594360</xdr:colOff>
      <xdr:row>25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EB79AE-457A-4D3D-B689-1916B8FAC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38100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213360</xdr:colOff>
      <xdr:row>25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383FE-9F1E-42FB-B810-7B5E9CCF9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65760"/>
          <a:ext cx="569976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30</xdr:col>
      <xdr:colOff>266700</xdr:colOff>
      <xdr:row>25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7CEF27-91D6-4A08-8040-858983B1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444500</xdr:colOff>
      <xdr:row>2</xdr:row>
      <xdr:rowOff>0</xdr:rowOff>
    </xdr:from>
    <xdr:to>
      <xdr:col>39</xdr:col>
      <xdr:colOff>558800</xdr:colOff>
      <xdr:row>25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001C72-88F9-489B-A059-7A274C003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32500" y="355600"/>
          <a:ext cx="5600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304800</xdr:colOff>
      <xdr:row>1</xdr:row>
      <xdr:rowOff>152400</xdr:rowOff>
    </xdr:from>
    <xdr:to>
      <xdr:col>49</xdr:col>
      <xdr:colOff>571500</xdr:colOff>
      <xdr:row>24</xdr:row>
      <xdr:rowOff>167640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285A57-9CC7-43F7-B887-36D13DF03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88800" y="330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419100</xdr:colOff>
      <xdr:row>2</xdr:row>
      <xdr:rowOff>25400</xdr:rowOff>
    </xdr:from>
    <xdr:to>
      <xdr:col>59</xdr:col>
      <xdr:colOff>556260</xdr:colOff>
      <xdr:row>25</xdr:row>
      <xdr:rowOff>40640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5114E6-E0E7-4DAA-A0C5-BB3F27A74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99100" y="3810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68580</xdr:colOff>
      <xdr:row>25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77BED-DCCC-4069-8346-606F1EEC7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5549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355600</xdr:colOff>
      <xdr:row>2</xdr:row>
      <xdr:rowOff>0</xdr:rowOff>
    </xdr:from>
    <xdr:to>
      <xdr:col>78</xdr:col>
      <xdr:colOff>424180</xdr:colOff>
      <xdr:row>25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24BC7A-C80A-4FEE-8CF4-34C8DDE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18000" y="3556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167640</xdr:colOff>
      <xdr:row>25</xdr:row>
      <xdr:rowOff>15240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57E984-B13C-4A59-9B2D-38BA3ADE2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98</xdr:col>
      <xdr:colOff>167640</xdr:colOff>
      <xdr:row>25</xdr:row>
      <xdr:rowOff>15240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A0320A-86F1-40C7-A0B0-AC7FB862B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</xdr:row>
      <xdr:rowOff>0</xdr:rowOff>
    </xdr:from>
    <xdr:to>
      <xdr:col>108</xdr:col>
      <xdr:colOff>381000</xdr:colOff>
      <xdr:row>25</xdr:row>
      <xdr:rowOff>15240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A6075B-0DD6-47CD-8C5D-0AC3E3DB6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381000</xdr:colOff>
      <xdr:row>25</xdr:row>
      <xdr:rowOff>15240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C78690-F53F-422A-8D58-9C564D312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29</xdr:row>
      <xdr:rowOff>76200</xdr:rowOff>
    </xdr:from>
    <xdr:to>
      <xdr:col>10</xdr:col>
      <xdr:colOff>396240</xdr:colOff>
      <xdr:row>52</xdr:row>
      <xdr:rowOff>91440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3945CF-61D6-4F15-B755-A812F0659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232400"/>
          <a:ext cx="5806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406400</xdr:colOff>
      <xdr:row>29</xdr:row>
      <xdr:rowOff>50800</xdr:rowOff>
    </xdr:from>
    <xdr:to>
      <xdr:col>20</xdr:col>
      <xdr:colOff>10160</xdr:colOff>
      <xdr:row>52</xdr:row>
      <xdr:rowOff>66040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351A9D-1532-4C96-AE59-BF659DF3D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2400" y="52070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419100</xdr:colOff>
      <xdr:row>29</xdr:row>
      <xdr:rowOff>0</xdr:rowOff>
    </xdr:from>
    <xdr:to>
      <xdr:col>30</xdr:col>
      <xdr:colOff>76200</xdr:colOff>
      <xdr:row>52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5DF76A-F315-4A27-B89F-6D9FAA2DB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100" y="5156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368300</xdr:colOff>
      <xdr:row>29</xdr:row>
      <xdr:rowOff>0</xdr:rowOff>
    </xdr:from>
    <xdr:to>
      <xdr:col>39</xdr:col>
      <xdr:colOff>482600</xdr:colOff>
      <xdr:row>52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D4FCE3-184D-46B6-B47A-DB8650C4D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6300" y="51562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406400</xdr:colOff>
      <xdr:row>28</xdr:row>
      <xdr:rowOff>165100</xdr:rowOff>
    </xdr:from>
    <xdr:to>
      <xdr:col>50</xdr:col>
      <xdr:colOff>63500</xdr:colOff>
      <xdr:row>52</xdr:row>
      <xdr:rowOff>2540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CD8D7E-4987-4E77-A349-236E90F5A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90400" y="51435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317500</xdr:colOff>
      <xdr:row>29</xdr:row>
      <xdr:rowOff>25400</xdr:rowOff>
    </xdr:from>
    <xdr:to>
      <xdr:col>59</xdr:col>
      <xdr:colOff>454660</xdr:colOff>
      <xdr:row>52</xdr:row>
      <xdr:rowOff>40640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EC7F76-F4A0-4388-9954-C2564E51B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97500" y="51816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29</xdr:row>
      <xdr:rowOff>0</xdr:rowOff>
    </xdr:from>
    <xdr:to>
      <xdr:col>69</xdr:col>
      <xdr:colOff>68580</xdr:colOff>
      <xdr:row>52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999D69-1585-447A-9B5E-3743EEB17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30352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381000</xdr:colOff>
      <xdr:row>29</xdr:row>
      <xdr:rowOff>0</xdr:rowOff>
    </xdr:from>
    <xdr:to>
      <xdr:col>78</xdr:col>
      <xdr:colOff>518160</xdr:colOff>
      <xdr:row>52</xdr:row>
      <xdr:rowOff>15240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3CCEBF-3411-40BE-80EF-F7D0607A1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43400" y="51562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508000</xdr:colOff>
      <xdr:row>29</xdr:row>
      <xdr:rowOff>38100</xdr:rowOff>
    </xdr:from>
    <xdr:to>
      <xdr:col>88</xdr:col>
      <xdr:colOff>119380</xdr:colOff>
      <xdr:row>52</xdr:row>
      <xdr:rowOff>53340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40A921-F5B8-4FB6-9702-1DBD83C16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56800" y="51943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88</xdr:col>
      <xdr:colOff>508000</xdr:colOff>
      <xdr:row>29</xdr:row>
      <xdr:rowOff>76200</xdr:rowOff>
    </xdr:from>
    <xdr:to>
      <xdr:col>98</xdr:col>
      <xdr:colOff>152400</xdr:colOff>
      <xdr:row>52</xdr:row>
      <xdr:rowOff>91440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2EEE98A3-DD5B-40C9-8BA8-C50AB6584DC8}"/>
            </a:ext>
          </a:extLst>
        </xdr:cNvPr>
        <xdr:cNvGrpSpPr/>
      </xdr:nvGrpSpPr>
      <xdr:grpSpPr>
        <a:xfrm>
          <a:off x="54152800" y="5232400"/>
          <a:ext cx="5740400" cy="4104640"/>
          <a:chOff x="54152800" y="5156200"/>
          <a:chExt cx="5740400" cy="4104640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3028520B-9E75-44F3-9D42-756629346E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52800" y="5156200"/>
            <a:ext cx="5654040" cy="41046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5AB5663F-0377-4B4A-A816-D45461971EE3}"/>
              </a:ext>
            </a:extLst>
          </xdr:cNvPr>
          <xdr:cNvSpPr/>
        </xdr:nvSpPr>
        <xdr:spPr>
          <a:xfrm rot="1744676">
            <a:off x="58229500" y="5422901"/>
            <a:ext cx="1663700" cy="342900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EDD22281-6054-4D04-B70E-3DE756779CF7}"/>
              </a:ext>
            </a:extLst>
          </xdr:cNvPr>
          <xdr:cNvSpPr/>
        </xdr:nvSpPr>
        <xdr:spPr>
          <a:xfrm rot="1744676">
            <a:off x="58026480" y="5654840"/>
            <a:ext cx="1663700" cy="28988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98</xdr:col>
      <xdr:colOff>292100</xdr:colOff>
      <xdr:row>29</xdr:row>
      <xdr:rowOff>50800</xdr:rowOff>
    </xdr:from>
    <xdr:to>
      <xdr:col>108</xdr:col>
      <xdr:colOff>63500</xdr:colOff>
      <xdr:row>52</xdr:row>
      <xdr:rowOff>66040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E4B49A-129C-4EAD-80D8-5E029EA5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900" y="52070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431800</xdr:colOff>
      <xdr:row>28</xdr:row>
      <xdr:rowOff>165100</xdr:rowOff>
    </xdr:from>
    <xdr:to>
      <xdr:col>118</xdr:col>
      <xdr:colOff>203200</xdr:colOff>
      <xdr:row>52</xdr:row>
      <xdr:rowOff>2540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92B86F0-E089-45D2-BCE4-362185870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68600" y="51435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10</xdr:col>
      <xdr:colOff>365760</xdr:colOff>
      <xdr:row>80</xdr:row>
      <xdr:rowOff>15240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29D7E59-2017-4F6D-A9B1-9C3DF59D4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4160"/>
          <a:ext cx="58521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20</xdr:col>
      <xdr:colOff>266700</xdr:colOff>
      <xdr:row>80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C33C73-141A-444A-9F46-2820769D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4241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57</xdr:row>
      <xdr:rowOff>0</xdr:rowOff>
    </xdr:from>
    <xdr:to>
      <xdr:col>30</xdr:col>
      <xdr:colOff>266700</xdr:colOff>
      <xdr:row>80</xdr:row>
      <xdr:rowOff>15240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A38A63-35CE-4BB3-8E1C-87B07CC9E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4241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406400</xdr:colOff>
      <xdr:row>56</xdr:row>
      <xdr:rowOff>165100</xdr:rowOff>
    </xdr:from>
    <xdr:to>
      <xdr:col>39</xdr:col>
      <xdr:colOff>474980</xdr:colOff>
      <xdr:row>80</xdr:row>
      <xdr:rowOff>2540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FC841A1-8FF0-45D6-BC4D-7102E98FE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94400" y="101219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355600</xdr:colOff>
      <xdr:row>56</xdr:row>
      <xdr:rowOff>127000</xdr:rowOff>
    </xdr:from>
    <xdr:to>
      <xdr:col>50</xdr:col>
      <xdr:colOff>12700</xdr:colOff>
      <xdr:row>79</xdr:row>
      <xdr:rowOff>142240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8AB35AD-7749-4CF9-9480-B7FD787DD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9600" y="100838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330200</xdr:colOff>
      <xdr:row>55</xdr:row>
      <xdr:rowOff>152400</xdr:rowOff>
    </xdr:from>
    <xdr:to>
      <xdr:col>59</xdr:col>
      <xdr:colOff>467360</xdr:colOff>
      <xdr:row>78</xdr:row>
      <xdr:rowOff>167640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3E6F0E3-E4D9-4D28-9A89-3657E4668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10200" y="99314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533400</xdr:colOff>
      <xdr:row>56</xdr:row>
      <xdr:rowOff>0</xdr:rowOff>
    </xdr:from>
    <xdr:to>
      <xdr:col>69</xdr:col>
      <xdr:colOff>38100</xdr:colOff>
      <xdr:row>79</xdr:row>
      <xdr:rowOff>15240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7AAC397-DF8E-4443-9FE0-FC7D21A45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99800" y="99568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431800</xdr:colOff>
      <xdr:row>55</xdr:row>
      <xdr:rowOff>114300</xdr:rowOff>
    </xdr:from>
    <xdr:to>
      <xdr:col>78</xdr:col>
      <xdr:colOff>500380</xdr:colOff>
      <xdr:row>78</xdr:row>
      <xdr:rowOff>129540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13F946-1140-4A28-A5DC-99D311001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94200" y="98933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571500</xdr:colOff>
      <xdr:row>55</xdr:row>
      <xdr:rowOff>76200</xdr:rowOff>
    </xdr:from>
    <xdr:to>
      <xdr:col>88</xdr:col>
      <xdr:colOff>182880</xdr:colOff>
      <xdr:row>78</xdr:row>
      <xdr:rowOff>91440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EEA132-76D5-404C-89FC-176A70DD9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20300" y="98552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558800</xdr:colOff>
      <xdr:row>55</xdr:row>
      <xdr:rowOff>76200</xdr:rowOff>
    </xdr:from>
    <xdr:to>
      <xdr:col>98</xdr:col>
      <xdr:colOff>116840</xdr:colOff>
      <xdr:row>78</xdr:row>
      <xdr:rowOff>91440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E94832-2205-4A64-91BE-BA588E57B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03600" y="98552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108</xdr:col>
      <xdr:colOff>381000</xdr:colOff>
      <xdr:row>78</xdr:row>
      <xdr:rowOff>15240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7F2729C-F394-4985-B540-031A704B8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381000</xdr:colOff>
      <xdr:row>78</xdr:row>
      <xdr:rowOff>15240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41D57B-FA89-43AE-B959-36557609F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274320</xdr:colOff>
      <xdr:row>2</xdr:row>
      <xdr:rowOff>129540</xdr:rowOff>
    </xdr:from>
    <xdr:to>
      <xdr:col>10</xdr:col>
      <xdr:colOff>419100</xdr:colOff>
      <xdr:row>25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9AE112-E12D-4481-8D5A-A61E4B166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49530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487680</xdr:colOff>
      <xdr:row>2</xdr:row>
      <xdr:rowOff>152400</xdr:rowOff>
    </xdr:from>
    <xdr:to>
      <xdr:col>19</xdr:col>
      <xdr:colOff>525780</xdr:colOff>
      <xdr:row>25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452FD0-1E00-4E9F-80B7-934AA964E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3680" y="51816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381000</xdr:colOff>
      <xdr:row>2</xdr:row>
      <xdr:rowOff>76200</xdr:rowOff>
    </xdr:from>
    <xdr:to>
      <xdr:col>29</xdr:col>
      <xdr:colOff>472440</xdr:colOff>
      <xdr:row>25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1B8F56-7FE4-4B7E-B3D5-DE45FD3AB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0" y="441960"/>
          <a:ext cx="55778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39</xdr:col>
      <xdr:colOff>502920</xdr:colOff>
      <xdr:row>25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3A3353-41C6-4484-A89C-12C2C1CB4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289560</xdr:colOff>
      <xdr:row>2</xdr:row>
      <xdr:rowOff>15240</xdr:rowOff>
    </xdr:from>
    <xdr:to>
      <xdr:col>49</xdr:col>
      <xdr:colOff>381000</xdr:colOff>
      <xdr:row>25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DA4800-CBC4-41D9-87DD-DCFE00C75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560" y="381000"/>
          <a:ext cx="55778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426720</xdr:colOff>
      <xdr:row>2</xdr:row>
      <xdr:rowOff>0</xdr:rowOff>
    </xdr:from>
    <xdr:to>
      <xdr:col>59</xdr:col>
      <xdr:colOff>388620</xdr:colOff>
      <xdr:row>25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C17516-7ECF-425A-8CDB-9733C3B44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06720" y="365760"/>
          <a:ext cx="54483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68</xdr:col>
      <xdr:colOff>502920</xdr:colOff>
      <xdr:row>25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FBA086-0516-4D47-86B1-3D6EB37F8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37972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304800</xdr:colOff>
      <xdr:row>2</xdr:row>
      <xdr:rowOff>45720</xdr:rowOff>
    </xdr:from>
    <xdr:to>
      <xdr:col>78</xdr:col>
      <xdr:colOff>198120</xdr:colOff>
      <xdr:row>25</xdr:row>
      <xdr:rowOff>60960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3AB4C1-84D6-43AF-82DB-BC7F0D669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0" y="41148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441960</xdr:colOff>
      <xdr:row>2</xdr:row>
      <xdr:rowOff>60960</xdr:rowOff>
    </xdr:from>
    <xdr:to>
      <xdr:col>87</xdr:col>
      <xdr:colOff>487680</xdr:colOff>
      <xdr:row>25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A3584E-146F-4384-88FA-0B7E2D12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90760" y="42672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441960</xdr:colOff>
      <xdr:row>2</xdr:row>
      <xdr:rowOff>0</xdr:rowOff>
    </xdr:from>
    <xdr:to>
      <xdr:col>97</xdr:col>
      <xdr:colOff>434340</xdr:colOff>
      <xdr:row>25</xdr:row>
      <xdr:rowOff>15240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FFE6C0-DAF7-4637-88B8-954548AB5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86760" y="36576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411480</xdr:colOff>
      <xdr:row>2</xdr:row>
      <xdr:rowOff>30480</xdr:rowOff>
    </xdr:from>
    <xdr:to>
      <xdr:col>108</xdr:col>
      <xdr:colOff>7620</xdr:colOff>
      <xdr:row>25</xdr:row>
      <xdr:rowOff>45720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80683E1-DEA6-467F-9657-290699BC0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52280" y="39624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289560</xdr:colOff>
      <xdr:row>2</xdr:row>
      <xdr:rowOff>30480</xdr:rowOff>
    </xdr:from>
    <xdr:to>
      <xdr:col>117</xdr:col>
      <xdr:colOff>495300</xdr:colOff>
      <xdr:row>25</xdr:row>
      <xdr:rowOff>45720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7D2DA0-7C71-48CF-9FB8-62C36E729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26360" y="39624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274320</xdr:colOff>
      <xdr:row>29</xdr:row>
      <xdr:rowOff>45720</xdr:rowOff>
    </xdr:from>
    <xdr:to>
      <xdr:col>10</xdr:col>
      <xdr:colOff>594360</xdr:colOff>
      <xdr:row>52</xdr:row>
      <xdr:rowOff>60960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379B4E-07D4-4D98-998C-30E5F2253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53492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20</xdr:col>
      <xdr:colOff>213360</xdr:colOff>
      <xdr:row>52</xdr:row>
      <xdr:rowOff>15240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B3FF8F1-4A77-4EFA-A22C-A48755B6E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30352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29</xdr:row>
      <xdr:rowOff>0</xdr:rowOff>
    </xdr:from>
    <xdr:to>
      <xdr:col>30</xdr:col>
      <xdr:colOff>266700</xdr:colOff>
      <xdr:row>52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7BBA37-D101-4069-9434-3A6D8192A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530352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40</xdr:col>
      <xdr:colOff>114300</xdr:colOff>
      <xdr:row>53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D48F5C-2B00-4D21-BE1B-0788189EB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50</xdr:col>
      <xdr:colOff>266700</xdr:colOff>
      <xdr:row>53</xdr:row>
      <xdr:rowOff>15240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F4F216-6FF7-461B-BC60-7404760B0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548640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426720</xdr:colOff>
      <xdr:row>30</xdr:row>
      <xdr:rowOff>30480</xdr:rowOff>
    </xdr:from>
    <xdr:to>
      <xdr:col>59</xdr:col>
      <xdr:colOff>563880</xdr:colOff>
      <xdr:row>53</xdr:row>
      <xdr:rowOff>45720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1FAA365-9B8B-4FE4-B661-617DAE0D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06720" y="5516880"/>
          <a:ext cx="56235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15240</xdr:colOff>
      <xdr:row>29</xdr:row>
      <xdr:rowOff>91440</xdr:rowOff>
    </xdr:from>
    <xdr:to>
      <xdr:col>69</xdr:col>
      <xdr:colOff>83820</xdr:colOff>
      <xdr:row>52</xdr:row>
      <xdr:rowOff>106680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954F7AE-014F-4CDB-BD2E-FC0342AF0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91240" y="53949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304800</xdr:colOff>
      <xdr:row>29</xdr:row>
      <xdr:rowOff>60960</xdr:rowOff>
    </xdr:from>
    <xdr:to>
      <xdr:col>78</xdr:col>
      <xdr:colOff>441960</xdr:colOff>
      <xdr:row>52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48AE884-686C-4689-930A-7BE92840B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0" y="5364480"/>
          <a:ext cx="56235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30</xdr:row>
      <xdr:rowOff>0</xdr:rowOff>
    </xdr:from>
    <xdr:to>
      <xdr:col>88</xdr:col>
      <xdr:colOff>220980</xdr:colOff>
      <xdr:row>53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7E5195-E4BD-4BB3-8BA4-F5D17E16E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486400"/>
          <a:ext cx="57073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30</xdr:row>
      <xdr:rowOff>0</xdr:rowOff>
    </xdr:from>
    <xdr:to>
      <xdr:col>98</xdr:col>
      <xdr:colOff>167640</xdr:colOff>
      <xdr:row>53</xdr:row>
      <xdr:rowOff>15240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7A68C9-A274-426D-AC45-82050B19F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48640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29</xdr:row>
      <xdr:rowOff>0</xdr:rowOff>
    </xdr:from>
    <xdr:to>
      <xdr:col>108</xdr:col>
      <xdr:colOff>381000</xdr:colOff>
      <xdr:row>52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914DD48-06B5-4A21-BC51-FF97D04AF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303520"/>
          <a:ext cx="58674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118</xdr:col>
      <xdr:colOff>381000</xdr:colOff>
      <xdr:row>52</xdr:row>
      <xdr:rowOff>15240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450EE28-0540-4554-AD58-92D6FE155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530352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289560</xdr:colOff>
      <xdr:row>57</xdr:row>
      <xdr:rowOff>121920</xdr:rowOff>
    </xdr:from>
    <xdr:to>
      <xdr:col>10</xdr:col>
      <xdr:colOff>434340</xdr:colOff>
      <xdr:row>80</xdr:row>
      <xdr:rowOff>137160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63CB547-F649-43EF-B203-F5CCB5468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" y="1054608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60960</xdr:colOff>
      <xdr:row>57</xdr:row>
      <xdr:rowOff>91440</xdr:rowOff>
    </xdr:from>
    <xdr:to>
      <xdr:col>20</xdr:col>
      <xdr:colOff>152400</xdr:colOff>
      <xdr:row>80</xdr:row>
      <xdr:rowOff>106680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AA3B292-E1A1-4BB6-AE01-674E8E8B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6560" y="105156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518160</xdr:colOff>
      <xdr:row>57</xdr:row>
      <xdr:rowOff>106680</xdr:rowOff>
    </xdr:from>
    <xdr:to>
      <xdr:col>30</xdr:col>
      <xdr:colOff>0</xdr:colOff>
      <xdr:row>80</xdr:row>
      <xdr:rowOff>121920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83C670-CFC2-4644-A8D7-20D142ED7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0160" y="1053084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411480</xdr:colOff>
      <xdr:row>57</xdr:row>
      <xdr:rowOff>91440</xdr:rowOff>
    </xdr:from>
    <xdr:to>
      <xdr:col>39</xdr:col>
      <xdr:colOff>350520</xdr:colOff>
      <xdr:row>80</xdr:row>
      <xdr:rowOff>106680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D491013-E3B3-4162-AA0E-C524E8D83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99480" y="105156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487680</xdr:colOff>
      <xdr:row>57</xdr:row>
      <xdr:rowOff>45720</xdr:rowOff>
    </xdr:from>
    <xdr:to>
      <xdr:col>49</xdr:col>
      <xdr:colOff>579120</xdr:colOff>
      <xdr:row>80</xdr:row>
      <xdr:rowOff>60960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CFDD2E-33D5-4F0D-992B-6F0AC956F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71680" y="1046988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57</xdr:row>
      <xdr:rowOff>0</xdr:rowOff>
    </xdr:from>
    <xdr:to>
      <xdr:col>59</xdr:col>
      <xdr:colOff>571500</xdr:colOff>
      <xdr:row>80</xdr:row>
      <xdr:rowOff>15240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130A29-C6C1-415C-8329-AA71B45AA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9600" y="10424160"/>
          <a:ext cx="54483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57</xdr:row>
      <xdr:rowOff>0</xdr:rowOff>
    </xdr:from>
    <xdr:to>
      <xdr:col>68</xdr:col>
      <xdr:colOff>548640</xdr:colOff>
      <xdr:row>80</xdr:row>
      <xdr:rowOff>15240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A381A48-6162-421B-8031-62EFE266B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42416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563880</xdr:colOff>
      <xdr:row>56</xdr:row>
      <xdr:rowOff>60960</xdr:rowOff>
    </xdr:from>
    <xdr:to>
      <xdr:col>78</xdr:col>
      <xdr:colOff>457200</xdr:colOff>
      <xdr:row>79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336FD3D-A4C7-4805-AA60-52FA26504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26280" y="1030224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60960</xdr:colOff>
      <xdr:row>56</xdr:row>
      <xdr:rowOff>60960</xdr:rowOff>
    </xdr:from>
    <xdr:to>
      <xdr:col>88</xdr:col>
      <xdr:colOff>106680</xdr:colOff>
      <xdr:row>79</xdr:row>
      <xdr:rowOff>76200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70BC54C-9FFA-478C-B3C1-CFC4E10CB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9360" y="1030224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56</xdr:row>
      <xdr:rowOff>0</xdr:rowOff>
    </xdr:from>
    <xdr:to>
      <xdr:col>97</xdr:col>
      <xdr:colOff>601980</xdr:colOff>
      <xdr:row>79</xdr:row>
      <xdr:rowOff>15240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70CA384-3129-44B1-B154-669CF08D9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1024128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548640</xdr:colOff>
      <xdr:row>56</xdr:row>
      <xdr:rowOff>15240</xdr:rowOff>
    </xdr:from>
    <xdr:to>
      <xdr:col>108</xdr:col>
      <xdr:colOff>99060</xdr:colOff>
      <xdr:row>79</xdr:row>
      <xdr:rowOff>30480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AA80694-2263-45CA-A4C1-ADF4F0967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89440" y="1025652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30480</xdr:colOff>
      <xdr:row>55</xdr:row>
      <xdr:rowOff>121920</xdr:rowOff>
    </xdr:from>
    <xdr:to>
      <xdr:col>118</xdr:col>
      <xdr:colOff>236220</xdr:colOff>
      <xdr:row>78</xdr:row>
      <xdr:rowOff>137160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F1665C-C325-48E9-B559-13DDCD674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76880" y="1018032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19AD0-9A09-4D2B-B081-22BFEE6EFE7D}">
  <sheetPr>
    <tabColor rgb="FFFFC000"/>
  </sheetPr>
  <dimension ref="A1:T75"/>
  <sheetViews>
    <sheetView tabSelected="1" zoomScale="80" zoomScaleNormal="80" workbookViewId="0">
      <selection activeCell="R7" sqref="R7"/>
    </sheetView>
  </sheetViews>
  <sheetFormatPr defaultRowHeight="14.4" x14ac:dyDescent="0.3"/>
  <cols>
    <col min="1" max="1" width="24.109375" customWidth="1"/>
    <col min="2" max="2" width="27.33203125" customWidth="1"/>
    <col min="3" max="3" width="9.88671875" style="2" customWidth="1"/>
    <col min="4" max="4" width="9.33203125" customWidth="1"/>
    <col min="5" max="5" width="8.6640625" customWidth="1"/>
    <col min="6" max="7" width="10.44140625" customWidth="1"/>
    <col min="8" max="8" width="7.88671875" customWidth="1"/>
    <col min="9" max="9" width="8.88671875" customWidth="1"/>
    <col min="10" max="12" width="10.109375" customWidth="1"/>
    <col min="13" max="13" width="9.88671875" customWidth="1"/>
    <col min="14" max="14" width="10.21875" customWidth="1"/>
    <col min="15" max="15" width="12" customWidth="1"/>
    <col min="16" max="16" width="12.33203125" customWidth="1"/>
  </cols>
  <sheetData>
    <row r="1" spans="1:20" ht="54" customHeight="1" thickBot="1" x14ac:dyDescent="0.35">
      <c r="A1" s="78" t="s">
        <v>118</v>
      </c>
      <c r="B1" s="79" t="s">
        <v>123</v>
      </c>
      <c r="C1" s="79" t="s">
        <v>138</v>
      </c>
      <c r="D1" s="79" t="s">
        <v>121</v>
      </c>
      <c r="E1" s="79" t="s">
        <v>100</v>
      </c>
      <c r="F1" s="80" t="s">
        <v>102</v>
      </c>
      <c r="G1" s="80" t="s">
        <v>103</v>
      </c>
      <c r="H1" s="81" t="s">
        <v>122</v>
      </c>
      <c r="I1" s="81" t="s">
        <v>124</v>
      </c>
      <c r="J1" s="80" t="s">
        <v>101</v>
      </c>
      <c r="K1" s="82" t="s">
        <v>105</v>
      </c>
      <c r="L1" s="82" t="s">
        <v>106</v>
      </c>
      <c r="M1" s="83" t="s">
        <v>122</v>
      </c>
      <c r="N1" s="83" t="s">
        <v>124</v>
      </c>
      <c r="O1" s="82" t="s">
        <v>104</v>
      </c>
      <c r="P1" s="84" t="s">
        <v>127</v>
      </c>
    </row>
    <row r="2" spans="1:20" ht="15" thickTop="1" x14ac:dyDescent="0.3">
      <c r="A2" s="168" t="s">
        <v>132</v>
      </c>
      <c r="B2" s="102" t="s">
        <v>98</v>
      </c>
      <c r="C2" s="191">
        <f>FIT!G2</f>
        <v>4400</v>
      </c>
      <c r="D2" s="185">
        <f>FIT!H2</f>
        <v>4444.0139468802536</v>
      </c>
      <c r="E2" s="189">
        <f t="shared" ref="E2:E7" si="0">ABS(D2-C2)</f>
        <v>44.01394688025357</v>
      </c>
      <c r="F2" s="186">
        <f>FIT!M2</f>
        <v>4405.6859142211879</v>
      </c>
      <c r="G2" s="186">
        <f>FIT!N2</f>
        <v>4533.167840323531</v>
      </c>
      <c r="H2" s="186">
        <f t="shared" ref="H2:H7" si="1">F2-C2</f>
        <v>5.6859142211878861</v>
      </c>
      <c r="I2" s="186">
        <f t="shared" ref="I2:I7" si="2">G2-C2</f>
        <v>133.16784032353098</v>
      </c>
      <c r="J2" s="189">
        <f t="shared" ref="J2:J7" si="3">MAX(ABS(H2),ABS(I2))</f>
        <v>133.16784032353098</v>
      </c>
      <c r="K2" s="186">
        <f>FIT!Q2</f>
        <v>4256.2545628632934</v>
      </c>
      <c r="L2" s="186">
        <f>FIT!R2</f>
        <v>4414.954124917781</v>
      </c>
      <c r="M2" s="186">
        <f>FIT!Q2-SummaryQuantFIT!C2</f>
        <v>-143.74543713670664</v>
      </c>
      <c r="N2" s="186">
        <f>FIT!R2-SummaryQuantFIT!C2</f>
        <v>14.954124917780973</v>
      </c>
      <c r="O2" s="189">
        <f t="shared" ref="O2:O7" si="4">MAX(ABS(M2),ABS(N2))</f>
        <v>143.74543713670664</v>
      </c>
      <c r="P2" s="170" t="str">
        <f t="shared" ref="P2:P7" si="5">IF(OR(E2&lt;J2,E2&lt;O2),"YES","NO")</f>
        <v>YES</v>
      </c>
      <c r="S2" s="167"/>
      <c r="T2" s="167"/>
    </row>
    <row r="3" spans="1:20" x14ac:dyDescent="0.3">
      <c r="A3" s="169"/>
      <c r="B3" s="136" t="s">
        <v>99</v>
      </c>
      <c r="C3" s="192">
        <f>FIT!G3</f>
        <v>25600</v>
      </c>
      <c r="D3" s="187">
        <f>FIT!H3</f>
        <v>25279.962013884517</v>
      </c>
      <c r="E3" s="190">
        <f t="shared" si="0"/>
        <v>320.03798611548336</v>
      </c>
      <c r="F3" s="188">
        <f>FIT!M3</f>
        <v>24873.535886110996</v>
      </c>
      <c r="G3" s="188">
        <f>FIT!N3</f>
        <v>25184.720051047891</v>
      </c>
      <c r="H3" s="188">
        <f t="shared" si="1"/>
        <v>-726.46411388900378</v>
      </c>
      <c r="I3" s="188">
        <f t="shared" si="2"/>
        <v>-415.27994895210941</v>
      </c>
      <c r="J3" s="190">
        <f t="shared" si="3"/>
        <v>726.46411388900378</v>
      </c>
      <c r="K3" s="188">
        <f>FIT!Q3</f>
        <v>25671.381068072256</v>
      </c>
      <c r="L3" s="188">
        <f>FIT!R3</f>
        <v>26065.885314880608</v>
      </c>
      <c r="M3" s="188">
        <f>FIT!Q3-SummaryQuantFIT!C3</f>
        <v>71.381068072256312</v>
      </c>
      <c r="N3" s="188">
        <f>FIT!R3-SummaryQuantFIT!C3</f>
        <v>465.88531488060835</v>
      </c>
      <c r="O3" s="190">
        <f t="shared" si="4"/>
        <v>465.88531488060835</v>
      </c>
      <c r="P3" s="171" t="str">
        <f t="shared" si="5"/>
        <v>YES</v>
      </c>
      <c r="S3" s="167"/>
      <c r="T3" s="167"/>
    </row>
    <row r="4" spans="1:20" x14ac:dyDescent="0.3">
      <c r="A4" s="65" t="s">
        <v>135</v>
      </c>
      <c r="B4" s="63" t="s">
        <v>98</v>
      </c>
      <c r="C4" s="68">
        <f>FIT!G4</f>
        <v>250</v>
      </c>
      <c r="D4" s="69">
        <f>FIT!H4</f>
        <v>255.2429286284889</v>
      </c>
      <c r="E4" s="70">
        <f t="shared" si="0"/>
        <v>5.2429286284888974</v>
      </c>
      <c r="F4" s="71">
        <f>FIT!M4</f>
        <v>250.6593142344982</v>
      </c>
      <c r="G4" s="71">
        <f>FIT!N4</f>
        <v>262.85951316551802</v>
      </c>
      <c r="H4" s="69">
        <f t="shared" si="1"/>
        <v>0.65931423449819704</v>
      </c>
      <c r="I4" s="69">
        <f t="shared" si="2"/>
        <v>12.859513165518024</v>
      </c>
      <c r="J4" s="70">
        <f t="shared" si="3"/>
        <v>12.859513165518024</v>
      </c>
      <c r="K4" s="71">
        <f>FIT!Q4</f>
        <v>232.18135532425424</v>
      </c>
      <c r="L4" s="71">
        <f>FIT!R4</f>
        <v>248.78297487495848</v>
      </c>
      <c r="M4" s="72">
        <f>FIT!Q4-SummaryQuantFIT!C4</f>
        <v>-17.818644675745759</v>
      </c>
      <c r="N4" s="72">
        <f>FIT!R4-SummaryQuantFIT!C4</f>
        <v>-1.2170251250415163</v>
      </c>
      <c r="O4" s="70">
        <f t="shared" si="4"/>
        <v>17.818644675745759</v>
      </c>
      <c r="P4" s="73" t="str">
        <f t="shared" si="5"/>
        <v>YES</v>
      </c>
    </row>
    <row r="5" spans="1:20" x14ac:dyDescent="0.3">
      <c r="A5" s="103"/>
      <c r="B5" s="104" t="s">
        <v>99</v>
      </c>
      <c r="C5" s="105">
        <f>FIT!G5</f>
        <v>1250</v>
      </c>
      <c r="D5" s="106">
        <f>FIT!H5</f>
        <v>1278.6875945648389</v>
      </c>
      <c r="E5" s="107">
        <f t="shared" si="0"/>
        <v>28.687594564838946</v>
      </c>
      <c r="F5" s="108">
        <f>FIT!M5</f>
        <v>1277.7991889735379</v>
      </c>
      <c r="G5" s="108">
        <f>FIT!N5</f>
        <v>1304.7443299194481</v>
      </c>
      <c r="H5" s="106">
        <f t="shared" si="1"/>
        <v>27.799188973537866</v>
      </c>
      <c r="I5" s="106">
        <f t="shared" si="2"/>
        <v>54.744329919448091</v>
      </c>
      <c r="J5" s="107">
        <f t="shared" si="3"/>
        <v>54.744329919448091</v>
      </c>
      <c r="K5" s="108">
        <f>FIT!Q5</f>
        <v>1185.0507425252881</v>
      </c>
      <c r="L5" s="108">
        <f>FIT!R5</f>
        <v>1220.1044406424064</v>
      </c>
      <c r="M5" s="109">
        <f>FIT!Q5-SummaryQuantFIT!C5</f>
        <v>-64.949257474711885</v>
      </c>
      <c r="N5" s="109">
        <f>FIT!R5-SummaryQuantFIT!C5</f>
        <v>-29.895559357593584</v>
      </c>
      <c r="O5" s="107">
        <f t="shared" si="4"/>
        <v>64.949257474711885</v>
      </c>
      <c r="P5" s="110" t="str">
        <f t="shared" si="5"/>
        <v>YES</v>
      </c>
    </row>
    <row r="6" spans="1:20" x14ac:dyDescent="0.3">
      <c r="A6" s="111" t="s">
        <v>11</v>
      </c>
      <c r="B6" s="112" t="s">
        <v>98</v>
      </c>
      <c r="C6" s="113">
        <f>FIT!G6</f>
        <v>375</v>
      </c>
      <c r="D6" s="114">
        <f>FIT!H6</f>
        <v>505.8031998574865</v>
      </c>
      <c r="E6" s="115">
        <f t="shared" si="0"/>
        <v>130.8031998574865</v>
      </c>
      <c r="F6" s="116">
        <f>FIT!M6</f>
        <v>409.93280492132834</v>
      </c>
      <c r="G6" s="116">
        <f>FIT!N6</f>
        <v>457.33993848337701</v>
      </c>
      <c r="H6" s="114">
        <f t="shared" si="1"/>
        <v>34.932804921328341</v>
      </c>
      <c r="I6" s="114">
        <f t="shared" si="2"/>
        <v>82.339938483377011</v>
      </c>
      <c r="J6" s="115">
        <f t="shared" si="3"/>
        <v>82.339938483377011</v>
      </c>
      <c r="K6" s="116">
        <f>FIT!Q6</f>
        <v>377.75852576218261</v>
      </c>
      <c r="L6" s="116">
        <f>FIT!R6</f>
        <v>419.36016255911039</v>
      </c>
      <c r="M6" s="117">
        <f>FIT!Q6-SummaryQuantFIT!C6</f>
        <v>2.7585257621826145</v>
      </c>
      <c r="N6" s="117">
        <f>FIT!R6-SummaryQuantFIT!C6</f>
        <v>44.360162559110393</v>
      </c>
      <c r="O6" s="115">
        <f t="shared" si="4"/>
        <v>44.360162559110393</v>
      </c>
      <c r="P6" s="118" t="str">
        <f t="shared" si="5"/>
        <v>NO</v>
      </c>
    </row>
    <row r="7" spans="1:20" x14ac:dyDescent="0.3">
      <c r="A7" s="103"/>
      <c r="B7" s="104" t="s">
        <v>99</v>
      </c>
      <c r="C7" s="119">
        <f>FIT!G7</f>
        <v>1500</v>
      </c>
      <c r="D7" s="106">
        <f>FIT!H7</f>
        <v>1706.5113205912039</v>
      </c>
      <c r="E7" s="107">
        <f t="shared" si="0"/>
        <v>206.51132059120391</v>
      </c>
      <c r="F7" s="108">
        <f>FIT!M7</f>
        <v>1640.0729918372122</v>
      </c>
      <c r="G7" s="108">
        <f>FIT!N7</f>
        <v>1736.612090382107</v>
      </c>
      <c r="H7" s="106">
        <f t="shared" si="1"/>
        <v>140.07299183721216</v>
      </c>
      <c r="I7" s="106">
        <f t="shared" si="2"/>
        <v>236.612090382107</v>
      </c>
      <c r="J7" s="107">
        <f t="shared" si="3"/>
        <v>236.612090382107</v>
      </c>
      <c r="K7" s="108">
        <f>FIT!Q7</f>
        <v>1480.8945681650093</v>
      </c>
      <c r="L7" s="108">
        <f>FIT!R7</f>
        <v>1563.3876467028729</v>
      </c>
      <c r="M7" s="109">
        <f>FIT!Q7-SummaryQuantFIT!C7</f>
        <v>-19.105431834990668</v>
      </c>
      <c r="N7" s="109">
        <f>FIT!R7-SummaryQuantFIT!C7</f>
        <v>63.387646702872871</v>
      </c>
      <c r="O7" s="107">
        <f t="shared" si="4"/>
        <v>63.387646702872871</v>
      </c>
      <c r="P7" s="110" t="str">
        <f t="shared" si="5"/>
        <v>YES</v>
      </c>
    </row>
    <row r="8" spans="1:20" ht="18" customHeight="1" x14ac:dyDescent="0.3">
      <c r="A8" s="120" t="s">
        <v>13</v>
      </c>
      <c r="B8" s="121" t="s">
        <v>107</v>
      </c>
      <c r="C8" s="122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4"/>
    </row>
    <row r="9" spans="1:20" ht="10.199999999999999" customHeight="1" x14ac:dyDescent="0.3">
      <c r="A9" s="125"/>
      <c r="B9" s="126" t="s">
        <v>129</v>
      </c>
      <c r="C9" s="127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9"/>
    </row>
    <row r="10" spans="1:20" x14ac:dyDescent="0.3">
      <c r="A10" s="120" t="s">
        <v>14</v>
      </c>
      <c r="B10" s="112" t="s">
        <v>98</v>
      </c>
      <c r="C10" s="130">
        <f>FIT!G10</f>
        <v>675</v>
      </c>
      <c r="D10" s="114">
        <f>FIT!H10</f>
        <v>821.49952855748245</v>
      </c>
      <c r="E10" s="115">
        <f>ABS(D10-C10)</f>
        <v>146.49952855748245</v>
      </c>
      <c r="F10" s="116">
        <f>FIT!M10</f>
        <v>731.76303937615307</v>
      </c>
      <c r="G10" s="116">
        <f>FIT!N10</f>
        <v>783.24305418000506</v>
      </c>
      <c r="H10" s="114">
        <f>F10-C10</f>
        <v>56.763039376153074</v>
      </c>
      <c r="I10" s="114">
        <f>G10-C10</f>
        <v>108.24305418000506</v>
      </c>
      <c r="J10" s="115">
        <f>MAX(ABS(H10),ABS(I10))</f>
        <v>108.24305418000506</v>
      </c>
      <c r="K10" s="116">
        <f>FIT!Q10</f>
        <v>667.02838560048428</v>
      </c>
      <c r="L10" s="116">
        <f>FIT!R10</f>
        <v>724.38101240294452</v>
      </c>
      <c r="M10" s="117">
        <f>FIT!Q10-SummaryQuantFIT!C10</f>
        <v>-7.9716143995157154</v>
      </c>
      <c r="N10" s="117">
        <f>FIT!R10-SummaryQuantFIT!C10</f>
        <v>49.381012402944521</v>
      </c>
      <c r="O10" s="115">
        <f>MAX(ABS(M10),ABS(N10))</f>
        <v>49.381012402944521</v>
      </c>
      <c r="P10" s="118" t="str">
        <f>IF(OR(E10&lt;J10,E10&lt;O10),"YES","NO")</f>
        <v>NO</v>
      </c>
    </row>
    <row r="11" spans="1:20" x14ac:dyDescent="0.3">
      <c r="A11" s="125"/>
      <c r="B11" s="104" t="s">
        <v>99</v>
      </c>
      <c r="C11" s="105">
        <f>FIT!G11</f>
        <v>2750</v>
      </c>
      <c r="D11" s="106">
        <f>FIT!H11</f>
        <v>2984.275191839331</v>
      </c>
      <c r="E11" s="107">
        <f>ABS(D11-C11)</f>
        <v>234.275191839331</v>
      </c>
      <c r="F11" s="108">
        <f>FIT!M11</f>
        <v>2919.6516404124218</v>
      </c>
      <c r="G11" s="108">
        <f>FIT!N11</f>
        <v>3025.2450662524484</v>
      </c>
      <c r="H11" s="106">
        <f>F11-C11</f>
        <v>169.65164041242178</v>
      </c>
      <c r="I11" s="106">
        <f>G11-C11</f>
        <v>275.2450662524484</v>
      </c>
      <c r="J11" s="107">
        <f>MAX(ABS(H11),ABS(I11))</f>
        <v>275.2450662524484</v>
      </c>
      <c r="K11" s="108">
        <f>FIT!Q11</f>
        <v>2668.2724614298695</v>
      </c>
      <c r="L11" s="108">
        <f>FIT!R11</f>
        <v>2784.6647003462076</v>
      </c>
      <c r="M11" s="109">
        <f>FIT!Q11-SummaryQuantFIT!C11</f>
        <v>-81.727538570130491</v>
      </c>
      <c r="N11" s="109">
        <f>FIT!R11-SummaryQuantFIT!C11</f>
        <v>34.66470034620761</v>
      </c>
      <c r="O11" s="107">
        <f>MAX(ABS(M11),ABS(N11))</f>
        <v>81.727538570130491</v>
      </c>
      <c r="P11" s="110" t="str">
        <f>IF(OR(E11&lt;J11,E11&lt;O11),"YES","NO")</f>
        <v>YES</v>
      </c>
    </row>
    <row r="12" spans="1:20" ht="14.4" customHeight="1" x14ac:dyDescent="0.3">
      <c r="A12" s="120" t="s">
        <v>15</v>
      </c>
      <c r="B12" s="121" t="s">
        <v>107</v>
      </c>
      <c r="C12" s="122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4"/>
    </row>
    <row r="13" spans="1:20" ht="13.2" customHeight="1" x14ac:dyDescent="0.3">
      <c r="A13" s="125"/>
      <c r="B13" s="126" t="s">
        <v>129</v>
      </c>
      <c r="C13" s="127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29"/>
    </row>
    <row r="14" spans="1:20" x14ac:dyDescent="0.3">
      <c r="A14" s="120" t="s">
        <v>16</v>
      </c>
      <c r="B14" s="112" t="s">
        <v>98</v>
      </c>
      <c r="C14" s="130">
        <f>FIT!G14</f>
        <v>12</v>
      </c>
      <c r="D14" s="114">
        <f>FIT!H14</f>
        <v>10.824580342426497</v>
      </c>
      <c r="E14" s="115">
        <f t="shared" ref="E14:E25" si="6">ABS(D14-C14)</f>
        <v>1.175419657573503</v>
      </c>
      <c r="F14" s="116">
        <f>FIT!M14</f>
        <v>5.5144918043274513</v>
      </c>
      <c r="G14" s="116">
        <f>FIT!N14</f>
        <v>10.33660957344955</v>
      </c>
      <c r="H14" s="114">
        <f t="shared" ref="H14:H25" si="7">F14-C14</f>
        <v>-6.4855081956725487</v>
      </c>
      <c r="I14" s="114">
        <f t="shared" ref="I14:I25" si="8">G14-C14</f>
        <v>-1.6633904265504498</v>
      </c>
      <c r="J14" s="115">
        <f t="shared" ref="J14:J25" si="9">MAX(ABS(H14),ABS(I14))</f>
        <v>6.4855081956725487</v>
      </c>
      <c r="K14" s="116">
        <f>FIT!Q14</f>
        <v>24.547872340425535</v>
      </c>
      <c r="L14" s="116">
        <f>FIT!R14</f>
        <v>30.603191489361695</v>
      </c>
      <c r="M14" s="117">
        <f>FIT!Q14-SummaryQuantFIT!C14</f>
        <v>12.547872340425535</v>
      </c>
      <c r="N14" s="117">
        <f>FIT!R14-SummaryQuantFIT!C14</f>
        <v>18.603191489361695</v>
      </c>
      <c r="O14" s="115">
        <f t="shared" ref="O14:O25" si="10">MAX(ABS(M14),ABS(N14))</f>
        <v>18.603191489361695</v>
      </c>
      <c r="P14" s="118" t="str">
        <f t="shared" ref="P14:P25" si="11">IF(OR(E14&lt;J14,E14&lt;O14),"YES","NO")</f>
        <v>YES</v>
      </c>
    </row>
    <row r="15" spans="1:20" x14ac:dyDescent="0.3">
      <c r="A15" s="125"/>
      <c r="B15" s="104" t="s">
        <v>99</v>
      </c>
      <c r="C15" s="105">
        <f>FIT!G15</f>
        <v>60</v>
      </c>
      <c r="D15" s="106">
        <f>FIT!H15</f>
        <v>57.936248446382962</v>
      </c>
      <c r="E15" s="107">
        <f t="shared" si="6"/>
        <v>2.0637515536170383</v>
      </c>
      <c r="F15" s="108">
        <f>FIT!M15</f>
        <v>51.795810284515902</v>
      </c>
      <c r="G15" s="108">
        <f>FIT!N15</f>
        <v>62.071765299731474</v>
      </c>
      <c r="H15" s="106">
        <f t="shared" si="7"/>
        <v>-8.2041897154840981</v>
      </c>
      <c r="I15" s="106">
        <f t="shared" si="8"/>
        <v>2.0717652997314744</v>
      </c>
      <c r="J15" s="107">
        <f t="shared" si="9"/>
        <v>8.2041897154840981</v>
      </c>
      <c r="K15" s="108">
        <f>FIT!Q15</f>
        <v>57.739361702127681</v>
      </c>
      <c r="L15" s="108">
        <f>FIT!R15</f>
        <v>70.603191489361677</v>
      </c>
      <c r="M15" s="109">
        <f>FIT!Q15-SummaryQuantFIT!C15</f>
        <v>-2.260638297872319</v>
      </c>
      <c r="N15" s="109">
        <f>FIT!R15-SummaryQuantFIT!C15</f>
        <v>10.603191489361677</v>
      </c>
      <c r="O15" s="107">
        <f t="shared" si="10"/>
        <v>10.603191489361677</v>
      </c>
      <c r="P15" s="110" t="str">
        <f t="shared" si="11"/>
        <v>YES</v>
      </c>
    </row>
    <row r="16" spans="1:20" x14ac:dyDescent="0.3">
      <c r="A16" s="120" t="s">
        <v>18</v>
      </c>
      <c r="B16" s="112" t="s">
        <v>98</v>
      </c>
      <c r="C16" s="130">
        <f>FIT!G16</f>
        <v>2</v>
      </c>
      <c r="D16" s="114">
        <f>FIT!H16</f>
        <v>3.2117792231582341</v>
      </c>
      <c r="E16" s="115">
        <f t="shared" si="6"/>
        <v>1.2117792231582341</v>
      </c>
      <c r="F16" s="116">
        <f>FIT!M16</f>
        <v>0.85550239234448977</v>
      </c>
      <c r="G16" s="116">
        <f>FIT!N16</f>
        <v>2.4990430622009518</v>
      </c>
      <c r="H16" s="114">
        <f t="shared" si="7"/>
        <v>-1.1444976076555102</v>
      </c>
      <c r="I16" s="114">
        <f t="shared" si="8"/>
        <v>0.49904306220095185</v>
      </c>
      <c r="J16" s="115">
        <f t="shared" si="9"/>
        <v>1.1444976076555102</v>
      </c>
      <c r="K16" s="116">
        <f>FIT!Q16</f>
        <v>3.8971171171171237</v>
      </c>
      <c r="L16" s="116">
        <f>FIT!R16</f>
        <v>5.3792792792792801</v>
      </c>
      <c r="M16" s="117">
        <f>FIT!Q16-SummaryQuantFIT!C16</f>
        <v>1.8971171171171237</v>
      </c>
      <c r="N16" s="117">
        <f>FIT!R16-SummaryQuantFIT!C16</f>
        <v>3.3792792792792801</v>
      </c>
      <c r="O16" s="115">
        <f t="shared" si="10"/>
        <v>3.3792792792792801</v>
      </c>
      <c r="P16" s="118" t="str">
        <f t="shared" si="11"/>
        <v>YES</v>
      </c>
    </row>
    <row r="17" spans="1:16" x14ac:dyDescent="0.3">
      <c r="A17" s="125"/>
      <c r="B17" s="104" t="s">
        <v>99</v>
      </c>
      <c r="C17" s="105">
        <f>FIT!G17</f>
        <v>18</v>
      </c>
      <c r="D17" s="106">
        <f>FIT!H17</f>
        <v>23.916152404301112</v>
      </c>
      <c r="E17" s="107">
        <f t="shared" si="6"/>
        <v>5.916152404301112</v>
      </c>
      <c r="F17" s="108">
        <f>FIT!M17</f>
        <v>18.31004784688993</v>
      </c>
      <c r="G17" s="108">
        <f>FIT!N17</f>
        <v>22.709569377990395</v>
      </c>
      <c r="H17" s="106">
        <f t="shared" si="7"/>
        <v>0.3100478468899297</v>
      </c>
      <c r="I17" s="106">
        <f t="shared" si="8"/>
        <v>4.7095693779903947</v>
      </c>
      <c r="J17" s="107">
        <f t="shared" si="9"/>
        <v>4.7095693779903947</v>
      </c>
      <c r="K17" s="108">
        <f>FIT!Q17</f>
        <v>18.167387387387397</v>
      </c>
      <c r="L17" s="108">
        <f>FIT!R17</f>
        <v>22.445945945946001</v>
      </c>
      <c r="M17" s="109">
        <f>FIT!Q17-SummaryQuantFIT!C17</f>
        <v>0.16738738738739656</v>
      </c>
      <c r="N17" s="109">
        <f>FIT!R17-SummaryQuantFIT!C17</f>
        <v>4.4459459459460007</v>
      </c>
      <c r="O17" s="107">
        <f t="shared" si="10"/>
        <v>4.4459459459460007</v>
      </c>
      <c r="P17" s="110" t="str">
        <f t="shared" si="11"/>
        <v>NO</v>
      </c>
    </row>
    <row r="18" spans="1:16" x14ac:dyDescent="0.3">
      <c r="A18" s="120" t="s">
        <v>19</v>
      </c>
      <c r="B18" s="112" t="s">
        <v>98</v>
      </c>
      <c r="C18" s="130">
        <f>FIT!G18</f>
        <v>175</v>
      </c>
      <c r="D18" s="114">
        <f>FIT!H18</f>
        <v>117.91343961554</v>
      </c>
      <c r="E18" s="115">
        <f t="shared" si="6"/>
        <v>57.08656038446</v>
      </c>
      <c r="F18" s="116">
        <f>FIT!M18</f>
        <v>66.511621783363225</v>
      </c>
      <c r="G18" s="116">
        <f>FIT!N18</f>
        <v>113.5878333723621</v>
      </c>
      <c r="H18" s="114">
        <f t="shared" si="7"/>
        <v>-108.48837821663678</v>
      </c>
      <c r="I18" s="114">
        <f t="shared" si="8"/>
        <v>-61.412166627637902</v>
      </c>
      <c r="J18" s="115">
        <f t="shared" si="9"/>
        <v>108.48837821663678</v>
      </c>
      <c r="K18" s="116">
        <f>FIT!Q18</f>
        <v>337.43280858580096</v>
      </c>
      <c r="L18" s="116">
        <f>FIT!R18</f>
        <v>447.79046696605184</v>
      </c>
      <c r="M18" s="117">
        <f>FIT!Q18-SummaryQuantFIT!C18</f>
        <v>162.43280858580096</v>
      </c>
      <c r="N18" s="117">
        <f>FIT!R18-SummaryQuantFIT!C18</f>
        <v>272.79046696605184</v>
      </c>
      <c r="O18" s="115">
        <f t="shared" si="10"/>
        <v>272.79046696605184</v>
      </c>
      <c r="P18" s="118" t="str">
        <f t="shared" si="11"/>
        <v>YES</v>
      </c>
    </row>
    <row r="19" spans="1:16" x14ac:dyDescent="0.3">
      <c r="A19" s="125"/>
      <c r="B19" s="104" t="s">
        <v>99</v>
      </c>
      <c r="C19" s="105">
        <f>FIT!G19</f>
        <v>750</v>
      </c>
      <c r="D19" s="106">
        <f>FIT!H19</f>
        <v>597.17633420959532</v>
      </c>
      <c r="E19" s="107">
        <f t="shared" si="6"/>
        <v>152.82366579040468</v>
      </c>
      <c r="F19" s="108">
        <f>FIT!M19</f>
        <v>534.15076002393789</v>
      </c>
      <c r="G19" s="108">
        <f>FIT!N19</f>
        <v>625.2545000390287</v>
      </c>
      <c r="H19" s="106">
        <f t="shared" si="7"/>
        <v>-215.84923997606211</v>
      </c>
      <c r="I19" s="106">
        <f t="shared" si="8"/>
        <v>-124.7454999609713</v>
      </c>
      <c r="J19" s="107">
        <f t="shared" si="9"/>
        <v>215.84923997606211</v>
      </c>
      <c r="K19" s="108">
        <f>FIT!Q19</f>
        <v>655.02892582980553</v>
      </c>
      <c r="L19" s="108">
        <f>FIT!R19</f>
        <v>866.26996582709944</v>
      </c>
      <c r="M19" s="109">
        <f>FIT!Q19-SummaryQuantFIT!C19</f>
        <v>-94.97107417019447</v>
      </c>
      <c r="N19" s="109">
        <f>FIT!R19-SummaryQuantFIT!C19</f>
        <v>116.26996582709944</v>
      </c>
      <c r="O19" s="107">
        <f t="shared" si="10"/>
        <v>116.26996582709944</v>
      </c>
      <c r="P19" s="110" t="str">
        <f t="shared" si="11"/>
        <v>YES</v>
      </c>
    </row>
    <row r="20" spans="1:16" x14ac:dyDescent="0.3">
      <c r="A20" s="120" t="s">
        <v>20</v>
      </c>
      <c r="B20" s="112" t="s">
        <v>98</v>
      </c>
      <c r="C20" s="130">
        <f>FIT!G20</f>
        <v>125</v>
      </c>
      <c r="D20" s="114">
        <f>FIT!H20</f>
        <v>111.61374781118786</v>
      </c>
      <c r="E20" s="115">
        <f t="shared" si="6"/>
        <v>13.386252188812136</v>
      </c>
      <c r="F20" s="116">
        <f>FIT!M20</f>
        <v>30.958448435920246</v>
      </c>
      <c r="G20" s="116">
        <f>FIT!N20</f>
        <v>145.5871321885096</v>
      </c>
      <c r="H20" s="114">
        <f t="shared" si="7"/>
        <v>-94.041551564079754</v>
      </c>
      <c r="I20" s="114">
        <f t="shared" si="8"/>
        <v>20.587132188509599</v>
      </c>
      <c r="J20" s="115">
        <f t="shared" si="9"/>
        <v>94.041551564079754</v>
      </c>
      <c r="K20" s="116">
        <f>FIT!Q20</f>
        <v>93.506305643265733</v>
      </c>
      <c r="L20" s="116">
        <f>FIT!R20</f>
        <v>205.16781059329051</v>
      </c>
      <c r="M20" s="117">
        <f>FIT!Q20-SummaryQuantFIT!C20</f>
        <v>-31.493694356734267</v>
      </c>
      <c r="N20" s="117">
        <f>FIT!R20-SummaryQuantFIT!C20</f>
        <v>80.167810593290511</v>
      </c>
      <c r="O20" s="115">
        <f t="shared" si="10"/>
        <v>80.167810593290511</v>
      </c>
      <c r="P20" s="118" t="str">
        <f t="shared" si="11"/>
        <v>YES</v>
      </c>
    </row>
    <row r="21" spans="1:16" x14ac:dyDescent="0.3">
      <c r="A21" s="125"/>
      <c r="B21" s="104" t="s">
        <v>99</v>
      </c>
      <c r="C21" s="105">
        <f>FIT!G21</f>
        <v>350</v>
      </c>
      <c r="D21" s="106">
        <f>FIT!H21</f>
        <v>361.48420626877061</v>
      </c>
      <c r="E21" s="107">
        <f t="shared" si="6"/>
        <v>11.484206268770606</v>
      </c>
      <c r="F21" s="108">
        <f>FIT!M21</f>
        <v>243.28635832327939</v>
      </c>
      <c r="G21" s="108">
        <f>FIT!N21</f>
        <v>428.01956462094307</v>
      </c>
      <c r="H21" s="106">
        <f t="shared" si="7"/>
        <v>-106.71364167672061</v>
      </c>
      <c r="I21" s="106">
        <f t="shared" si="8"/>
        <v>78.019564620943072</v>
      </c>
      <c r="J21" s="107">
        <f t="shared" si="9"/>
        <v>106.71364167672061</v>
      </c>
      <c r="K21" s="108">
        <f>FIT!Q21</f>
        <v>304.63644262956689</v>
      </c>
      <c r="L21" s="108">
        <f>FIT!R21</f>
        <v>491.77959568861053</v>
      </c>
      <c r="M21" s="109">
        <f>FIT!Q21-SummaryQuantFIT!C21</f>
        <v>-45.363557370433114</v>
      </c>
      <c r="N21" s="109">
        <f>FIT!R21-SummaryQuantFIT!C21</f>
        <v>141.77959568861053</v>
      </c>
      <c r="O21" s="107">
        <f t="shared" si="10"/>
        <v>141.77959568861053</v>
      </c>
      <c r="P21" s="110" t="str">
        <f t="shared" si="11"/>
        <v>YES</v>
      </c>
    </row>
    <row r="22" spans="1:16" x14ac:dyDescent="0.3">
      <c r="A22" s="120" t="s">
        <v>22</v>
      </c>
      <c r="B22" s="112" t="s">
        <v>98</v>
      </c>
      <c r="C22" s="130">
        <f>FIT!G22</f>
        <v>0.2</v>
      </c>
      <c r="D22" s="117">
        <f>FIT!H22</f>
        <v>0.2409084078573186</v>
      </c>
      <c r="E22" s="131">
        <f t="shared" si="6"/>
        <v>4.0908407857318585E-2</v>
      </c>
      <c r="F22" s="132">
        <f>FIT!M22</f>
        <v>0.22273982603292961</v>
      </c>
      <c r="G22" s="132">
        <f>FIT!N22</f>
        <v>0.30667887542715166</v>
      </c>
      <c r="H22" s="117">
        <f t="shared" si="7"/>
        <v>2.2739826032929594E-2</v>
      </c>
      <c r="I22" s="117">
        <f t="shared" si="8"/>
        <v>0.10667887542715165</v>
      </c>
      <c r="J22" s="131">
        <f t="shared" si="9"/>
        <v>0.10667887542715165</v>
      </c>
      <c r="K22" s="132">
        <f>FIT!Q22</f>
        <v>2.7448047229079023E-2</v>
      </c>
      <c r="L22" s="132">
        <f>FIT!R22</f>
        <v>0.1394862133429273</v>
      </c>
      <c r="M22" s="117">
        <f>FIT!Q22-SummaryQuantFIT!C22</f>
        <v>-0.172551952770921</v>
      </c>
      <c r="N22" s="117">
        <f>FIT!R22-SummaryQuantFIT!C22</f>
        <v>-6.0513786657072716E-2</v>
      </c>
      <c r="O22" s="131">
        <f t="shared" si="10"/>
        <v>0.172551952770921</v>
      </c>
      <c r="P22" s="118" t="str">
        <f t="shared" si="11"/>
        <v>YES</v>
      </c>
    </row>
    <row r="23" spans="1:16" x14ac:dyDescent="0.3">
      <c r="A23" s="125"/>
      <c r="B23" s="104" t="s">
        <v>99</v>
      </c>
      <c r="C23" s="105">
        <f>FIT!G23</f>
        <v>0.95</v>
      </c>
      <c r="D23" s="109">
        <f>FIT!H23</f>
        <v>0.96566694725805358</v>
      </c>
      <c r="E23" s="133">
        <f t="shared" si="6"/>
        <v>1.5666947258053621E-2</v>
      </c>
      <c r="F23" s="134">
        <f>FIT!M23</f>
        <v>0.92877430879154987</v>
      </c>
      <c r="G23" s="134">
        <f>FIT!N23</f>
        <v>1.0938410375893142</v>
      </c>
      <c r="H23" s="109">
        <f t="shared" si="7"/>
        <v>-2.1225691208450082E-2</v>
      </c>
      <c r="I23" s="109">
        <f t="shared" si="8"/>
        <v>0.14384103758931421</v>
      </c>
      <c r="J23" s="133">
        <f t="shared" si="9"/>
        <v>0.14384103758931421</v>
      </c>
      <c r="K23" s="134">
        <f>FIT!Q23</f>
        <v>0.57045498934966021</v>
      </c>
      <c r="L23" s="134">
        <f>FIT!R23</f>
        <v>0.79361360588368401</v>
      </c>
      <c r="M23" s="109">
        <f>FIT!Q23-SummaryQuantFIT!C23</f>
        <v>-0.37954501065033974</v>
      </c>
      <c r="N23" s="109">
        <f>FIT!R23-SummaryQuantFIT!C23</f>
        <v>-0.15638639411631594</v>
      </c>
      <c r="O23" s="133">
        <f t="shared" si="10"/>
        <v>0.37954501065033974</v>
      </c>
      <c r="P23" s="110" t="str">
        <f t="shared" si="11"/>
        <v>YES</v>
      </c>
    </row>
    <row r="24" spans="1:16" x14ac:dyDescent="0.3">
      <c r="A24" s="66" t="s">
        <v>21</v>
      </c>
      <c r="B24" s="63" t="s">
        <v>98</v>
      </c>
      <c r="C24" s="89">
        <f>FIT!G24</f>
        <v>0.4</v>
      </c>
      <c r="D24" s="72">
        <f>FIT!H24</f>
        <v>0.29264627535337301</v>
      </c>
      <c r="E24" s="85">
        <f t="shared" si="6"/>
        <v>0.10735372464662701</v>
      </c>
      <c r="F24" s="86">
        <f>FIT!M24</f>
        <v>0.17388207266229799</v>
      </c>
      <c r="G24" s="86">
        <f>FIT!N24</f>
        <v>0.39654489279332905</v>
      </c>
      <c r="H24" s="72">
        <f t="shared" si="7"/>
        <v>-0.22611792733770203</v>
      </c>
      <c r="I24" s="72">
        <f t="shared" si="8"/>
        <v>-3.4551072066709709E-3</v>
      </c>
      <c r="J24" s="85">
        <f t="shared" si="9"/>
        <v>0.22611792733770203</v>
      </c>
      <c r="K24" s="86">
        <f>FIT!Q24</f>
        <v>0.21615873015873005</v>
      </c>
      <c r="L24" s="86">
        <f>FIT!R24</f>
        <v>0.4097968253968241</v>
      </c>
      <c r="M24" s="72">
        <f>FIT!Q24-SummaryQuantFIT!C24</f>
        <v>-0.18384126984126997</v>
      </c>
      <c r="N24" s="72">
        <f>FIT!R24-SummaryQuantFIT!C24</f>
        <v>9.7968253968240826E-3</v>
      </c>
      <c r="O24" s="85">
        <f t="shared" si="10"/>
        <v>0.18384126984126997</v>
      </c>
      <c r="P24" s="73" t="str">
        <f t="shared" si="11"/>
        <v>YES</v>
      </c>
    </row>
    <row r="25" spans="1:16" ht="15" thickBot="1" x14ac:dyDescent="0.35">
      <c r="A25" s="67"/>
      <c r="B25" s="74" t="s">
        <v>99</v>
      </c>
      <c r="C25" s="75">
        <f>FIT!G25</f>
        <v>0.99</v>
      </c>
      <c r="D25" s="76">
        <f>FIT!H25</f>
        <v>0.9711232041596467</v>
      </c>
      <c r="E25" s="87">
        <f t="shared" si="6"/>
        <v>1.8876795840353289E-2</v>
      </c>
      <c r="F25" s="88">
        <f>FIT!M25</f>
        <v>0.84404511614055822</v>
      </c>
      <c r="G25" s="88">
        <f>FIT!N25</f>
        <v>1.1805174955330544</v>
      </c>
      <c r="H25" s="76">
        <f t="shared" si="7"/>
        <v>-0.14595488385944178</v>
      </c>
      <c r="I25" s="76">
        <f t="shared" si="8"/>
        <v>0.19051749553305442</v>
      </c>
      <c r="J25" s="87">
        <f t="shared" si="9"/>
        <v>0.19051749553305442</v>
      </c>
      <c r="K25" s="88">
        <f>FIT!Q25</f>
        <v>0.74715873015873002</v>
      </c>
      <c r="L25" s="88">
        <f>FIT!R25</f>
        <v>1.0372571428571395</v>
      </c>
      <c r="M25" s="76">
        <f>FIT!Q25-SummaryQuantFIT!C25</f>
        <v>-0.24284126984126997</v>
      </c>
      <c r="N25" s="76">
        <f>FIT!R25-SummaryQuantFIT!C25</f>
        <v>4.7257142857139556E-2</v>
      </c>
      <c r="O25" s="87">
        <f t="shared" si="10"/>
        <v>0.24284126984126997</v>
      </c>
      <c r="P25" s="77" t="str">
        <f t="shared" si="11"/>
        <v>YES</v>
      </c>
    </row>
    <row r="26" spans="1:16" ht="60.6" customHeight="1" thickBot="1" x14ac:dyDescent="0.35">
      <c r="A26" s="78" t="s">
        <v>119</v>
      </c>
      <c r="B26" s="79" t="s">
        <v>123</v>
      </c>
      <c r="C26" s="79" t="s">
        <v>138</v>
      </c>
      <c r="D26" s="79" t="s">
        <v>125</v>
      </c>
      <c r="E26" s="79" t="s">
        <v>100</v>
      </c>
      <c r="F26" s="90" t="s">
        <v>108</v>
      </c>
      <c r="G26" s="90" t="s">
        <v>109</v>
      </c>
      <c r="H26" s="91" t="s">
        <v>122</v>
      </c>
      <c r="I26" s="91" t="s">
        <v>124</v>
      </c>
      <c r="J26" s="90" t="s">
        <v>110</v>
      </c>
      <c r="K26" s="82" t="s">
        <v>111</v>
      </c>
      <c r="L26" s="82" t="s">
        <v>112</v>
      </c>
      <c r="M26" s="83" t="s">
        <v>122</v>
      </c>
      <c r="N26" s="83" t="s">
        <v>124</v>
      </c>
      <c r="O26" s="82" t="s">
        <v>104</v>
      </c>
      <c r="P26" s="84" t="s">
        <v>128</v>
      </c>
    </row>
    <row r="27" spans="1:16" ht="15" thickTop="1" x14ac:dyDescent="0.3">
      <c r="A27" s="168" t="s">
        <v>132</v>
      </c>
      <c r="B27" s="102" t="s">
        <v>98</v>
      </c>
      <c r="C27" s="191">
        <f>FIT!G27</f>
        <v>4400</v>
      </c>
      <c r="D27" s="185">
        <f>FIT!H27</f>
        <v>4374.9182047509184</v>
      </c>
      <c r="E27" s="189">
        <f t="shared" ref="E27:E32" si="12">ABS(D27-C27)</f>
        <v>25.081795249081551</v>
      </c>
      <c r="F27" s="186">
        <f>FIT!M27</f>
        <v>4261.0198848859791</v>
      </c>
      <c r="G27" s="186">
        <f>FIT!N27</f>
        <v>4395.5631296446218</v>
      </c>
      <c r="H27" s="186">
        <f t="shared" ref="H27:H32" si="13">F27-C27</f>
        <v>-138.98011511402092</v>
      </c>
      <c r="I27" s="186">
        <f t="shared" ref="I27:I32" si="14">G27-C27</f>
        <v>-4.4368703553782325</v>
      </c>
      <c r="J27" s="189">
        <f t="shared" ref="J27:J32" si="15">MAX(ABS(H27),ABS(I27))</f>
        <v>138.98011511402092</v>
      </c>
      <c r="K27" s="186">
        <f>FIT!Q27</f>
        <v>4162.5587897877813</v>
      </c>
      <c r="L27" s="186">
        <f>FIT!R27</f>
        <v>4358.7098954315461</v>
      </c>
      <c r="M27" s="186">
        <f>FIT!Q27-SummaryQuantFIT!C27</f>
        <v>-237.44121021221872</v>
      </c>
      <c r="N27" s="186">
        <f>FIT!R27-SummaryQuantFIT!C27</f>
        <v>-41.290104568453899</v>
      </c>
      <c r="O27" s="189">
        <f t="shared" ref="O27:O32" si="16">MAX(ABS(M27),ABS(N27))</f>
        <v>237.44121021221872</v>
      </c>
      <c r="P27" s="170" t="str">
        <f t="shared" ref="P27:P32" si="17">IF(OR(E27&lt;J27,E27&lt;O27),"YES","NO")</f>
        <v>YES</v>
      </c>
    </row>
    <row r="28" spans="1:16" x14ac:dyDescent="0.3">
      <c r="A28" s="169"/>
      <c r="B28" s="136" t="s">
        <v>99</v>
      </c>
      <c r="C28" s="195">
        <f>FIT!G28</f>
        <v>25600</v>
      </c>
      <c r="D28" s="194">
        <f>FIT!H28</f>
        <v>25861.839932170144</v>
      </c>
      <c r="E28" s="196">
        <f t="shared" si="12"/>
        <v>261.83993217014358</v>
      </c>
      <c r="F28" s="193">
        <f>FIT!M28</f>
        <v>26024.032922066068</v>
      </c>
      <c r="G28" s="193">
        <f>FIT!N28</f>
        <v>26353.902702059466</v>
      </c>
      <c r="H28" s="193">
        <f t="shared" si="13"/>
        <v>424.03292206606784</v>
      </c>
      <c r="I28" s="193">
        <f t="shared" si="14"/>
        <v>753.90270205946581</v>
      </c>
      <c r="J28" s="196">
        <f t="shared" si="15"/>
        <v>753.90270205946581</v>
      </c>
      <c r="K28" s="193">
        <f>FIT!Q28</f>
        <v>26268.514715934281</v>
      </c>
      <c r="L28" s="193">
        <f>FIT!R28</f>
        <v>26696.964928988695</v>
      </c>
      <c r="M28" s="193">
        <f>FIT!Q28-SummaryQuantFIT!C28</f>
        <v>668.51471593428141</v>
      </c>
      <c r="N28" s="193">
        <f>FIT!R28-SummaryQuantFIT!C28</f>
        <v>1096.9649289886947</v>
      </c>
      <c r="O28" s="196">
        <f t="shared" si="16"/>
        <v>1096.9649289886947</v>
      </c>
      <c r="P28" s="173" t="str">
        <f t="shared" si="17"/>
        <v>YES</v>
      </c>
    </row>
    <row r="29" spans="1:16" x14ac:dyDescent="0.3">
      <c r="A29" s="65" t="s">
        <v>135</v>
      </c>
      <c r="B29" s="63" t="s">
        <v>98</v>
      </c>
      <c r="C29" s="68">
        <f>FIT!G29</f>
        <v>250</v>
      </c>
      <c r="D29" s="69">
        <f>FIT!H29</f>
        <v>249.35403458139115</v>
      </c>
      <c r="E29" s="70">
        <f t="shared" si="12"/>
        <v>0.64596541860885281</v>
      </c>
      <c r="F29" s="71">
        <f>FIT!M29</f>
        <v>237.62454549168598</v>
      </c>
      <c r="G29" s="71">
        <f>FIT!N29</f>
        <v>249.2737059280141</v>
      </c>
      <c r="H29" s="69">
        <f t="shared" si="13"/>
        <v>-12.375454508314021</v>
      </c>
      <c r="I29" s="69">
        <f t="shared" si="14"/>
        <v>-0.72629407198590457</v>
      </c>
      <c r="J29" s="70">
        <f t="shared" si="15"/>
        <v>12.375454508314021</v>
      </c>
      <c r="K29" s="71">
        <f>FIT!Q29</f>
        <v>228.05039193728993</v>
      </c>
      <c r="L29" s="71">
        <f>FIT!R29</f>
        <v>240.64781634938441</v>
      </c>
      <c r="M29" s="72">
        <f>FIT!Q29-SummaryQuantFIT!C29</f>
        <v>-21.94960806271007</v>
      </c>
      <c r="N29" s="72">
        <f>FIT!R29-SummaryQuantFIT!C29</f>
        <v>-9.3521836506155864</v>
      </c>
      <c r="O29" s="70">
        <f t="shared" si="16"/>
        <v>21.94960806271007</v>
      </c>
      <c r="P29" s="73" t="str">
        <f t="shared" si="17"/>
        <v>YES</v>
      </c>
    </row>
    <row r="30" spans="1:16" x14ac:dyDescent="0.3">
      <c r="A30" s="103"/>
      <c r="B30" s="104" t="s">
        <v>99</v>
      </c>
      <c r="C30" s="105">
        <f>FIT!G30</f>
        <v>1250</v>
      </c>
      <c r="D30" s="106">
        <f>FIT!H30</f>
        <v>1237.2387742170863</v>
      </c>
      <c r="E30" s="107">
        <f t="shared" si="12"/>
        <v>12.761225782913698</v>
      </c>
      <c r="F30" s="108">
        <f>FIT!M30</f>
        <v>1197.4235404665601</v>
      </c>
      <c r="G30" s="108">
        <f>FIT!N30</f>
        <v>1222.850941700372</v>
      </c>
      <c r="H30" s="106">
        <f t="shared" si="13"/>
        <v>-52.576459533439902</v>
      </c>
      <c r="I30" s="106">
        <f t="shared" si="14"/>
        <v>-27.149058299627995</v>
      </c>
      <c r="J30" s="107">
        <f t="shared" si="15"/>
        <v>52.576459533439902</v>
      </c>
      <c r="K30" s="108">
        <f>FIT!Q30</f>
        <v>1149.1030235162368</v>
      </c>
      <c r="L30" s="108">
        <f>FIT!R30</f>
        <v>1176.8180291153426</v>
      </c>
      <c r="M30" s="109">
        <f>FIT!Q30-SummaryQuantFIT!C30</f>
        <v>-100.89697648376318</v>
      </c>
      <c r="N30" s="109">
        <f>FIT!R30-SummaryQuantFIT!C30</f>
        <v>-73.181970884657403</v>
      </c>
      <c r="O30" s="107">
        <f t="shared" si="16"/>
        <v>100.89697648376318</v>
      </c>
      <c r="P30" s="110" t="str">
        <f t="shared" si="17"/>
        <v>YES</v>
      </c>
    </row>
    <row r="31" spans="1:16" x14ac:dyDescent="0.3">
      <c r="A31" s="111" t="s">
        <v>11</v>
      </c>
      <c r="B31" s="112" t="s">
        <v>98</v>
      </c>
      <c r="C31" s="113">
        <f>FIT!G31</f>
        <v>375</v>
      </c>
      <c r="D31" s="114">
        <f>FIT!H31</f>
        <v>451.61233634533312</v>
      </c>
      <c r="E31" s="115">
        <f t="shared" si="12"/>
        <v>76.612336345333119</v>
      </c>
      <c r="F31" s="116">
        <f>FIT!M31</f>
        <v>301.50386121814716</v>
      </c>
      <c r="G31" s="116">
        <f>FIT!N31</f>
        <v>343.04890347747511</v>
      </c>
      <c r="H31" s="114">
        <f t="shared" si="13"/>
        <v>-73.496138781852835</v>
      </c>
      <c r="I31" s="114">
        <f t="shared" si="14"/>
        <v>-31.951096522524892</v>
      </c>
      <c r="J31" s="115">
        <f t="shared" si="15"/>
        <v>73.496138781852835</v>
      </c>
      <c r="K31" s="116">
        <f>FIT!Q31</f>
        <v>329.15280358047625</v>
      </c>
      <c r="L31" s="116">
        <f>FIT!R31</f>
        <v>364.6171677081573</v>
      </c>
      <c r="M31" s="117">
        <f>FIT!Q31-SummaryQuantFIT!C31</f>
        <v>-45.847196419523755</v>
      </c>
      <c r="N31" s="117">
        <f>FIT!R31-SummaryQuantFIT!C31</f>
        <v>-10.382832291842703</v>
      </c>
      <c r="O31" s="115">
        <f t="shared" si="16"/>
        <v>45.847196419523755</v>
      </c>
      <c r="P31" s="118" t="str">
        <f t="shared" si="17"/>
        <v>NO</v>
      </c>
    </row>
    <row r="32" spans="1:16" x14ac:dyDescent="0.3">
      <c r="A32" s="103"/>
      <c r="B32" s="104" t="s">
        <v>99</v>
      </c>
      <c r="C32" s="119">
        <f>FIT!G32</f>
        <v>1500</v>
      </c>
      <c r="D32" s="106">
        <f>FIT!H32</f>
        <v>1536.1315857480097</v>
      </c>
      <c r="E32" s="107">
        <f t="shared" si="12"/>
        <v>36.131585748009684</v>
      </c>
      <c r="F32" s="108">
        <f>FIT!M32</f>
        <v>1290.8359576931014</v>
      </c>
      <c r="G32" s="108">
        <f>FIT!N32</f>
        <v>1371.8950573236295</v>
      </c>
      <c r="H32" s="106">
        <f t="shared" si="13"/>
        <v>-209.16404230689864</v>
      </c>
      <c r="I32" s="106">
        <f t="shared" si="14"/>
        <v>-128.10494267637046</v>
      </c>
      <c r="J32" s="107">
        <f t="shared" si="15"/>
        <v>209.16404230689864</v>
      </c>
      <c r="K32" s="108">
        <f>FIT!Q32</f>
        <v>1318.0640939030568</v>
      </c>
      <c r="L32" s="108">
        <f>FIT!R32</f>
        <v>1386.5412514777904</v>
      </c>
      <c r="M32" s="109">
        <f>FIT!Q32-SummaryQuantFIT!C32</f>
        <v>-181.9359060969432</v>
      </c>
      <c r="N32" s="109">
        <f>FIT!R32-SummaryQuantFIT!C32</f>
        <v>-113.45874852220959</v>
      </c>
      <c r="O32" s="107">
        <f t="shared" si="16"/>
        <v>181.9359060969432</v>
      </c>
      <c r="P32" s="110" t="str">
        <f t="shared" si="17"/>
        <v>YES</v>
      </c>
    </row>
    <row r="33" spans="1:16" ht="18" customHeight="1" x14ac:dyDescent="0.3">
      <c r="A33" s="120" t="s">
        <v>13</v>
      </c>
      <c r="B33" s="121" t="s">
        <v>107</v>
      </c>
      <c r="C33" s="122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4"/>
    </row>
    <row r="34" spans="1:16" ht="13.8" customHeight="1" x14ac:dyDescent="0.3">
      <c r="A34" s="125"/>
      <c r="B34" s="126" t="s">
        <v>129</v>
      </c>
      <c r="C34" s="127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9"/>
    </row>
    <row r="35" spans="1:16" x14ac:dyDescent="0.3">
      <c r="A35" s="120" t="s">
        <v>14</v>
      </c>
      <c r="B35" s="112" t="s">
        <v>98</v>
      </c>
      <c r="C35" s="130">
        <f>FIT!G35</f>
        <v>675</v>
      </c>
      <c r="D35" s="114">
        <f>FIT!H35</f>
        <v>743.4170192679594</v>
      </c>
      <c r="E35" s="115">
        <f>ABS(D35-C35)</f>
        <v>68.417019267959404</v>
      </c>
      <c r="F35" s="116">
        <f>FIT!M35</f>
        <v>573.58553525592663</v>
      </c>
      <c r="G35" s="116">
        <f>FIT!N35</f>
        <v>621.62450413847034</v>
      </c>
      <c r="H35" s="114">
        <f>F35-C35</f>
        <v>-101.41446474407337</v>
      </c>
      <c r="I35" s="114">
        <f>G35-C35</f>
        <v>-53.375495861529657</v>
      </c>
      <c r="J35" s="115">
        <f>MAX(ABS(H35),ABS(I35))</f>
        <v>101.41446474407337</v>
      </c>
      <c r="K35" s="116">
        <f>FIT!Q35</f>
        <v>603.52937775909174</v>
      </c>
      <c r="L35" s="116">
        <f>FIT!R35</f>
        <v>638.55170976105387</v>
      </c>
      <c r="M35" s="117">
        <f>FIT!Q35-SummaryQuantFIT!C35</f>
        <v>-71.470622240908256</v>
      </c>
      <c r="N35" s="117">
        <f>FIT!R35-SummaryQuantFIT!C35</f>
        <v>-36.448290238946129</v>
      </c>
      <c r="O35" s="115">
        <f>MAX(ABS(M35),ABS(N35))</f>
        <v>71.470622240908256</v>
      </c>
      <c r="P35" s="118" t="str">
        <f>IF(OR(E35&lt;J35,E35&lt;O35),"YES","NO")</f>
        <v>YES</v>
      </c>
    </row>
    <row r="36" spans="1:16" x14ac:dyDescent="0.3">
      <c r="A36" s="125"/>
      <c r="B36" s="104" t="s">
        <v>99</v>
      </c>
      <c r="C36" s="105">
        <f>FIT!G36</f>
        <v>2750</v>
      </c>
      <c r="D36" s="106">
        <f>FIT!H36</f>
        <v>2771.9747803695532</v>
      </c>
      <c r="E36" s="107">
        <f>ABS(D36-C36)</f>
        <v>21.974780369553173</v>
      </c>
      <c r="F36" s="108">
        <f>FIT!M36</f>
        <v>2494.0231516432636</v>
      </c>
      <c r="G36" s="108">
        <f>FIT!N36</f>
        <v>2589.5606220745872</v>
      </c>
      <c r="H36" s="106">
        <f>F36-C36</f>
        <v>-255.97684835673635</v>
      </c>
      <c r="I36" s="106">
        <f>G36-C36</f>
        <v>-160.43937792541283</v>
      </c>
      <c r="J36" s="107">
        <f>MAX(ABS(H36),ABS(I36))</f>
        <v>255.97684835673635</v>
      </c>
      <c r="K36" s="108">
        <f>FIT!Q36</f>
        <v>2488.5791290028724</v>
      </c>
      <c r="L36" s="108">
        <f>FIT!R36</f>
        <v>2560.1186111695047</v>
      </c>
      <c r="M36" s="109">
        <f>FIT!Q36-SummaryQuantFIT!C36</f>
        <v>-261.42087099712762</v>
      </c>
      <c r="N36" s="109">
        <f>FIT!R36-SummaryQuantFIT!C36</f>
        <v>-189.88138883049533</v>
      </c>
      <c r="O36" s="107">
        <f>MAX(ABS(M36),ABS(N36))</f>
        <v>261.42087099712762</v>
      </c>
      <c r="P36" s="110" t="str">
        <f>IF(OR(E36&lt;J36,E36&lt;O36),"YES","NO")</f>
        <v>YES</v>
      </c>
    </row>
    <row r="37" spans="1:16" ht="17.399999999999999" customHeight="1" x14ac:dyDescent="0.3">
      <c r="A37" s="120" t="s">
        <v>15</v>
      </c>
      <c r="B37" s="121" t="s">
        <v>107</v>
      </c>
      <c r="C37" s="122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4"/>
    </row>
    <row r="38" spans="1:16" ht="16.8" customHeight="1" x14ac:dyDescent="0.3">
      <c r="A38" s="125"/>
      <c r="B38" s="126" t="s">
        <v>129</v>
      </c>
      <c r="C38" s="127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9"/>
    </row>
    <row r="39" spans="1:16" x14ac:dyDescent="0.3">
      <c r="A39" s="120" t="s">
        <v>16</v>
      </c>
      <c r="B39" s="112" t="s">
        <v>98</v>
      </c>
      <c r="C39" s="130">
        <f>FIT!G39</f>
        <v>12</v>
      </c>
      <c r="D39" s="114">
        <f>FIT!H39</f>
        <v>14.782326231644891</v>
      </c>
      <c r="E39" s="115">
        <f t="shared" ref="E39:E50" si="18">ABS(D39-C39)</f>
        <v>2.7823262316448911</v>
      </c>
      <c r="F39" s="116">
        <f>FIT!M39</f>
        <v>13.827255420864695</v>
      </c>
      <c r="G39" s="116">
        <f>FIT!N39</f>
        <v>18.064247085984299</v>
      </c>
      <c r="H39" s="114">
        <f t="shared" ref="H39:H50" si="19">F39-C39</f>
        <v>1.8272554208646952</v>
      </c>
      <c r="I39" s="114">
        <f t="shared" ref="I39:I50" si="20">G39-C39</f>
        <v>6.0642470859842987</v>
      </c>
      <c r="J39" s="115">
        <f t="shared" ref="J39:J50" si="21">MAX(ABS(H39),ABS(I39))</f>
        <v>6.0642470859842987</v>
      </c>
      <c r="K39" s="116">
        <f>FIT!Q39</f>
        <v>28.085812356979424</v>
      </c>
      <c r="L39" s="116">
        <f>FIT!R39</f>
        <v>32.887299771167029</v>
      </c>
      <c r="M39" s="117">
        <f>FIT!Q39-SummaryQuantFIT!C39</f>
        <v>16.085812356979424</v>
      </c>
      <c r="N39" s="117">
        <f>FIT!R39-SummaryQuantFIT!C39</f>
        <v>20.887299771167029</v>
      </c>
      <c r="O39" s="115">
        <f t="shared" ref="O39:O50" si="22">MAX(ABS(M39),ABS(N39))</f>
        <v>20.887299771167029</v>
      </c>
      <c r="P39" s="118" t="str">
        <f t="shared" ref="P39:P50" si="23">IF(OR(E39&lt;J39,E39&lt;O39),"YES","NO")</f>
        <v>YES</v>
      </c>
    </row>
    <row r="40" spans="1:16" x14ac:dyDescent="0.3">
      <c r="A40" s="125"/>
      <c r="B40" s="104" t="s">
        <v>99</v>
      </c>
      <c r="C40" s="105">
        <f>FIT!G40</f>
        <v>60</v>
      </c>
      <c r="D40" s="106">
        <f>FIT!H40</f>
        <v>60.81873876485065</v>
      </c>
      <c r="E40" s="107">
        <f t="shared" si="18"/>
        <v>0.81873876485065011</v>
      </c>
      <c r="F40" s="108">
        <f>FIT!M40</f>
        <v>58.361769092571912</v>
      </c>
      <c r="G40" s="108">
        <f>FIT!N40</f>
        <v>67.846752763437422</v>
      </c>
      <c r="H40" s="106">
        <f t="shared" si="19"/>
        <v>-1.6382309074280883</v>
      </c>
      <c r="I40" s="106">
        <f t="shared" si="20"/>
        <v>7.8467527634374221</v>
      </c>
      <c r="J40" s="107">
        <f t="shared" si="21"/>
        <v>7.8467527634374221</v>
      </c>
      <c r="K40" s="108">
        <f>FIT!Q40</f>
        <v>60.955377574370715</v>
      </c>
      <c r="L40" s="108">
        <f>FIT!R40</f>
        <v>72.04519450800916</v>
      </c>
      <c r="M40" s="109">
        <f>FIT!Q40-SummaryQuantFIT!C40</f>
        <v>0.95537757437071491</v>
      </c>
      <c r="N40" s="109">
        <f>FIT!R40-SummaryQuantFIT!C40</f>
        <v>12.04519450800916</v>
      </c>
      <c r="O40" s="107">
        <f t="shared" si="22"/>
        <v>12.04519450800916</v>
      </c>
      <c r="P40" s="110" t="str">
        <f t="shared" si="23"/>
        <v>YES</v>
      </c>
    </row>
    <row r="41" spans="1:16" x14ac:dyDescent="0.3">
      <c r="A41" s="120" t="s">
        <v>18</v>
      </c>
      <c r="B41" s="112" t="s">
        <v>98</v>
      </c>
      <c r="C41" s="130">
        <f>FIT!G41</f>
        <v>2</v>
      </c>
      <c r="D41" s="114">
        <f>FIT!H41</f>
        <v>3.4083929446652901</v>
      </c>
      <c r="E41" s="115">
        <f t="shared" si="18"/>
        <v>1.4083929446652901</v>
      </c>
      <c r="F41" s="116">
        <f>FIT!M41</f>
        <v>1.6083333333333332</v>
      </c>
      <c r="G41" s="116">
        <f>FIT!N41</f>
        <v>2.8833333333333337</v>
      </c>
      <c r="H41" s="114">
        <f t="shared" si="19"/>
        <v>-0.39166666666666683</v>
      </c>
      <c r="I41" s="114">
        <f t="shared" si="20"/>
        <v>0.88333333333333375</v>
      </c>
      <c r="J41" s="115">
        <f t="shared" si="21"/>
        <v>0.88333333333333375</v>
      </c>
      <c r="K41" s="116">
        <f>FIT!Q41</f>
        <v>4.7344913151364745</v>
      </c>
      <c r="L41" s="116">
        <f>FIT!R41</f>
        <v>5.1519851116625315</v>
      </c>
      <c r="M41" s="117">
        <f>FIT!Q41-SummaryQuantFIT!C41</f>
        <v>2.7344913151364745</v>
      </c>
      <c r="N41" s="117">
        <f>FIT!R41-SummaryQuantFIT!C41</f>
        <v>3.1519851116625315</v>
      </c>
      <c r="O41" s="115">
        <f t="shared" si="22"/>
        <v>3.1519851116625315</v>
      </c>
      <c r="P41" s="118" t="str">
        <f t="shared" si="23"/>
        <v>YES</v>
      </c>
    </row>
    <row r="42" spans="1:16" x14ac:dyDescent="0.3">
      <c r="A42" s="125"/>
      <c r="B42" s="104" t="s">
        <v>99</v>
      </c>
      <c r="C42" s="105">
        <f>FIT!G42</f>
        <v>18</v>
      </c>
      <c r="D42" s="106">
        <f>FIT!H42</f>
        <v>21.110838818816973</v>
      </c>
      <c r="E42" s="107">
        <f t="shared" si="18"/>
        <v>3.1108388188169727</v>
      </c>
      <c r="F42" s="108">
        <f>FIT!M42</f>
        <v>14.274999999999988</v>
      </c>
      <c r="G42" s="108">
        <f>FIT!N42</f>
        <v>17.550000000000008</v>
      </c>
      <c r="H42" s="106">
        <f t="shared" si="19"/>
        <v>-3.7250000000000121</v>
      </c>
      <c r="I42" s="106">
        <f t="shared" si="20"/>
        <v>-0.44999999999999218</v>
      </c>
      <c r="J42" s="107">
        <f t="shared" si="21"/>
        <v>3.7250000000000121</v>
      </c>
      <c r="K42" s="108">
        <f>FIT!Q42</f>
        <v>17.379652605459068</v>
      </c>
      <c r="L42" s="108">
        <f>FIT!R42</f>
        <v>18.690446650124066</v>
      </c>
      <c r="M42" s="109">
        <f>FIT!Q42-SummaryQuantFIT!C42</f>
        <v>-0.62034739454093213</v>
      </c>
      <c r="N42" s="109">
        <f>FIT!R42-SummaryQuantFIT!C42</f>
        <v>0.69044665012406625</v>
      </c>
      <c r="O42" s="107">
        <f t="shared" si="22"/>
        <v>0.69044665012406625</v>
      </c>
      <c r="P42" s="110" t="str">
        <f t="shared" si="23"/>
        <v>YES</v>
      </c>
    </row>
    <row r="43" spans="1:16" x14ac:dyDescent="0.3">
      <c r="A43" s="120" t="s">
        <v>19</v>
      </c>
      <c r="B43" s="112" t="s">
        <v>98</v>
      </c>
      <c r="C43" s="130">
        <f>FIT!G43</f>
        <v>175</v>
      </c>
      <c r="D43" s="114">
        <f>FIT!H43</f>
        <v>201.20028823846292</v>
      </c>
      <c r="E43" s="115">
        <f t="shared" si="18"/>
        <v>26.200288238462917</v>
      </c>
      <c r="F43" s="116">
        <f>FIT!M43</f>
        <v>248.4718338115058</v>
      </c>
      <c r="G43" s="116">
        <f>FIT!N43</f>
        <v>300.37399457830816</v>
      </c>
      <c r="H43" s="114">
        <f t="shared" si="19"/>
        <v>73.471833811505803</v>
      </c>
      <c r="I43" s="114">
        <f t="shared" si="20"/>
        <v>125.37399457830816</v>
      </c>
      <c r="J43" s="115">
        <f t="shared" si="21"/>
        <v>125.37399457830816</v>
      </c>
      <c r="K43" s="116">
        <f>FIT!Q43</f>
        <v>395.96518573674138</v>
      </c>
      <c r="L43" s="116">
        <f>FIT!R43</f>
        <v>517.31373376354827</v>
      </c>
      <c r="M43" s="117">
        <f>FIT!Q43-SummaryQuantFIT!C43</f>
        <v>220.96518573674138</v>
      </c>
      <c r="N43" s="117">
        <f>FIT!R43-SummaryQuantFIT!C43</f>
        <v>342.31373376354827</v>
      </c>
      <c r="O43" s="115">
        <f t="shared" si="22"/>
        <v>342.31373376354827</v>
      </c>
      <c r="P43" s="118" t="str">
        <f t="shared" si="23"/>
        <v>YES</v>
      </c>
    </row>
    <row r="44" spans="1:16" x14ac:dyDescent="0.3">
      <c r="A44" s="135"/>
      <c r="B44" s="136" t="s">
        <v>99</v>
      </c>
      <c r="C44" s="137">
        <f>FIT!G44</f>
        <v>750</v>
      </c>
      <c r="D44" s="138">
        <f>FIT!H44</f>
        <v>761.54519051259808</v>
      </c>
      <c r="E44" s="139">
        <f t="shared" si="18"/>
        <v>11.545190512598083</v>
      </c>
      <c r="F44" s="140">
        <f>FIT!M44</f>
        <v>894.64447224798539</v>
      </c>
      <c r="G44" s="140">
        <f>FIT!N44</f>
        <v>1007.3828246003804</v>
      </c>
      <c r="H44" s="138">
        <f t="shared" si="19"/>
        <v>144.64447224798539</v>
      </c>
      <c r="I44" s="138">
        <f t="shared" si="20"/>
        <v>257.38282460038045</v>
      </c>
      <c r="J44" s="139">
        <f t="shared" si="21"/>
        <v>257.38282460038045</v>
      </c>
      <c r="K44" s="140">
        <f>FIT!Q44</f>
        <v>754.49459750144683</v>
      </c>
      <c r="L44" s="140">
        <f>FIT!R44</f>
        <v>1018.7202035244484</v>
      </c>
      <c r="M44" s="141">
        <f>FIT!Q44-SummaryQuantFIT!C44</f>
        <v>4.4945975014468331</v>
      </c>
      <c r="N44" s="141">
        <f>FIT!R44-SummaryQuantFIT!C44</f>
        <v>268.72020352444838</v>
      </c>
      <c r="O44" s="139">
        <f t="shared" si="22"/>
        <v>268.72020352444838</v>
      </c>
      <c r="P44" s="142" t="str">
        <f t="shared" si="23"/>
        <v>YES</v>
      </c>
    </row>
    <row r="45" spans="1:16" x14ac:dyDescent="0.3">
      <c r="A45" s="143" t="s">
        <v>20</v>
      </c>
      <c r="B45" s="144" t="s">
        <v>98</v>
      </c>
      <c r="C45" s="145">
        <f>FIT!G45</f>
        <v>125</v>
      </c>
      <c r="D45" s="146">
        <f>FIT!H45</f>
        <v>143.67692019779696</v>
      </c>
      <c r="E45" s="147">
        <f t="shared" si="18"/>
        <v>18.67692019779696</v>
      </c>
      <c r="F45" s="148">
        <f>FIT!M45</f>
        <v>111.57669780310424</v>
      </c>
      <c r="G45" s="148">
        <f>FIT!N45</f>
        <v>201.77002081403145</v>
      </c>
      <c r="H45" s="146">
        <f t="shared" si="19"/>
        <v>-13.423302196895762</v>
      </c>
      <c r="I45" s="146">
        <f t="shared" si="20"/>
        <v>76.770020814031454</v>
      </c>
      <c r="J45" s="147">
        <f t="shared" si="21"/>
        <v>76.770020814031454</v>
      </c>
      <c r="K45" s="148">
        <f>FIT!Q45</f>
        <v>124.49619146874358</v>
      </c>
      <c r="L45" s="148">
        <f>FIT!R45</f>
        <v>136.28278573126363</v>
      </c>
      <c r="M45" s="149">
        <f>FIT!Q45-SummaryQuantFIT!C45</f>
        <v>-0.50380853125642489</v>
      </c>
      <c r="N45" s="149">
        <f>FIT!R45-SummaryQuantFIT!C45</f>
        <v>11.28278573126363</v>
      </c>
      <c r="O45" s="147">
        <f t="shared" si="22"/>
        <v>11.28278573126363</v>
      </c>
      <c r="P45" s="150" t="str">
        <f t="shared" si="23"/>
        <v>YES</v>
      </c>
    </row>
    <row r="46" spans="1:16" x14ac:dyDescent="0.3">
      <c r="A46" s="125"/>
      <c r="B46" s="104" t="s">
        <v>99</v>
      </c>
      <c r="C46" s="105">
        <f>FIT!G46</f>
        <v>350</v>
      </c>
      <c r="D46" s="106">
        <f>FIT!H46</f>
        <v>381.19170903278763</v>
      </c>
      <c r="E46" s="107">
        <f t="shared" si="18"/>
        <v>31.191709032787628</v>
      </c>
      <c r="F46" s="108">
        <f>FIT!M46</f>
        <v>290.82310928635781</v>
      </c>
      <c r="G46" s="108">
        <f>FIT!N46</f>
        <v>440.19840277689565</v>
      </c>
      <c r="H46" s="106">
        <f t="shared" si="19"/>
        <v>-59.176890713642194</v>
      </c>
      <c r="I46" s="106">
        <f t="shared" si="20"/>
        <v>90.198402776895648</v>
      </c>
      <c r="J46" s="107">
        <f t="shared" si="21"/>
        <v>90.198402776895648</v>
      </c>
      <c r="K46" s="108">
        <f>FIT!Q46</f>
        <v>311.36059824840453</v>
      </c>
      <c r="L46" s="108">
        <f>FIT!R46</f>
        <v>331.18569835262286</v>
      </c>
      <c r="M46" s="109">
        <f>FIT!Q46-SummaryQuantFIT!C46</f>
        <v>-38.639401751595472</v>
      </c>
      <c r="N46" s="109">
        <f>FIT!R46-SummaryQuantFIT!C46</f>
        <v>-18.814301647377135</v>
      </c>
      <c r="O46" s="107">
        <f t="shared" si="22"/>
        <v>38.639401751595472</v>
      </c>
      <c r="P46" s="110" t="str">
        <f t="shared" si="23"/>
        <v>YES</v>
      </c>
    </row>
    <row r="47" spans="1:16" x14ac:dyDescent="0.3">
      <c r="A47" s="120" t="s">
        <v>22</v>
      </c>
      <c r="B47" s="112" t="s">
        <v>98</v>
      </c>
      <c r="C47" s="130">
        <f>FIT!G47</f>
        <v>0.2</v>
      </c>
      <c r="D47" s="117">
        <f>FIT!H47</f>
        <v>0.17923019898718631</v>
      </c>
      <c r="E47" s="131">
        <f t="shared" si="18"/>
        <v>2.0769801012813699E-2</v>
      </c>
      <c r="F47" s="132">
        <f>FIT!M47</f>
        <v>8.7763068119291229E-2</v>
      </c>
      <c r="G47" s="132">
        <f>FIT!N47</f>
        <v>0.17961730258296724</v>
      </c>
      <c r="H47" s="117">
        <f t="shared" si="19"/>
        <v>-0.11223693188070878</v>
      </c>
      <c r="I47" s="117">
        <f t="shared" si="20"/>
        <v>-2.0382697417032775E-2</v>
      </c>
      <c r="J47" s="131">
        <f t="shared" si="21"/>
        <v>0.11223693188070878</v>
      </c>
      <c r="K47" s="132">
        <f>FIT!Q47</f>
        <v>-3.1026533734240996E-2</v>
      </c>
      <c r="L47" s="132">
        <f>FIT!R47</f>
        <v>8.9727145645408207E-2</v>
      </c>
      <c r="M47" s="117">
        <f>FIT!Q47-SummaryQuantFIT!C47</f>
        <v>-0.23102653373424101</v>
      </c>
      <c r="N47" s="117">
        <f>FIT!R47-SummaryQuantFIT!C47</f>
        <v>-0.1102728543545918</v>
      </c>
      <c r="O47" s="131">
        <f t="shared" si="22"/>
        <v>0.23102653373424101</v>
      </c>
      <c r="P47" s="118" t="str">
        <f t="shared" si="23"/>
        <v>YES</v>
      </c>
    </row>
    <row r="48" spans="1:16" x14ac:dyDescent="0.3">
      <c r="A48" s="125"/>
      <c r="B48" s="104" t="s">
        <v>99</v>
      </c>
      <c r="C48" s="105">
        <f>FIT!G48</f>
        <v>0.95</v>
      </c>
      <c r="D48" s="109">
        <f>FIT!H48</f>
        <v>0.90509760600281297</v>
      </c>
      <c r="E48" s="133">
        <f t="shared" si="18"/>
        <v>4.4902393997186985E-2</v>
      </c>
      <c r="F48" s="134">
        <f>FIT!M48</f>
        <v>0.80235534279740317</v>
      </c>
      <c r="G48" s="134">
        <f>FIT!N48</f>
        <v>0.97632059928626214</v>
      </c>
      <c r="H48" s="109">
        <f t="shared" si="19"/>
        <v>-0.14764465720259679</v>
      </c>
      <c r="I48" s="109">
        <f t="shared" si="20"/>
        <v>2.6320599286262181E-2</v>
      </c>
      <c r="J48" s="133">
        <f t="shared" si="21"/>
        <v>0.14764465720259679</v>
      </c>
      <c r="K48" s="134">
        <f>FIT!Q48</f>
        <v>0.52355093105449146</v>
      </c>
      <c r="L48" s="134">
        <f>FIT!R48</f>
        <v>0.74983950519596965</v>
      </c>
      <c r="M48" s="109">
        <f>FIT!Q48-SummaryQuantFIT!C48</f>
        <v>-0.42644906894550849</v>
      </c>
      <c r="N48" s="109">
        <f>FIT!R48-SummaryQuantFIT!C48</f>
        <v>-0.20016049480403031</v>
      </c>
      <c r="O48" s="133">
        <f t="shared" si="22"/>
        <v>0.42644906894550849</v>
      </c>
      <c r="P48" s="110" t="str">
        <f t="shared" si="23"/>
        <v>YES</v>
      </c>
    </row>
    <row r="49" spans="1:16" x14ac:dyDescent="0.3">
      <c r="A49" s="66" t="s">
        <v>21</v>
      </c>
      <c r="B49" s="63" t="s">
        <v>98</v>
      </c>
      <c r="C49" s="89">
        <f>FIT!G49</f>
        <v>0.4</v>
      </c>
      <c r="D49" s="72">
        <f>FIT!H49</f>
        <v>0.40128655157745252</v>
      </c>
      <c r="E49" s="85">
        <f t="shared" si="18"/>
        <v>1.2865515774524994E-3</v>
      </c>
      <c r="F49" s="86">
        <f>FIT!M49</f>
        <v>0.41984910965323358</v>
      </c>
      <c r="G49" s="86">
        <f>FIT!N49</f>
        <v>0.56322527499630082</v>
      </c>
      <c r="H49" s="72">
        <f t="shared" si="19"/>
        <v>1.9849109653233554E-2</v>
      </c>
      <c r="I49" s="72">
        <f t="shared" si="20"/>
        <v>0.1632252749963008</v>
      </c>
      <c r="J49" s="85">
        <f t="shared" si="21"/>
        <v>0.1632252749963008</v>
      </c>
      <c r="K49" s="86">
        <f>FIT!Q49</f>
        <v>0.37405918727915249</v>
      </c>
      <c r="L49" s="86">
        <f>FIT!R49</f>
        <v>0.4379933193462886</v>
      </c>
      <c r="M49" s="72">
        <f>FIT!Q49-SummaryQuantFIT!C49</f>
        <v>-2.5940812720847528E-2</v>
      </c>
      <c r="N49" s="72">
        <f>FIT!R49-SummaryQuantFIT!C49</f>
        <v>3.7993319346288579E-2</v>
      </c>
      <c r="O49" s="85">
        <f t="shared" si="22"/>
        <v>3.7993319346288579E-2</v>
      </c>
      <c r="P49" s="73" t="str">
        <f t="shared" si="23"/>
        <v>YES</v>
      </c>
    </row>
    <row r="50" spans="1:16" ht="15" thickBot="1" x14ac:dyDescent="0.35">
      <c r="A50" s="67"/>
      <c r="B50" s="74" t="s">
        <v>99</v>
      </c>
      <c r="C50" s="75">
        <f>FIT!G50</f>
        <v>0.99</v>
      </c>
      <c r="D50" s="76">
        <f>FIT!H50</f>
        <v>0.95170580066857313</v>
      </c>
      <c r="E50" s="87">
        <f t="shared" si="18"/>
        <v>3.8294199331426859E-2</v>
      </c>
      <c r="F50" s="88">
        <f>FIT!M50</f>
        <v>0.86386972820993468</v>
      </c>
      <c r="G50" s="88">
        <f>FIT!N50</f>
        <v>1.0826511123168749</v>
      </c>
      <c r="H50" s="76">
        <f t="shared" si="19"/>
        <v>-0.12613027179006531</v>
      </c>
      <c r="I50" s="76">
        <f t="shared" si="20"/>
        <v>9.2651112316874951E-2</v>
      </c>
      <c r="J50" s="87">
        <f t="shared" si="21"/>
        <v>0.12613027179006531</v>
      </c>
      <c r="K50" s="88">
        <f>FIT!Q50</f>
        <v>0.82577793727915305</v>
      </c>
      <c r="L50" s="88">
        <f>FIT!R50</f>
        <v>0.92166823100706574</v>
      </c>
      <c r="M50" s="76">
        <f>FIT!Q50-SummaryQuantFIT!C50</f>
        <v>-0.16422206272084694</v>
      </c>
      <c r="N50" s="76">
        <f>FIT!R50-SummaryQuantFIT!C50</f>
        <v>-6.833176899293425E-2</v>
      </c>
      <c r="O50" s="87">
        <f t="shared" si="22"/>
        <v>0.16422206272084694</v>
      </c>
      <c r="P50" s="77" t="str">
        <f t="shared" si="23"/>
        <v>YES</v>
      </c>
    </row>
    <row r="51" spans="1:16" ht="63.6" customHeight="1" thickBot="1" x14ac:dyDescent="0.35">
      <c r="A51" s="78" t="s">
        <v>120</v>
      </c>
      <c r="B51" s="79" t="s">
        <v>123</v>
      </c>
      <c r="C51" s="79" t="s">
        <v>138</v>
      </c>
      <c r="D51" s="79" t="s">
        <v>126</v>
      </c>
      <c r="E51" s="79" t="s">
        <v>100</v>
      </c>
      <c r="F51" s="90" t="s">
        <v>113</v>
      </c>
      <c r="G51" s="90" t="s">
        <v>114</v>
      </c>
      <c r="H51" s="91" t="s">
        <v>122</v>
      </c>
      <c r="I51" s="91" t="s">
        <v>124</v>
      </c>
      <c r="J51" s="90" t="s">
        <v>110</v>
      </c>
      <c r="K51" s="80" t="s">
        <v>115</v>
      </c>
      <c r="L51" s="80" t="s">
        <v>116</v>
      </c>
      <c r="M51" s="81" t="s">
        <v>122</v>
      </c>
      <c r="N51" s="81" t="s">
        <v>124</v>
      </c>
      <c r="O51" s="80" t="s">
        <v>101</v>
      </c>
      <c r="P51" s="84" t="s">
        <v>128</v>
      </c>
    </row>
    <row r="52" spans="1:16" ht="15" thickTop="1" x14ac:dyDescent="0.3">
      <c r="A52" s="168" t="s">
        <v>132</v>
      </c>
      <c r="B52" s="102" t="s">
        <v>98</v>
      </c>
      <c r="C52" s="191">
        <f>FIT!G52</f>
        <v>4400</v>
      </c>
      <c r="D52" s="185">
        <f>FIT!H52</f>
        <v>4493.4697885343921</v>
      </c>
      <c r="E52" s="185">
        <f t="shared" ref="E52:E57" si="24">ABS(D52-C52)</f>
        <v>93.469788534392137</v>
      </c>
      <c r="F52" s="186">
        <f>FIT!M52</f>
        <v>4386.2051600489722</v>
      </c>
      <c r="G52" s="186">
        <f>FIT!N52</f>
        <v>4540.2702075560173</v>
      </c>
      <c r="H52" s="186">
        <f t="shared" ref="H52:H57" si="25">F52-C52</f>
        <v>-13.794839951027825</v>
      </c>
      <c r="I52" s="186">
        <f t="shared" ref="I52:I57" si="26">G52-C52</f>
        <v>140.27020755601734</v>
      </c>
      <c r="J52" s="186">
        <f t="shared" ref="J52:J57" si="27">MAX(ABS(H52),ABS(I52))</f>
        <v>140.27020755601734</v>
      </c>
      <c r="K52" s="186">
        <f>FIT!Q52</f>
        <v>4441.9539678627261</v>
      </c>
      <c r="L52" s="186">
        <f>FIT!R52</f>
        <v>4623.4670900824112</v>
      </c>
      <c r="M52" s="186">
        <f>FIT!Q52-SummaryQuantFIT!C52</f>
        <v>41.953967862726131</v>
      </c>
      <c r="N52" s="186">
        <f>FIT!R52-SummaryQuantFIT!C52</f>
        <v>223.46709008241123</v>
      </c>
      <c r="O52" s="186">
        <f t="shared" ref="O52:O57" si="28">MAX(ABS(M52),ABS(N52))</f>
        <v>223.46709008241123</v>
      </c>
      <c r="P52" s="170" t="str">
        <f t="shared" ref="P52:P57" si="29">IF(OR(E52&lt;J52,E52&lt;O52),"YES","NO")</f>
        <v>YES</v>
      </c>
    </row>
    <row r="53" spans="1:16" x14ac:dyDescent="0.3">
      <c r="A53" s="172"/>
      <c r="B53" s="104" t="s">
        <v>99</v>
      </c>
      <c r="C53" s="195">
        <f>FIT!G53</f>
        <v>25600</v>
      </c>
      <c r="D53" s="194">
        <f>FIT!H53</f>
        <v>25022.216758191225</v>
      </c>
      <c r="E53" s="194">
        <f t="shared" si="24"/>
        <v>577.78324180877462</v>
      </c>
      <c r="F53" s="193">
        <f>FIT!M53</f>
        <v>25144.665664895892</v>
      </c>
      <c r="G53" s="193">
        <f>FIT!N53</f>
        <v>25527.304764212873</v>
      </c>
      <c r="H53" s="193">
        <f t="shared" si="25"/>
        <v>-455.33433510410759</v>
      </c>
      <c r="I53" s="193">
        <f t="shared" si="26"/>
        <v>-72.695235787126876</v>
      </c>
      <c r="J53" s="193">
        <f t="shared" si="27"/>
        <v>455.33433510410759</v>
      </c>
      <c r="K53" s="193">
        <f>FIT!Q53</f>
        <v>24561.69919079266</v>
      </c>
      <c r="L53" s="193">
        <f>FIT!R53</f>
        <v>24954.639444787532</v>
      </c>
      <c r="M53" s="193">
        <f>FIT!Q53-SummaryQuantFIT!C53</f>
        <v>-1038.3008092073396</v>
      </c>
      <c r="N53" s="193">
        <f>FIT!R53-SummaryQuantFIT!C53</f>
        <v>-645.36055521246817</v>
      </c>
      <c r="O53" s="193">
        <f t="shared" si="28"/>
        <v>1038.3008092073396</v>
      </c>
      <c r="P53" s="173" t="str">
        <f t="shared" si="29"/>
        <v>YES</v>
      </c>
    </row>
    <row r="54" spans="1:16" x14ac:dyDescent="0.3">
      <c r="A54" s="65" t="s">
        <v>135</v>
      </c>
      <c r="B54" s="63" t="s">
        <v>98</v>
      </c>
      <c r="C54" s="68">
        <f>FIT!G54</f>
        <v>250</v>
      </c>
      <c r="D54" s="69">
        <f>FIT!H54</f>
        <v>266.2790441449464</v>
      </c>
      <c r="E54" s="70">
        <f t="shared" si="24"/>
        <v>16.279044144946397</v>
      </c>
      <c r="F54" s="71">
        <f>FIT!M54</f>
        <v>251.13428394495696</v>
      </c>
      <c r="G54" s="71">
        <f>FIT!N54</f>
        <v>268.57964995002573</v>
      </c>
      <c r="H54" s="69">
        <f t="shared" si="25"/>
        <v>1.1342839449569624</v>
      </c>
      <c r="I54" s="69">
        <f t="shared" si="26"/>
        <v>18.579649950025726</v>
      </c>
      <c r="J54" s="70">
        <f t="shared" si="27"/>
        <v>18.579649950025726</v>
      </c>
      <c r="K54" s="71">
        <f>FIT!Q54</f>
        <v>259.87402597402627</v>
      </c>
      <c r="L54" s="71">
        <f>FIT!R54</f>
        <v>273.7922077922089</v>
      </c>
      <c r="M54" s="72">
        <f>FIT!Q54-SummaryQuantFIT!C54</f>
        <v>9.8740259740262672</v>
      </c>
      <c r="N54" s="72">
        <f>FIT!R54-SummaryQuantFIT!C54</f>
        <v>23.792207792208899</v>
      </c>
      <c r="O54" s="70">
        <f t="shared" si="28"/>
        <v>23.792207792208899</v>
      </c>
      <c r="P54" s="73" t="str">
        <f t="shared" si="29"/>
        <v>YES</v>
      </c>
    </row>
    <row r="55" spans="1:16" x14ac:dyDescent="0.3">
      <c r="A55" s="5"/>
      <c r="B55" s="63" t="s">
        <v>99</v>
      </c>
      <c r="C55" s="68">
        <f>FIT!G55</f>
        <v>1250</v>
      </c>
      <c r="D55" s="69">
        <f>FIT!H55</f>
        <v>1329.5966069992264</v>
      </c>
      <c r="E55" s="70">
        <f t="shared" si="24"/>
        <v>79.596606999226424</v>
      </c>
      <c r="F55" s="71">
        <f>FIT!M55</f>
        <v>1280.6595598121969</v>
      </c>
      <c r="G55" s="71">
        <f>FIT!N55</f>
        <v>1318.0414265922657</v>
      </c>
      <c r="H55" s="69">
        <f t="shared" si="25"/>
        <v>30.659559812196903</v>
      </c>
      <c r="I55" s="69">
        <f t="shared" si="26"/>
        <v>68.04142659226568</v>
      </c>
      <c r="J55" s="70">
        <f t="shared" si="27"/>
        <v>68.04142659226568</v>
      </c>
      <c r="K55" s="71">
        <f>FIT!Q55</f>
        <v>1328.0558441558462</v>
      </c>
      <c r="L55" s="71">
        <f>FIT!R55</f>
        <v>1359.5064935064988</v>
      </c>
      <c r="M55" s="72">
        <f>FIT!Q55-SummaryQuantFIT!C55</f>
        <v>78.055844155846216</v>
      </c>
      <c r="N55" s="72">
        <f>FIT!R55-SummaryQuantFIT!C55</f>
        <v>109.50649350649883</v>
      </c>
      <c r="O55" s="70">
        <f t="shared" si="28"/>
        <v>109.50649350649883</v>
      </c>
      <c r="P55" s="73" t="str">
        <f t="shared" si="29"/>
        <v>YES</v>
      </c>
    </row>
    <row r="56" spans="1:16" x14ac:dyDescent="0.3">
      <c r="A56" s="111" t="s">
        <v>11</v>
      </c>
      <c r="B56" s="112" t="s">
        <v>98</v>
      </c>
      <c r="C56" s="113">
        <f>FIT!G56</f>
        <v>375</v>
      </c>
      <c r="D56" s="114">
        <f>FIT!H56</f>
        <v>481.40769493124526</v>
      </c>
      <c r="E56" s="115">
        <f t="shared" si="24"/>
        <v>106.40769493124526</v>
      </c>
      <c r="F56" s="116">
        <f>FIT!M56</f>
        <v>329.99182259182243</v>
      </c>
      <c r="G56" s="116">
        <f>FIT!N56</f>
        <v>372.55301455301458</v>
      </c>
      <c r="H56" s="114">
        <f t="shared" si="25"/>
        <v>-45.008177408177573</v>
      </c>
      <c r="I56" s="114">
        <f t="shared" si="26"/>
        <v>-2.4469854469854226</v>
      </c>
      <c r="J56" s="115">
        <f t="shared" si="27"/>
        <v>45.008177408177573</v>
      </c>
      <c r="K56" s="116">
        <f>FIT!Q56</f>
        <v>385.54897813499656</v>
      </c>
      <c r="L56" s="116">
        <f>FIT!R56</f>
        <v>427.13864579752988</v>
      </c>
      <c r="M56" s="117">
        <f>FIT!Q56-SummaryQuantFIT!C56</f>
        <v>10.54897813499656</v>
      </c>
      <c r="N56" s="117">
        <f>FIT!R56-SummaryQuantFIT!C56</f>
        <v>52.138645797529875</v>
      </c>
      <c r="O56" s="115">
        <f t="shared" si="28"/>
        <v>52.138645797529875</v>
      </c>
      <c r="P56" s="118" t="str">
        <f t="shared" si="29"/>
        <v>NO</v>
      </c>
    </row>
    <row r="57" spans="1:16" x14ac:dyDescent="0.3">
      <c r="A57" s="103"/>
      <c r="B57" s="104" t="s">
        <v>99</v>
      </c>
      <c r="C57" s="119">
        <f>FIT!G57</f>
        <v>1500</v>
      </c>
      <c r="D57" s="106">
        <f>FIT!H57</f>
        <v>1686.3398573532252</v>
      </c>
      <c r="E57" s="107">
        <f t="shared" si="24"/>
        <v>186.33985735322517</v>
      </c>
      <c r="F57" s="108">
        <f>FIT!M57</f>
        <v>1436.2808038808034</v>
      </c>
      <c r="G57" s="108">
        <f>FIT!N57</f>
        <v>1519.850311850312</v>
      </c>
      <c r="H57" s="106">
        <f t="shared" si="25"/>
        <v>-63.719196119196567</v>
      </c>
      <c r="I57" s="106">
        <f t="shared" si="26"/>
        <v>19.850311850311982</v>
      </c>
      <c r="J57" s="107">
        <f t="shared" si="27"/>
        <v>63.719196119196567</v>
      </c>
      <c r="K57" s="108">
        <f>FIT!Q57</f>
        <v>1624.0216006133815</v>
      </c>
      <c r="L57" s="108">
        <f>FIT!R57</f>
        <v>1706.9551595589949</v>
      </c>
      <c r="M57" s="109">
        <f>FIT!Q57-SummaryQuantFIT!C57</f>
        <v>124.02160061338145</v>
      </c>
      <c r="N57" s="109">
        <f>FIT!R57-SummaryQuantFIT!C57</f>
        <v>206.95515955899486</v>
      </c>
      <c r="O57" s="107">
        <f t="shared" si="28"/>
        <v>206.95515955899486</v>
      </c>
      <c r="P57" s="110" t="str">
        <f t="shared" si="29"/>
        <v>YES</v>
      </c>
    </row>
    <row r="58" spans="1:16" ht="15" customHeight="1" x14ac:dyDescent="0.3">
      <c r="A58" s="120" t="s">
        <v>13</v>
      </c>
      <c r="B58" s="121" t="s">
        <v>107</v>
      </c>
      <c r="C58" s="122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4"/>
    </row>
    <row r="59" spans="1:16" ht="16.8" customHeight="1" x14ac:dyDescent="0.3">
      <c r="A59" s="125"/>
      <c r="B59" s="126" t="s">
        <v>129</v>
      </c>
      <c r="C59" s="127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8"/>
      <c r="O59" s="128"/>
      <c r="P59" s="129"/>
    </row>
    <row r="60" spans="1:16" x14ac:dyDescent="0.3">
      <c r="A60" s="120" t="s">
        <v>14</v>
      </c>
      <c r="B60" s="112" t="s">
        <v>98</v>
      </c>
      <c r="C60" s="130">
        <f>FIT!G60</f>
        <v>675</v>
      </c>
      <c r="D60" s="114">
        <f>FIT!H60</f>
        <v>799.62846587173192</v>
      </c>
      <c r="E60" s="115">
        <f>ABS(D60-C60)</f>
        <v>124.62846587173192</v>
      </c>
      <c r="F60" s="116">
        <f>FIT!M60</f>
        <v>623.65680940681136</v>
      </c>
      <c r="G60" s="116">
        <f>FIT!N60</f>
        <v>683.74143559143761</v>
      </c>
      <c r="H60" s="114">
        <f>F60-C60</f>
        <v>-51.343190593188638</v>
      </c>
      <c r="I60" s="114">
        <f>G60-C60</f>
        <v>8.7414355914376074</v>
      </c>
      <c r="J60" s="115">
        <f>MAX(ABS(H60),ABS(I60))</f>
        <v>51.343190593188638</v>
      </c>
      <c r="K60" s="116">
        <f>FIT!Q60</f>
        <v>714.07696600435816</v>
      </c>
      <c r="L60" s="116">
        <f>FIT!R60</f>
        <v>753.46999612691934</v>
      </c>
      <c r="M60" s="117">
        <f>FIT!Q60-SummaryQuantFIT!C60</f>
        <v>39.076966004358155</v>
      </c>
      <c r="N60" s="117">
        <f>FIT!R60-SummaryQuantFIT!C60</f>
        <v>78.469996126919341</v>
      </c>
      <c r="O60" s="115">
        <f>MAX(ABS(M60),ABS(N60))</f>
        <v>78.469996126919341</v>
      </c>
      <c r="P60" s="118" t="str">
        <f>IF(OR(E60&lt;J60,E60&lt;O60),"YES","NO")</f>
        <v>NO</v>
      </c>
    </row>
    <row r="61" spans="1:16" x14ac:dyDescent="0.3">
      <c r="A61" s="125"/>
      <c r="B61" s="104" t="s">
        <v>99</v>
      </c>
      <c r="C61" s="105">
        <f>FIT!G61</f>
        <v>2750</v>
      </c>
      <c r="D61" s="106">
        <f>FIT!H61</f>
        <v>3008.067222383951</v>
      </c>
      <c r="E61" s="107">
        <f>ABS(D61-C61)</f>
        <v>258.06722238395105</v>
      </c>
      <c r="F61" s="108">
        <f>FIT!M61</f>
        <v>2713.4782379782459</v>
      </c>
      <c r="G61" s="108">
        <f>FIT!N61</f>
        <v>2835.2156370656453</v>
      </c>
      <c r="H61" s="106">
        <f>F61-C61</f>
        <v>-36.521762021754057</v>
      </c>
      <c r="I61" s="106">
        <f>G61-C61</f>
        <v>85.215637065645296</v>
      </c>
      <c r="J61" s="107">
        <f>MAX(ABS(H61),ABS(I61))</f>
        <v>85.215637065645296</v>
      </c>
      <c r="K61" s="108">
        <f>FIT!Q61</f>
        <v>2954.7613766507516</v>
      </c>
      <c r="L61" s="108">
        <f>FIT!R61</f>
        <v>3037.5609052178247</v>
      </c>
      <c r="M61" s="109">
        <f>FIT!Q61-SummaryQuantFIT!C61</f>
        <v>204.76137665075157</v>
      </c>
      <c r="N61" s="109">
        <f>FIT!R61-SummaryQuantFIT!C61</f>
        <v>287.56090521782471</v>
      </c>
      <c r="O61" s="107">
        <f>MAX(ABS(M61),ABS(N61))</f>
        <v>287.56090521782471</v>
      </c>
      <c r="P61" s="110" t="str">
        <f>IF(OR(E61&lt;J61,E61&lt;O61),"YES","NO")</f>
        <v>YES</v>
      </c>
    </row>
    <row r="62" spans="1:16" ht="13.8" customHeight="1" x14ac:dyDescent="0.3">
      <c r="A62" s="120" t="s">
        <v>15</v>
      </c>
      <c r="B62" s="121" t="s">
        <v>107</v>
      </c>
      <c r="C62" s="122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4"/>
    </row>
    <row r="63" spans="1:16" ht="16.2" customHeight="1" x14ac:dyDescent="0.3">
      <c r="A63" s="125"/>
      <c r="B63" s="126" t="s">
        <v>129</v>
      </c>
      <c r="C63" s="127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9"/>
    </row>
    <row r="64" spans="1:16" x14ac:dyDescent="0.3">
      <c r="A64" s="120" t="s">
        <v>16</v>
      </c>
      <c r="B64" s="112" t="s">
        <v>98</v>
      </c>
      <c r="C64" s="130">
        <f>FIT!G64</f>
        <v>12</v>
      </c>
      <c r="D64" s="114">
        <f>FIT!H64</f>
        <v>-9.2976398185492606</v>
      </c>
      <c r="E64" s="115">
        <f t="shared" ref="E64:E75" si="30">ABS(D64-C64)</f>
        <v>21.297639818549261</v>
      </c>
      <c r="F64" s="116">
        <f>FIT!M64</f>
        <v>-15.3953846153846</v>
      </c>
      <c r="G64" s="116">
        <f>FIT!N64</f>
        <v>-2.1461538461538012</v>
      </c>
      <c r="H64" s="114">
        <f t="shared" ref="H64:H75" si="31">F64-C64</f>
        <v>-27.3953846153846</v>
      </c>
      <c r="I64" s="114">
        <f t="shared" ref="I64:I75" si="32">G64-C64</f>
        <v>-14.146153846153801</v>
      </c>
      <c r="J64" s="115">
        <f t="shared" ref="J64:J75" si="33">MAX(ABS(H64),ABS(I64))</f>
        <v>27.3953846153846</v>
      </c>
      <c r="K64" s="116">
        <f>FIT!Q64</f>
        <v>-19.020481310804001</v>
      </c>
      <c r="L64" s="116">
        <f>FIT!R64</f>
        <v>-6.8310291858678802</v>
      </c>
      <c r="M64" s="117">
        <f>FIT!Q64-SummaryQuantFIT!C64</f>
        <v>-31.020481310804001</v>
      </c>
      <c r="N64" s="117">
        <f>FIT!R64-SummaryQuantFIT!C64</f>
        <v>-18.83102918586788</v>
      </c>
      <c r="O64" s="115">
        <f t="shared" ref="O64:O75" si="34">MAX(ABS(M64),ABS(N64))</f>
        <v>31.020481310804001</v>
      </c>
      <c r="P64" s="118" t="str">
        <f t="shared" ref="P64:P75" si="35">IF(OR(E64&lt;J64,E64&lt;O64),"YES","NO")</f>
        <v>YES</v>
      </c>
    </row>
    <row r="65" spans="1:16" x14ac:dyDescent="0.3">
      <c r="A65" s="125"/>
      <c r="B65" s="104" t="s">
        <v>99</v>
      </c>
      <c r="C65" s="105">
        <f>FIT!G65</f>
        <v>60</v>
      </c>
      <c r="D65" s="106">
        <f>FIT!H65</f>
        <v>52.8694726569653</v>
      </c>
      <c r="E65" s="107">
        <f t="shared" si="30"/>
        <v>7.1305273430347</v>
      </c>
      <c r="F65" s="108">
        <f>FIT!M65</f>
        <v>42.204615384615401</v>
      </c>
      <c r="G65" s="108">
        <f>FIT!N65</f>
        <v>67.269230769231001</v>
      </c>
      <c r="H65" s="106">
        <f t="shared" si="31"/>
        <v>-17.795384615384599</v>
      </c>
      <c r="I65" s="106">
        <f t="shared" si="32"/>
        <v>7.269230769231001</v>
      </c>
      <c r="J65" s="107">
        <f t="shared" si="33"/>
        <v>17.795384615384599</v>
      </c>
      <c r="K65" s="108">
        <f>FIT!Q65</f>
        <v>39.818228366615195</v>
      </c>
      <c r="L65" s="108">
        <f>FIT!R65</f>
        <v>63.264208909370211</v>
      </c>
      <c r="M65" s="109">
        <f>FIT!Q65-SummaryQuantFIT!C65</f>
        <v>-20.181771633384805</v>
      </c>
      <c r="N65" s="109">
        <f>FIT!R65-SummaryQuantFIT!C65</f>
        <v>3.2642089093702111</v>
      </c>
      <c r="O65" s="107">
        <f t="shared" si="34"/>
        <v>20.181771633384805</v>
      </c>
      <c r="P65" s="110" t="str">
        <f t="shared" si="35"/>
        <v>YES</v>
      </c>
    </row>
    <row r="66" spans="1:16" x14ac:dyDescent="0.3">
      <c r="A66" s="66" t="s">
        <v>18</v>
      </c>
      <c r="B66" s="63" t="s">
        <v>98</v>
      </c>
      <c r="C66" s="68">
        <f>FIT!G66</f>
        <v>2</v>
      </c>
      <c r="D66" s="69">
        <f>FIT!H66</f>
        <v>-0.62575280448753023</v>
      </c>
      <c r="E66" s="70">
        <f t="shared" si="30"/>
        <v>2.6257528044875302</v>
      </c>
      <c r="F66" s="71">
        <f>FIT!M66</f>
        <v>-1.7643939393939401</v>
      </c>
      <c r="G66" s="71">
        <f>FIT!N66</f>
        <v>0.26117424242424003</v>
      </c>
      <c r="H66" s="69">
        <f t="shared" si="31"/>
        <v>-3.7643939393939401</v>
      </c>
      <c r="I66" s="69">
        <f t="shared" si="32"/>
        <v>-1.73882575757576</v>
      </c>
      <c r="J66" s="70">
        <f t="shared" si="33"/>
        <v>3.7643939393939401</v>
      </c>
      <c r="K66" s="71">
        <f>FIT!Q66</f>
        <v>-2.0139146567717998</v>
      </c>
      <c r="L66" s="71">
        <f>FIT!R66</f>
        <v>-1.19666048237477</v>
      </c>
      <c r="M66" s="72">
        <f>FIT!Q66-SummaryQuantFIT!C66</f>
        <v>-4.0139146567717994</v>
      </c>
      <c r="N66" s="72">
        <f>FIT!R66-SummaryQuantFIT!C66</f>
        <v>-3.19666048237477</v>
      </c>
      <c r="O66" s="70">
        <f t="shared" si="34"/>
        <v>4.0139146567717994</v>
      </c>
      <c r="P66" s="73" t="str">
        <f t="shared" si="35"/>
        <v>YES</v>
      </c>
    </row>
    <row r="67" spans="1:16" x14ac:dyDescent="0.3">
      <c r="A67" s="66"/>
      <c r="B67" s="63" t="s">
        <v>99</v>
      </c>
      <c r="C67" s="68">
        <f>FIT!G67</f>
        <v>18</v>
      </c>
      <c r="D67" s="69">
        <f>FIT!H67</f>
        <v>20.95043256068287</v>
      </c>
      <c r="E67" s="70">
        <f t="shared" si="30"/>
        <v>2.9504325606828701</v>
      </c>
      <c r="F67" s="71">
        <f>FIT!M67</f>
        <v>13.235606060606059</v>
      </c>
      <c r="G67" s="71">
        <f>FIT!N67</f>
        <v>18.200568181818159</v>
      </c>
      <c r="H67" s="69">
        <f t="shared" si="31"/>
        <v>-4.7643939393939405</v>
      </c>
      <c r="I67" s="69">
        <f t="shared" si="32"/>
        <v>0.20056818181815927</v>
      </c>
      <c r="J67" s="70">
        <f t="shared" si="33"/>
        <v>4.7643939393939405</v>
      </c>
      <c r="K67" s="71">
        <f>FIT!Q67</f>
        <v>16.895176252319082</v>
      </c>
      <c r="L67" s="71">
        <f>FIT!R67</f>
        <v>19.048237476808911</v>
      </c>
      <c r="M67" s="72">
        <f>FIT!Q67-SummaryQuantFIT!C67</f>
        <v>-1.1048237476809177</v>
      </c>
      <c r="N67" s="72">
        <f>FIT!R67-SummaryQuantFIT!C67</f>
        <v>1.0482374768089109</v>
      </c>
      <c r="O67" s="70">
        <f t="shared" si="34"/>
        <v>1.1048237476809177</v>
      </c>
      <c r="P67" s="73" t="str">
        <f t="shared" si="35"/>
        <v>YES</v>
      </c>
    </row>
    <row r="68" spans="1:16" x14ac:dyDescent="0.3">
      <c r="A68" s="120" t="s">
        <v>19</v>
      </c>
      <c r="B68" s="112" t="s">
        <v>98</v>
      </c>
      <c r="C68" s="130">
        <f>FIT!G68</f>
        <v>175</v>
      </c>
      <c r="D68" s="114">
        <f>FIT!H68</f>
        <v>-168.81258208554328</v>
      </c>
      <c r="E68" s="115">
        <f t="shared" si="30"/>
        <v>343.81258208554328</v>
      </c>
      <c r="F68" s="116">
        <f>FIT!M68</f>
        <v>-339.67166553960345</v>
      </c>
      <c r="G68" s="116">
        <f>FIT!N68</f>
        <v>-13.994324565973955</v>
      </c>
      <c r="H68" s="114">
        <f t="shared" si="31"/>
        <v>-514.67166553960351</v>
      </c>
      <c r="I68" s="114">
        <f t="shared" si="32"/>
        <v>-188.99432456597395</v>
      </c>
      <c r="J68" s="115">
        <f t="shared" si="33"/>
        <v>514.67166553960351</v>
      </c>
      <c r="K68" s="116">
        <f>FIT!Q68</f>
        <v>-384.22961046865578</v>
      </c>
      <c r="L68" s="116">
        <f>FIT!R68</f>
        <v>-48.288977480219501</v>
      </c>
      <c r="M68" s="117">
        <f>FIT!Q68-SummaryQuantFIT!C68</f>
        <v>-559.22961046865578</v>
      </c>
      <c r="N68" s="117">
        <f>FIT!R68-SummaryQuantFIT!C68</f>
        <v>-223.2889774802195</v>
      </c>
      <c r="O68" s="115">
        <f t="shared" si="34"/>
        <v>559.22961046865578</v>
      </c>
      <c r="P68" s="118" t="str">
        <f t="shared" si="35"/>
        <v>YES</v>
      </c>
    </row>
    <row r="69" spans="1:16" x14ac:dyDescent="0.3">
      <c r="A69" s="125"/>
      <c r="B69" s="104" t="s">
        <v>99</v>
      </c>
      <c r="C69" s="105">
        <f>FIT!G69</f>
        <v>750</v>
      </c>
      <c r="D69" s="106">
        <f>FIT!H69</f>
        <v>584.96492087261436</v>
      </c>
      <c r="E69" s="107">
        <f t="shared" si="30"/>
        <v>165.03507912738564</v>
      </c>
      <c r="F69" s="108">
        <f>FIT!M69</f>
        <v>450.390932269475</v>
      </c>
      <c r="G69" s="108">
        <f>FIT!N69</f>
        <v>1027.029107549806</v>
      </c>
      <c r="H69" s="106">
        <f t="shared" si="31"/>
        <v>-299.609067730525</v>
      </c>
      <c r="I69" s="106">
        <f t="shared" si="32"/>
        <v>277.02910754980599</v>
      </c>
      <c r="J69" s="107">
        <f t="shared" si="33"/>
        <v>299.609067730525</v>
      </c>
      <c r="K69" s="108">
        <f>FIT!Q69</f>
        <v>275.16555082166838</v>
      </c>
      <c r="L69" s="108">
        <f>FIT!R69</f>
        <v>873.88083384053516</v>
      </c>
      <c r="M69" s="109">
        <f>FIT!Q69-SummaryQuantFIT!C69</f>
        <v>-474.83444917833162</v>
      </c>
      <c r="N69" s="109">
        <f>FIT!R69-SummaryQuantFIT!C69</f>
        <v>123.88083384053516</v>
      </c>
      <c r="O69" s="107">
        <f t="shared" si="34"/>
        <v>474.83444917833162</v>
      </c>
      <c r="P69" s="110" t="str">
        <f t="shared" si="35"/>
        <v>YES</v>
      </c>
    </row>
    <row r="70" spans="1:16" x14ac:dyDescent="0.3">
      <c r="A70" s="66" t="s">
        <v>20</v>
      </c>
      <c r="B70" s="63" t="s">
        <v>98</v>
      </c>
      <c r="C70" s="68">
        <f>FIT!G70</f>
        <v>125</v>
      </c>
      <c r="D70" s="69">
        <f>FIT!H70</f>
        <v>137.78037447959616</v>
      </c>
      <c r="E70" s="70">
        <f t="shared" si="30"/>
        <v>12.780374479596162</v>
      </c>
      <c r="F70" s="71">
        <f>FIT!M70</f>
        <v>93.506305643265733</v>
      </c>
      <c r="G70" s="71">
        <f>FIT!N70</f>
        <v>205.16781059329051</v>
      </c>
      <c r="H70" s="69">
        <f t="shared" si="31"/>
        <v>-31.493694356734267</v>
      </c>
      <c r="I70" s="69">
        <f t="shared" si="32"/>
        <v>80.167810593290511</v>
      </c>
      <c r="J70" s="70">
        <f t="shared" si="33"/>
        <v>80.167810593290511</v>
      </c>
      <c r="K70" s="71">
        <f>FIT!Q70</f>
        <v>110.58424784608746</v>
      </c>
      <c r="L70" s="71">
        <f>FIT!R70</f>
        <v>126.63374081886788</v>
      </c>
      <c r="M70" s="72">
        <f>FIT!Q70-SummaryQuantFIT!C70</f>
        <v>-14.415752153912536</v>
      </c>
      <c r="N70" s="72">
        <f>FIT!R70-SummaryQuantFIT!C70</f>
        <v>1.6337408188678779</v>
      </c>
      <c r="O70" s="70">
        <f t="shared" si="34"/>
        <v>14.415752153912536</v>
      </c>
      <c r="P70" s="73" t="str">
        <f t="shared" si="35"/>
        <v>YES</v>
      </c>
    </row>
    <row r="71" spans="1:16" x14ac:dyDescent="0.3">
      <c r="A71" s="66"/>
      <c r="B71" s="63" t="s">
        <v>99</v>
      </c>
      <c r="C71" s="68">
        <f>FIT!G71</f>
        <v>350</v>
      </c>
      <c r="D71" s="69">
        <f>FIT!H71</f>
        <v>413.3795285246639</v>
      </c>
      <c r="E71" s="70">
        <f t="shared" si="30"/>
        <v>63.379528524663897</v>
      </c>
      <c r="F71" s="71">
        <f>FIT!M71</f>
        <v>304.63644262956689</v>
      </c>
      <c r="G71" s="71">
        <f>FIT!N71</f>
        <v>491.77959568861053</v>
      </c>
      <c r="H71" s="69">
        <f t="shared" si="31"/>
        <v>-45.363557370433114</v>
      </c>
      <c r="I71" s="69">
        <f t="shared" si="32"/>
        <v>141.77959568861053</v>
      </c>
      <c r="J71" s="70">
        <f t="shared" si="33"/>
        <v>141.77959568861053</v>
      </c>
      <c r="K71" s="71">
        <f>FIT!Q71</f>
        <v>370.32895519353474</v>
      </c>
      <c r="L71" s="71">
        <f>FIT!R71</f>
        <v>397.55210816580637</v>
      </c>
      <c r="M71" s="72">
        <f>FIT!Q71-SummaryQuantFIT!C71</f>
        <v>20.328955193534739</v>
      </c>
      <c r="N71" s="72">
        <f>FIT!R71-SummaryQuantFIT!C71</f>
        <v>47.552108165806374</v>
      </c>
      <c r="O71" s="70">
        <f t="shared" si="34"/>
        <v>47.552108165806374</v>
      </c>
      <c r="P71" s="73" t="str">
        <f t="shared" si="35"/>
        <v>YES</v>
      </c>
    </row>
    <row r="72" spans="1:16" x14ac:dyDescent="0.3">
      <c r="A72" s="120" t="s">
        <v>22</v>
      </c>
      <c r="B72" s="112" t="s">
        <v>98</v>
      </c>
      <c r="C72" s="130">
        <f>FIT!G72</f>
        <v>0.2</v>
      </c>
      <c r="D72" s="117">
        <f>FIT!H72</f>
        <v>0.37835867226777697</v>
      </c>
      <c r="E72" s="131">
        <f t="shared" si="30"/>
        <v>0.17835867226777696</v>
      </c>
      <c r="F72" s="132">
        <f>FIT!M72</f>
        <v>0.27758289716493667</v>
      </c>
      <c r="G72" s="132">
        <f>FIT!N72</f>
        <v>0.41079340301237005</v>
      </c>
      <c r="H72" s="117">
        <f t="shared" si="31"/>
        <v>7.7582897164936659E-2</v>
      </c>
      <c r="I72" s="117">
        <f t="shared" si="32"/>
        <v>0.21079340301237004</v>
      </c>
      <c r="J72" s="131">
        <f t="shared" si="33"/>
        <v>0.21079340301237004</v>
      </c>
      <c r="K72" s="132">
        <f>FIT!Q72</f>
        <v>0.34394832826747701</v>
      </c>
      <c r="L72" s="132">
        <f>FIT!R72</f>
        <v>0.47375278622087102</v>
      </c>
      <c r="M72" s="117">
        <f>FIT!Q72-SummaryQuantFIT!C72</f>
        <v>0.143948328267477</v>
      </c>
      <c r="N72" s="117">
        <f>FIT!R72-SummaryQuantFIT!C72</f>
        <v>0.27375278622087101</v>
      </c>
      <c r="O72" s="131">
        <f t="shared" si="34"/>
        <v>0.27375278622087101</v>
      </c>
      <c r="P72" s="118" t="str">
        <f t="shared" si="35"/>
        <v>YES</v>
      </c>
    </row>
    <row r="73" spans="1:16" x14ac:dyDescent="0.3">
      <c r="A73" s="125"/>
      <c r="B73" s="104" t="s">
        <v>99</v>
      </c>
      <c r="C73" s="105">
        <f>FIT!G73</f>
        <v>0.95</v>
      </c>
      <c r="D73" s="109">
        <f>FIT!H73</f>
        <v>1.2896971106251121</v>
      </c>
      <c r="E73" s="133">
        <f t="shared" si="30"/>
        <v>0.3396971106251121</v>
      </c>
      <c r="F73" s="134">
        <f>FIT!M73</f>
        <v>1.1375071357985465</v>
      </c>
      <c r="G73" s="134">
        <f>FIT!N73</f>
        <v>1.44669176151824</v>
      </c>
      <c r="H73" s="109">
        <f t="shared" si="31"/>
        <v>0.1875071357985465</v>
      </c>
      <c r="I73" s="109">
        <f t="shared" si="32"/>
        <v>0.49669176151824002</v>
      </c>
      <c r="J73" s="133">
        <f t="shared" si="33"/>
        <v>0.49669176151824002</v>
      </c>
      <c r="K73" s="134">
        <f>FIT!Q73</f>
        <v>1.1960759878419469</v>
      </c>
      <c r="L73" s="134">
        <f>FIT!R73</f>
        <v>1.4880385005065835</v>
      </c>
      <c r="M73" s="109">
        <f>FIT!Q73-SummaryQuantFIT!C73</f>
        <v>0.24607598784194695</v>
      </c>
      <c r="N73" s="109">
        <f>FIT!R73-SummaryQuantFIT!C73</f>
        <v>0.53803850050658353</v>
      </c>
      <c r="O73" s="133">
        <f t="shared" si="34"/>
        <v>0.53803850050658353</v>
      </c>
      <c r="P73" s="110" t="str">
        <f t="shared" si="35"/>
        <v>YES</v>
      </c>
    </row>
    <row r="74" spans="1:16" x14ac:dyDescent="0.3">
      <c r="A74" s="66" t="s">
        <v>21</v>
      </c>
      <c r="B74" s="63" t="s">
        <v>98</v>
      </c>
      <c r="C74" s="89">
        <f>FIT!G74</f>
        <v>0.4</v>
      </c>
      <c r="D74" s="72">
        <f>FIT!H74</f>
        <v>0.39402875155764439</v>
      </c>
      <c r="E74" s="85">
        <f t="shared" si="30"/>
        <v>5.9712484423556367E-3</v>
      </c>
      <c r="F74" s="86">
        <f>FIT!M74</f>
        <v>0.39345273631840771</v>
      </c>
      <c r="G74" s="86">
        <f>FIT!N74</f>
        <v>0.57969817578772798</v>
      </c>
      <c r="H74" s="72">
        <f t="shared" si="31"/>
        <v>-6.547263681592308E-3</v>
      </c>
      <c r="I74" s="72">
        <f t="shared" si="32"/>
        <v>0.17969817578772795</v>
      </c>
      <c r="J74" s="85">
        <f t="shared" si="33"/>
        <v>0.17969817578772795</v>
      </c>
      <c r="K74" s="86">
        <f>FIT!Q74</f>
        <v>0.34415552427868001</v>
      </c>
      <c r="L74" s="86">
        <f>FIT!R74</f>
        <v>0.43973346235045652</v>
      </c>
      <c r="M74" s="72">
        <f>FIT!Q74-SummaryQuantFIT!C74</f>
        <v>-5.5844475721320008E-2</v>
      </c>
      <c r="N74" s="72">
        <f>FIT!R74-SummaryQuantFIT!C74</f>
        <v>3.9733462350456494E-2</v>
      </c>
      <c r="O74" s="85">
        <f t="shared" si="34"/>
        <v>5.5844475721320008E-2</v>
      </c>
      <c r="P74" s="73" t="str">
        <f t="shared" si="35"/>
        <v>YES</v>
      </c>
    </row>
    <row r="75" spans="1:16" ht="15" thickBot="1" x14ac:dyDescent="0.35">
      <c r="A75" s="67"/>
      <c r="B75" s="74" t="s">
        <v>99</v>
      </c>
      <c r="C75" s="75">
        <f>FIT!G75</f>
        <v>0.99</v>
      </c>
      <c r="D75" s="76">
        <f>FIT!H75</f>
        <v>1.090738452717434</v>
      </c>
      <c r="E75" s="87">
        <f t="shared" si="30"/>
        <v>0.10073845271743398</v>
      </c>
      <c r="F75" s="88">
        <f>FIT!M75</f>
        <v>0.94822885572139237</v>
      </c>
      <c r="G75" s="88">
        <f>FIT!N75</f>
        <v>1.235253731343283</v>
      </c>
      <c r="H75" s="76">
        <f t="shared" si="31"/>
        <v>-4.1771144278607619E-2</v>
      </c>
      <c r="I75" s="76">
        <f t="shared" si="32"/>
        <v>0.24525373134328299</v>
      </c>
      <c r="J75" s="87">
        <f t="shared" si="33"/>
        <v>0.24525373134328299</v>
      </c>
      <c r="K75" s="88">
        <f>FIT!Q75</f>
        <v>1.0638538001407507</v>
      </c>
      <c r="L75" s="88">
        <f>FIT!R75</f>
        <v>1.2103457072484145</v>
      </c>
      <c r="M75" s="76">
        <f>FIT!Q75-SummaryQuantFIT!C75</f>
        <v>7.3853800140750714E-2</v>
      </c>
      <c r="N75" s="76">
        <f>FIT!R75-SummaryQuantFIT!C75</f>
        <v>0.22034570724841451</v>
      </c>
      <c r="O75" s="87">
        <f t="shared" si="34"/>
        <v>0.22034570724841451</v>
      </c>
      <c r="P75" s="77" t="str">
        <f t="shared" si="35"/>
        <v>YES</v>
      </c>
    </row>
  </sheetData>
  <conditionalFormatting sqref="P4:P25">
    <cfRule type="containsText" dxfId="2" priority="3" operator="containsText" text="NO">
      <formula>NOT(ISERROR(SEARCH("NO",P4)))</formula>
    </cfRule>
  </conditionalFormatting>
  <conditionalFormatting sqref="P29:P50">
    <cfRule type="containsText" dxfId="1" priority="2" operator="containsText" text="NO">
      <formula>NOT(ISERROR(SEARCH("NO",P29)))</formula>
    </cfRule>
  </conditionalFormatting>
  <conditionalFormatting sqref="P54:P75">
    <cfRule type="containsText" dxfId="0" priority="1" operator="containsText" text="NO">
      <formula>NOT(ISERROR(SEARCH("NO",P54)))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FE33-DF3B-4BF3-A245-E865E12B436A}">
  <dimension ref="A1:W82"/>
  <sheetViews>
    <sheetView topLeftCell="A31" zoomScale="60" zoomScaleNormal="60" workbookViewId="0">
      <selection activeCell="C54" sqref="C54:C57"/>
    </sheetView>
  </sheetViews>
  <sheetFormatPr defaultRowHeight="14.4" x14ac:dyDescent="0.3"/>
  <cols>
    <col min="1" max="1" width="24.33203125" customWidth="1"/>
    <col min="2" max="2" width="28.109375" customWidth="1"/>
    <col min="3" max="3" width="24.77734375" style="2" customWidth="1"/>
    <col min="4" max="4" width="26.109375" customWidth="1"/>
    <col min="5" max="5" width="26.21875" customWidth="1"/>
    <col min="6" max="6" width="22" customWidth="1"/>
    <col min="7" max="7" width="12.21875" customWidth="1"/>
    <col min="8" max="8" width="13.88671875" customWidth="1"/>
    <col min="9" max="9" width="15.44140625" customWidth="1"/>
    <col min="10" max="10" width="16.88671875" customWidth="1"/>
    <col min="11" max="11" width="15.21875" customWidth="1"/>
    <col min="12" max="14" width="16.88671875" customWidth="1"/>
    <col min="15" max="15" width="15" customWidth="1"/>
    <col min="16" max="17" width="16.88671875" customWidth="1"/>
    <col min="18" max="18" width="20.6640625" customWidth="1"/>
    <col min="19" max="21" width="8.88671875" customWidth="1"/>
  </cols>
  <sheetData>
    <row r="1" spans="1:23" ht="55.2" customHeight="1" thickBot="1" x14ac:dyDescent="0.35">
      <c r="A1" t="s">
        <v>1</v>
      </c>
      <c r="B1" s="1" t="s">
        <v>42</v>
      </c>
      <c r="C1" s="1" t="s">
        <v>35</v>
      </c>
      <c r="D1" s="1" t="s">
        <v>36</v>
      </c>
      <c r="E1" s="1" t="s">
        <v>37</v>
      </c>
      <c r="F1" s="1" t="s">
        <v>29</v>
      </c>
      <c r="G1" s="1" t="s">
        <v>90</v>
      </c>
      <c r="H1" s="22" t="s">
        <v>87</v>
      </c>
      <c r="I1" s="22" t="s">
        <v>88</v>
      </c>
      <c r="J1" s="22" t="s">
        <v>89</v>
      </c>
      <c r="K1" s="64" t="s">
        <v>36</v>
      </c>
      <c r="L1" s="64" t="s">
        <v>86</v>
      </c>
      <c r="M1" s="64" t="s">
        <v>84</v>
      </c>
      <c r="N1" s="64" t="s">
        <v>85</v>
      </c>
      <c r="O1" s="50" t="s">
        <v>37</v>
      </c>
      <c r="P1" s="50" t="s">
        <v>86</v>
      </c>
      <c r="Q1" s="50" t="s">
        <v>84</v>
      </c>
      <c r="R1" s="50" t="s">
        <v>85</v>
      </c>
    </row>
    <row r="2" spans="1:23" x14ac:dyDescent="0.3">
      <c r="A2" s="4" t="s">
        <v>132</v>
      </c>
      <c r="B2" s="165" t="s">
        <v>4</v>
      </c>
      <c r="C2" s="153" t="str">
        <f>'Intermediate FIT'!C2</f>
        <v>119.57 (78.56, 155.08)</v>
      </c>
      <c r="D2" s="153" t="str">
        <f>'Intermediate FIT'!G2</f>
        <v>204.68 (157.64, 247.00)</v>
      </c>
      <c r="E2" s="154" t="str">
        <f>'Intermediate FIT'!K2</f>
        <v>-135.33 (-188.39, -78.64)</v>
      </c>
      <c r="F2" s="1"/>
      <c r="G2" s="1">
        <v>4400</v>
      </c>
      <c r="H2" s="182">
        <f>'Intermediate FIT'!D2+FIT!$G2*'Intermediate FIT'!D3</f>
        <v>4444.0139468802536</v>
      </c>
      <c r="I2" s="183">
        <f>'Intermediate FIT'!E2+FIT!$G2*'Intermediate FIT'!E3</f>
        <v>4387.953002190392</v>
      </c>
      <c r="J2" s="183">
        <f>'Intermediate FIT'!F2+FIT!$G2*'Intermediate FIT'!F3</f>
        <v>4496.4392435478057</v>
      </c>
      <c r="K2" s="157"/>
      <c r="L2" s="183">
        <f>'Intermediate FIT'!H2+FIT!$G2*'Intermediate FIT'!H3</f>
        <v>4468.3938053097318</v>
      </c>
      <c r="M2" s="183">
        <f>'Intermediate FIT'!I2+FIT!$G2*'Intermediate FIT'!I3</f>
        <v>4405.6859142211879</v>
      </c>
      <c r="N2" s="183">
        <f>'Intermediate FIT'!J2+FIT!$G2*'Intermediate FIT'!J3</f>
        <v>4533.167840323531</v>
      </c>
      <c r="O2" s="157"/>
      <c r="P2" s="183">
        <f>'Intermediate FIT'!L2+FIT!$G2*'Intermediate FIT'!L3</f>
        <v>4330.7396039604146</v>
      </c>
      <c r="Q2" s="183">
        <f>'Intermediate FIT'!M2+FIT!$G2*'Intermediate FIT'!M3</f>
        <v>4256.2545628632934</v>
      </c>
      <c r="R2" s="183">
        <f>'Intermediate FIT'!N2+FIT!$G2*'Intermediate FIT'!N3</f>
        <v>4414.954124917781</v>
      </c>
    </row>
    <row r="3" spans="1:23" x14ac:dyDescent="0.3">
      <c r="A3" s="6"/>
      <c r="B3" s="166" t="s">
        <v>5</v>
      </c>
      <c r="C3" s="200" t="str">
        <f>'Intermediate FIT'!C3</f>
        <v>0.98 (0.98, 0.99)</v>
      </c>
      <c r="D3" s="155" t="str">
        <f>'Intermediate FIT'!G3</f>
        <v>0.97 (0.97, 0.97)</v>
      </c>
      <c r="E3" s="156" t="str">
        <f>'Intermediate FIT'!K3</f>
        <v>1.02 (1.01, 1.02)</v>
      </c>
      <c r="F3" s="1"/>
      <c r="G3" s="1">
        <v>25600</v>
      </c>
      <c r="H3" s="182">
        <f>'Intermediate FIT'!D2+FIT!$G3*'Intermediate FIT'!D3</f>
        <v>25279.962013884517</v>
      </c>
      <c r="I3" s="183">
        <f>'Intermediate FIT'!E2+FIT!$G3*'Intermediate FIT'!E3</f>
        <v>25151.374892528125</v>
      </c>
      <c r="J3" s="183">
        <f>'Intermediate FIT'!F2+FIT!$G3*'Intermediate FIT'!F3</f>
        <v>25413.875635026237</v>
      </c>
      <c r="K3" s="157"/>
      <c r="L3" s="183">
        <f>'Intermediate FIT'!H2+FIT!$G3*'Intermediate FIT'!H3</f>
        <v>25011.756637168131</v>
      </c>
      <c r="M3" s="183">
        <f>'Intermediate FIT'!I2+FIT!$G3*'Intermediate FIT'!I3</f>
        <v>24873.535886110996</v>
      </c>
      <c r="N3" s="183">
        <f>'Intermediate FIT'!J2+FIT!$G3*'Intermediate FIT'!J3</f>
        <v>25184.720051047891</v>
      </c>
      <c r="O3" s="157"/>
      <c r="P3" s="183">
        <f>'Intermediate FIT'!L2+FIT!$G3*'Intermediate FIT'!L3</f>
        <v>25849.089438944018</v>
      </c>
      <c r="Q3" s="183">
        <f>'Intermediate FIT'!M2+FIT!$G3*'Intermediate FIT'!M3</f>
        <v>25671.381068072256</v>
      </c>
      <c r="R3" s="183">
        <f>'Intermediate FIT'!N2+FIT!$G3*'Intermediate FIT'!N3</f>
        <v>26065.885314880608</v>
      </c>
    </row>
    <row r="4" spans="1:23" x14ac:dyDescent="0.3">
      <c r="A4" s="5" t="s">
        <v>135</v>
      </c>
      <c r="B4" s="6" t="s">
        <v>4</v>
      </c>
      <c r="C4" s="197" t="str">
        <f>'Intermediate FIT'!C4</f>
        <v>-0.62 (-2.83, 2.73)</v>
      </c>
      <c r="D4" s="51" t="str">
        <f>'Intermediate FIT'!G4</f>
        <v>-1.27 (-6.13, 2.39)</v>
      </c>
      <c r="E4" s="97" t="str">
        <f>'Intermediate FIT'!K4</f>
        <v>-0.18 (-6.04, 5.95)</v>
      </c>
      <c r="F4" s="17"/>
      <c r="G4" s="21">
        <v>250</v>
      </c>
      <c r="H4" s="37">
        <f>'Intermediate FIT'!D4+FIT!$G4*'Intermediate FIT'!D5</f>
        <v>255.2429286284889</v>
      </c>
      <c r="I4" s="33">
        <f>'Intermediate FIT'!E4+FIT!$G4*'Intermediate FIT'!E5</f>
        <v>251.78891826105033</v>
      </c>
      <c r="J4" s="33">
        <f>'Intermediate FIT'!F4+FIT!$G4*'Intermediate FIT'!F5</f>
        <v>259.58648544539562</v>
      </c>
      <c r="K4" s="31"/>
      <c r="L4" s="33">
        <f>'Intermediate FIT'!H4+FIT!$G4*'Intermediate FIT'!H5</f>
        <v>257.15730337078662</v>
      </c>
      <c r="M4" s="33">
        <f>'Intermediate FIT'!I4+FIT!$G4*'Intermediate FIT'!I5</f>
        <v>250.6593142344982</v>
      </c>
      <c r="N4" s="33">
        <f>'Intermediate FIT'!J4+FIT!$G4*'Intermediate FIT'!J5</f>
        <v>262.85951316551802</v>
      </c>
      <c r="O4" s="31"/>
      <c r="P4" s="33">
        <f>'Intermediate FIT'!L4+FIT!$G4*'Intermediate FIT'!L5</f>
        <v>240.34425813528784</v>
      </c>
      <c r="Q4" s="30">
        <f>'Intermediate FIT'!M4+FIT!$G4*'Intermediate FIT'!M5</f>
        <v>232.18135532425424</v>
      </c>
      <c r="R4" s="30">
        <f>'Intermediate FIT'!N4+FIT!$G4*'Intermediate FIT'!N5</f>
        <v>248.78297487495848</v>
      </c>
      <c r="S4" s="15" t="s">
        <v>43</v>
      </c>
    </row>
    <row r="5" spans="1:23" x14ac:dyDescent="0.3">
      <c r="A5" s="5"/>
      <c r="B5" s="6" t="s">
        <v>5</v>
      </c>
      <c r="C5" s="21" t="str">
        <f>'Intermediate FIT'!C5</f>
        <v>1.02 (1.02, 1.03)</v>
      </c>
      <c r="D5" s="95" t="str">
        <f>'Intermediate FIT'!G5</f>
        <v>1.03 (1.03, 1.04)</v>
      </c>
      <c r="E5" s="97" t="str">
        <f>'Intermediate FIT'!K5</f>
        <v>0.96 (0.95, 0.97)</v>
      </c>
      <c r="F5" s="17"/>
      <c r="G5" s="21">
        <v>1250</v>
      </c>
      <c r="H5" s="37">
        <f>'Intermediate FIT'!D4+FIT!$G5*'Intermediate FIT'!D5</f>
        <v>1278.6875945648389</v>
      </c>
      <c r="I5" s="33">
        <f>'Intermediate FIT'!E4+FIT!$G5*'Intermediate FIT'!E5</f>
        <v>1270.2794130009106</v>
      </c>
      <c r="J5" s="33">
        <f>'Intermediate FIT'!F4+FIT!$G5*'Intermediate FIT'!F5</f>
        <v>1287.0155136347657</v>
      </c>
      <c r="K5" s="31"/>
      <c r="L5" s="33">
        <f>'Intermediate FIT'!H4+FIT!$G5*'Intermediate FIT'!H5</f>
        <v>1290.8651685393268</v>
      </c>
      <c r="M5" s="33">
        <f>'Intermediate FIT'!I4+FIT!$G5*'Intermediate FIT'!I5</f>
        <v>1277.7991889735379</v>
      </c>
      <c r="N5" s="33">
        <f>'Intermediate FIT'!J4+FIT!$G5*'Intermediate FIT'!J5</f>
        <v>1304.7443299194481</v>
      </c>
      <c r="O5" s="31"/>
      <c r="P5" s="33">
        <f>'Intermediate FIT'!L4+FIT!$G5*'Intermediate FIT'!L5</f>
        <v>1202.4417181687068</v>
      </c>
      <c r="Q5" s="30">
        <f>'Intermediate FIT'!M4+FIT!$G5*'Intermediate FIT'!M5</f>
        <v>1185.0507425252881</v>
      </c>
      <c r="R5" s="30">
        <f>'Intermediate FIT'!N4+FIT!$G5*'Intermediate FIT'!N5</f>
        <v>1220.1044406424064</v>
      </c>
      <c r="T5" t="s">
        <v>44</v>
      </c>
    </row>
    <row r="6" spans="1:23" x14ac:dyDescent="0.3">
      <c r="A6" s="5" t="s">
        <v>11</v>
      </c>
      <c r="B6" s="6" t="s">
        <v>4</v>
      </c>
      <c r="C6" s="21" t="str">
        <f>'Intermediate FIT'!C6</f>
        <v>105.57 (90.18, 126.94)</v>
      </c>
      <c r="D6" s="95" t="str">
        <f>'Intermediate FIT'!G6</f>
        <v>15.49 (-0.11, 30.92)</v>
      </c>
      <c r="E6" s="97" t="str">
        <f>'Intermediate FIT'!K6</f>
        <v>24.00 (10.05, 38.02)</v>
      </c>
      <c r="F6" s="17"/>
      <c r="G6" s="21">
        <v>375</v>
      </c>
      <c r="H6" s="38">
        <f>'Intermediate FIT'!D6+FIT!$G6*'Intermediate FIT'!D7</f>
        <v>505.8031998574865</v>
      </c>
      <c r="I6" s="34">
        <f>'Intermediate FIT'!E6+FIT!$G6*'Intermediate FIT'!E7</f>
        <v>481.67032826429221</v>
      </c>
      <c r="J6" s="34">
        <f>'Intermediate FIT'!F6+FIT!$G6*'Intermediate FIT'!F7</f>
        <v>535.92498440465067</v>
      </c>
      <c r="K6" s="17"/>
      <c r="L6" s="33">
        <f>'Intermediate FIT'!H6+FIT!$G6*'Intermediate FIT'!H7</f>
        <v>433.980421686748</v>
      </c>
      <c r="M6" s="33">
        <f>'Intermediate FIT'!I6+FIT!$G6*'Intermediate FIT'!I7</f>
        <v>409.93280492132834</v>
      </c>
      <c r="N6" s="33">
        <f>'Intermediate FIT'!J6+FIT!$G6*'Intermediate FIT'!J7</f>
        <v>457.33993848337701</v>
      </c>
      <c r="O6" s="32"/>
      <c r="P6" s="33">
        <f>'Intermediate FIT'!L6+FIT!$G6*'Intermediate FIT'!L7</f>
        <v>399.00000000000011</v>
      </c>
      <c r="Q6" s="33">
        <f>'Intermediate FIT'!M6+FIT!$G6*'Intermediate FIT'!M7</f>
        <v>377.75852576218261</v>
      </c>
      <c r="R6" s="33">
        <f>'Intermediate FIT'!N6+FIT!$G6*'Intermediate FIT'!N7</f>
        <v>419.36016255911039</v>
      </c>
      <c r="U6" t="s">
        <v>48</v>
      </c>
    </row>
    <row r="7" spans="1:23" x14ac:dyDescent="0.3">
      <c r="A7" s="5"/>
      <c r="B7" s="6" t="s">
        <v>5</v>
      </c>
      <c r="C7" s="19" t="str">
        <f>'Intermediate FIT'!C7</f>
        <v>1.07 (1.04, 1.09)</v>
      </c>
      <c r="D7" s="95" t="str">
        <f>'Intermediate FIT'!G7</f>
        <v>1.12 (1.09, 1.14)</v>
      </c>
      <c r="E7" s="97" t="str">
        <f>'Intermediate FIT'!K7</f>
        <v>1.00 (0.98, 1.02)</v>
      </c>
      <c r="F7" s="18"/>
      <c r="G7" s="42">
        <v>1500</v>
      </c>
      <c r="H7" s="38">
        <f>'Intermediate FIT'!D6+FIT!$G7*'Intermediate FIT'!D7</f>
        <v>1706.5113205912039</v>
      </c>
      <c r="I7" s="34">
        <f>'Intermediate FIT'!E6+FIT!$G7*'Intermediate FIT'!E7</f>
        <v>1656.1479421734446</v>
      </c>
      <c r="J7" s="34">
        <f>'Intermediate FIT'!F6+FIT!$G7*'Intermediate FIT'!F7</f>
        <v>1762.8838610478467</v>
      </c>
      <c r="K7" s="18"/>
      <c r="L7" s="34">
        <f>'Intermediate FIT'!H6+FIT!$G7*'Intermediate FIT'!H7</f>
        <v>1689.4397590361491</v>
      </c>
      <c r="M7" s="34">
        <f>'Intermediate FIT'!I6+FIT!$G7*'Intermediate FIT'!I7</f>
        <v>1640.0729918372122</v>
      </c>
      <c r="N7" s="34">
        <f>'Intermediate FIT'!J6+FIT!$G7*'Intermediate FIT'!J7</f>
        <v>1736.612090382107</v>
      </c>
      <c r="O7" s="32"/>
      <c r="P7" s="34">
        <f>'Intermediate FIT'!L6+FIT!$G7*'Intermediate FIT'!L7</f>
        <v>1524</v>
      </c>
      <c r="Q7" s="34">
        <f>'Intermediate FIT'!M6+FIT!$G7*'Intermediate FIT'!M7</f>
        <v>1480.8945681650093</v>
      </c>
      <c r="R7" s="34">
        <f>'Intermediate FIT'!N6+FIT!$G7*'Intermediate FIT'!N7</f>
        <v>1563.3876467028729</v>
      </c>
      <c r="V7" t="s">
        <v>49</v>
      </c>
    </row>
    <row r="8" spans="1:23" x14ac:dyDescent="0.3">
      <c r="A8" s="5" t="s">
        <v>13</v>
      </c>
      <c r="B8" s="6" t="s">
        <v>4</v>
      </c>
      <c r="C8" s="19" t="str">
        <f>'Intermediate FIT'!C8</f>
        <v>0.76 (-0.28, 1.47)</v>
      </c>
      <c r="D8" s="95" t="str">
        <f>'Intermediate FIT'!G8</f>
        <v>*1.42 (0.00, 0.00)</v>
      </c>
      <c r="E8" s="97" t="str">
        <f>'Intermediate FIT'!K8</f>
        <v>*5.25 (0.00, 0.00)</v>
      </c>
      <c r="F8" s="18"/>
      <c r="G8" s="42"/>
      <c r="H8" s="39"/>
      <c r="I8" s="18"/>
      <c r="J8" s="18"/>
      <c r="K8" s="18"/>
      <c r="L8" s="18"/>
      <c r="M8" s="18"/>
      <c r="N8" s="18"/>
      <c r="W8" t="s">
        <v>46</v>
      </c>
    </row>
    <row r="9" spans="1:23" x14ac:dyDescent="0.3">
      <c r="A9" s="5"/>
      <c r="B9" s="6" t="s">
        <v>5</v>
      </c>
      <c r="C9" s="19" t="str">
        <f>'Intermediate FIT'!C9</f>
        <v>1.22 (1.14, 1.33)</v>
      </c>
      <c r="D9" s="95" t="str">
        <f>'Intermediate FIT'!G9</f>
        <v>*1.46 (1.25, 1.69)</v>
      </c>
      <c r="E9" s="97" t="str">
        <f>'Intermediate FIT'!K9</f>
        <v>*1.07 (0.97, 1.18)</v>
      </c>
      <c r="F9" s="18"/>
      <c r="G9" s="42"/>
      <c r="H9" s="39"/>
      <c r="I9" s="18"/>
      <c r="J9" s="18"/>
      <c r="K9" s="18"/>
      <c r="L9" s="18"/>
      <c r="M9" s="18"/>
      <c r="N9" s="18"/>
      <c r="V9" t="s">
        <v>50</v>
      </c>
    </row>
    <row r="10" spans="1:23" x14ac:dyDescent="0.3">
      <c r="A10" s="5" t="s">
        <v>14</v>
      </c>
      <c r="B10" s="6" t="s">
        <v>4</v>
      </c>
      <c r="C10" s="19" t="str">
        <f>'Intermediate FIT'!C10</f>
        <v>117.95 (101.00, 137.54)</v>
      </c>
      <c r="D10" s="95" t="str">
        <f>'Intermediate FIT'!G10</f>
        <v>35.32 (20.04, 53.92)</v>
      </c>
      <c r="E10" s="97" t="str">
        <f>'Intermediate FIT'!K10</f>
        <v>33.25 (16.02, 54.17)</v>
      </c>
      <c r="F10" s="18"/>
      <c r="G10" s="42">
        <v>675</v>
      </c>
      <c r="H10" s="40">
        <f>'Intermediate FIT'!D10+FIT!$G10*'Intermediate FIT'!D11</f>
        <v>821.49952855748245</v>
      </c>
      <c r="I10" s="35">
        <f>'Intermediate FIT'!E10+FIT!$G10*'Intermediate FIT'!E11</f>
        <v>795.6083829046064</v>
      </c>
      <c r="J10" s="35">
        <f>'Intermediate FIT'!F10+FIT!$G10*'Intermediate FIT'!F11</f>
        <v>849.32952743852161</v>
      </c>
      <c r="K10" s="35"/>
      <c r="L10" s="35">
        <f>'Intermediate FIT'!H10+FIT!$G10*'Intermediate FIT'!H11</f>
        <v>756.26845637583574</v>
      </c>
      <c r="M10" s="35">
        <f>'Intermediate FIT'!I10+FIT!$G10*'Intermediate FIT'!I11</f>
        <v>731.76303937615307</v>
      </c>
      <c r="N10" s="35">
        <f>'Intermediate FIT'!J10+FIT!$G10*'Intermediate FIT'!J11</f>
        <v>783.24305418000506</v>
      </c>
      <c r="O10" s="36"/>
      <c r="P10" s="35">
        <f>'Intermediate FIT'!L10+FIT!$G10*'Intermediate FIT'!L11</f>
        <v>694.89670329670287</v>
      </c>
      <c r="Q10" s="35">
        <f>'Intermediate FIT'!M10+FIT!$G10*'Intermediate FIT'!M11</f>
        <v>667.02838560048428</v>
      </c>
      <c r="R10" s="35">
        <f>'Intermediate FIT'!N10+FIT!$G10*'Intermediate FIT'!N11</f>
        <v>724.38101240294452</v>
      </c>
      <c r="W10" t="s">
        <v>51</v>
      </c>
    </row>
    <row r="11" spans="1:23" x14ac:dyDescent="0.3">
      <c r="A11" s="5"/>
      <c r="B11" s="6" t="s">
        <v>5</v>
      </c>
      <c r="C11" s="19" t="str">
        <f>'Intermediate FIT'!C11</f>
        <v>1.04 (1.03, 1.05)</v>
      </c>
      <c r="D11" s="95" t="str">
        <f>'Intermediate FIT'!G11</f>
        <v>1.07 (1.05, 1.08)</v>
      </c>
      <c r="E11" s="97" t="str">
        <f>'Intermediate FIT'!K11</f>
        <v>0.98 (0.96, 0.99)</v>
      </c>
      <c r="F11" s="18"/>
      <c r="G11" s="42">
        <v>2750</v>
      </c>
      <c r="H11" s="40">
        <f>'Intermediate FIT'!D10+FIT!$G11*'Intermediate FIT'!D11</f>
        <v>2984.275191839331</v>
      </c>
      <c r="I11" s="35">
        <f>'Intermediate FIT'!E10+FIT!$G11*'Intermediate FIT'!E11</f>
        <v>2930.872590406339</v>
      </c>
      <c r="J11" s="35">
        <f>'Intermediate FIT'!F10+FIT!$G11*'Intermediate FIT'!F11</f>
        <v>3037.4167700316589</v>
      </c>
      <c r="K11" s="35"/>
      <c r="L11" s="35">
        <f>'Intermediate FIT'!H10+FIT!$G11*'Intermediate FIT'!H11</f>
        <v>2972.5196548417894</v>
      </c>
      <c r="M11" s="35">
        <f>'Intermediate FIT'!I10+FIT!$G11*'Intermediate FIT'!I11</f>
        <v>2919.6516404124218</v>
      </c>
      <c r="N11" s="35">
        <f>'Intermediate FIT'!J10+FIT!$G11*'Intermediate FIT'!J11</f>
        <v>3025.2450662524484</v>
      </c>
      <c r="O11" s="36"/>
      <c r="P11" s="35">
        <f>'Intermediate FIT'!L10+FIT!$G11*'Intermediate FIT'!L11</f>
        <v>2728.8527472527462</v>
      </c>
      <c r="Q11" s="35">
        <f>'Intermediate FIT'!M10+FIT!$G11*'Intermediate FIT'!M11</f>
        <v>2668.2724614298695</v>
      </c>
      <c r="R11" s="35">
        <f>'Intermediate FIT'!N10+FIT!$G11*'Intermediate FIT'!N11</f>
        <v>2784.6647003462076</v>
      </c>
    </row>
    <row r="12" spans="1:23" x14ac:dyDescent="0.3">
      <c r="A12" s="5" t="s">
        <v>15</v>
      </c>
      <c r="B12" s="6" t="s">
        <v>4</v>
      </c>
      <c r="C12" s="19" t="str">
        <f>'Intermediate FIT'!C12</f>
        <v>1.70 (0.96, 2.36)</v>
      </c>
      <c r="D12" s="95" t="str">
        <f>'Intermediate FIT'!G12</f>
        <v>*0.94 (0.00, 0.00)</v>
      </c>
      <c r="E12" s="97" t="str">
        <f>'Intermediate FIT'!K12</f>
        <v>*1.53 (0.00, 0.00)</v>
      </c>
      <c r="F12" s="18"/>
      <c r="G12" s="42"/>
      <c r="H12" s="39"/>
      <c r="I12" s="18"/>
      <c r="J12" s="18"/>
      <c r="K12" s="18"/>
      <c r="L12" s="18"/>
      <c r="M12" s="18"/>
      <c r="N12" s="18"/>
      <c r="T12" t="s">
        <v>52</v>
      </c>
    </row>
    <row r="13" spans="1:23" x14ac:dyDescent="0.3">
      <c r="A13" s="5"/>
      <c r="B13" s="6" t="s">
        <v>5</v>
      </c>
      <c r="C13" s="19" t="str">
        <f>'Intermediate FIT'!C13</f>
        <v>0.87 (0.80, 0.95)</v>
      </c>
      <c r="D13" s="95" t="str">
        <f>'Intermediate FIT'!G13</f>
        <v>*1.00 (0.91, 1.09)</v>
      </c>
      <c r="E13" s="97" t="str">
        <f>'Intermediate FIT'!K13</f>
        <v>*0.82 (0.72, 0.94)</v>
      </c>
      <c r="F13" s="18"/>
      <c r="G13" s="42"/>
      <c r="H13" s="39"/>
      <c r="I13" s="18"/>
      <c r="J13" s="18"/>
      <c r="K13" s="18"/>
      <c r="L13" s="18"/>
      <c r="M13" s="18"/>
      <c r="N13" s="18"/>
      <c r="U13" t="s">
        <v>47</v>
      </c>
    </row>
    <row r="14" spans="1:23" x14ac:dyDescent="0.3">
      <c r="A14" s="5" t="s">
        <v>16</v>
      </c>
      <c r="B14" s="6" t="s">
        <v>4</v>
      </c>
      <c r="C14" s="19" t="str">
        <f>'Intermediate FIT'!C14</f>
        <v>-0.95 (-1.83, 0.20)</v>
      </c>
      <c r="D14" s="51" t="str">
        <f>'Intermediate FIT'!G14</f>
        <v>-4.25 (-6.06, -2.60)</v>
      </c>
      <c r="E14" s="97" t="str">
        <f>'Intermediate FIT'!K14</f>
        <v>18.82 (16.25, 20.60)</v>
      </c>
      <c r="F14" s="18"/>
      <c r="G14" s="42">
        <v>12</v>
      </c>
      <c r="H14" s="40">
        <f>'Intermediate FIT'!D14+'Intermediate FIT'!D15*FIT!$G14</f>
        <v>10.824580342426497</v>
      </c>
      <c r="I14" s="35">
        <f>'Intermediate FIT'!E14+'Intermediate FIT'!E15*FIT!$G14</f>
        <v>9.49191718981427</v>
      </c>
      <c r="J14" s="35">
        <f>'Intermediate FIT'!F14+'Intermediate FIT'!F15*FIT!$G14</f>
        <v>12.331776336921294</v>
      </c>
      <c r="K14" s="18"/>
      <c r="L14" s="35">
        <f>'Intermediate FIT'!H14+'Intermediate FIT'!H15*FIT!$G14</f>
        <v>7.991965647835209</v>
      </c>
      <c r="M14" s="35">
        <f>'Intermediate FIT'!I14+'Intermediate FIT'!I15*FIT!$G14</f>
        <v>5.5144918043274513</v>
      </c>
      <c r="N14" s="35">
        <f>'Intermediate FIT'!J14+'Intermediate FIT'!J15*FIT!$G14</f>
        <v>10.33660957344955</v>
      </c>
      <c r="P14" s="35">
        <f>'Intermediate FIT'!L14+'Intermediate FIT'!L15*FIT!$G14</f>
        <v>27.902857142857187</v>
      </c>
      <c r="Q14" s="35">
        <f>'Intermediate FIT'!M14+'Intermediate FIT'!M15*FIT!$G14</f>
        <v>24.547872340425535</v>
      </c>
      <c r="R14" s="35">
        <f>'Intermediate FIT'!N14+'Intermediate FIT'!N15*FIT!$G14</f>
        <v>30.603191489361695</v>
      </c>
      <c r="V14" t="s">
        <v>53</v>
      </c>
    </row>
    <row r="15" spans="1:23" x14ac:dyDescent="0.3">
      <c r="A15" s="5"/>
      <c r="B15" s="6" t="s">
        <v>5</v>
      </c>
      <c r="C15" s="19" t="str">
        <f>'Intermediate FIT'!C15</f>
        <v>0.98 (0.94, 1.01)</v>
      </c>
      <c r="D15" s="95" t="str">
        <f>'Intermediate FIT'!G15</f>
        <v>1.02 (0.96, 1.08)</v>
      </c>
      <c r="E15" s="97" t="str">
        <f>'Intermediate FIT'!K15</f>
        <v>0.76 (0.69, 0.83)</v>
      </c>
      <c r="F15" s="18"/>
      <c r="G15" s="42">
        <v>60</v>
      </c>
      <c r="H15" s="40">
        <f>'Intermediate FIT'!D14+'Intermediate FIT'!D15*FIT!$G15</f>
        <v>57.936248446382962</v>
      </c>
      <c r="I15" s="35">
        <f>'Intermediate FIT'!E14+'Intermediate FIT'!E15*FIT!$G15</f>
        <v>54.789246438493549</v>
      </c>
      <c r="J15" s="35">
        <f>'Intermediate FIT'!F14+'Intermediate FIT'!F15*FIT!$G15</f>
        <v>60.863569392019855</v>
      </c>
      <c r="K15" s="18"/>
      <c r="L15" s="35">
        <f>'Intermediate FIT'!H14+'Intermediate FIT'!H15*FIT!$G15</f>
        <v>56.948265604851372</v>
      </c>
      <c r="M15" s="35">
        <f>'Intermediate FIT'!I14+'Intermediate FIT'!I15*FIT!$G15</f>
        <v>51.795810284515902</v>
      </c>
      <c r="N15" s="35">
        <f>'Intermediate FIT'!J14+'Intermediate FIT'!J15*FIT!$G15</f>
        <v>62.071765299731474</v>
      </c>
      <c r="P15" s="35">
        <f>'Intermediate FIT'!L14+'Intermediate FIT'!L15*FIT!$G15</f>
        <v>64.245714285714328</v>
      </c>
      <c r="Q15" s="35">
        <f>'Intermediate FIT'!M14+'Intermediate FIT'!M15*FIT!$G15</f>
        <v>57.739361702127681</v>
      </c>
      <c r="R15" s="35">
        <f>'Intermediate FIT'!N14+'Intermediate FIT'!N15*FIT!$G15</f>
        <v>70.603191489361677</v>
      </c>
      <c r="W15" t="s">
        <v>54</v>
      </c>
    </row>
    <row r="16" spans="1:23" x14ac:dyDescent="0.3">
      <c r="A16" s="5" t="s">
        <v>18</v>
      </c>
      <c r="B16" s="6" t="s">
        <v>4</v>
      </c>
      <c r="C16" s="19" t="str">
        <f>'Intermediate FIT'!C16</f>
        <v>0.62 (-0.08, 1.05)</v>
      </c>
      <c r="D16" s="51" t="str">
        <f>'Intermediate FIT'!G16</f>
        <v>-0.55 (-1.33, -0.03)</v>
      </c>
      <c r="E16" s="97" t="str">
        <f>'Intermediate FIT'!K16</f>
        <v>2.75 (2.11, 3.25)</v>
      </c>
      <c r="F16" s="18"/>
      <c r="G16" s="42">
        <v>2</v>
      </c>
      <c r="H16" s="40">
        <f>'Intermediate FIT'!D16+'Intermediate FIT'!D17*FIT!$G16</f>
        <v>3.2117792231582341</v>
      </c>
      <c r="I16" s="35">
        <f>'Intermediate FIT'!E16+'Intermediate FIT'!E17*FIT!$G16</f>
        <v>2.3780993988343195</v>
      </c>
      <c r="J16" s="35">
        <f>'Intermediate FIT'!F16+'Intermediate FIT'!F17*FIT!$G16</f>
        <v>3.8336342335523401</v>
      </c>
      <c r="K16" s="18"/>
      <c r="L16" s="35">
        <f>'Intermediate FIT'!H16+'Intermediate FIT'!H17*FIT!$G16</f>
        <v>1.807142857199997</v>
      </c>
      <c r="M16" s="35">
        <f>'Intermediate FIT'!I16+'Intermediate FIT'!I17*FIT!$G16</f>
        <v>0.85550239234448977</v>
      </c>
      <c r="N16" s="35">
        <f>'Intermediate FIT'!J16+'Intermediate FIT'!J17*FIT!$G16</f>
        <v>2.4990430622009518</v>
      </c>
      <c r="P16" s="35">
        <f>'Intermediate FIT'!L16+'Intermediate FIT'!L17*FIT!$G16</f>
        <v>4.7048780487804915</v>
      </c>
      <c r="Q16" s="35">
        <f>'Intermediate FIT'!M16+'Intermediate FIT'!M17*FIT!$G16</f>
        <v>3.8971171171171237</v>
      </c>
      <c r="R16" s="35">
        <f>'Intermediate FIT'!N16+'Intermediate FIT'!N17*FIT!$G16</f>
        <v>5.3792792792792801</v>
      </c>
      <c r="V16" t="s">
        <v>55</v>
      </c>
    </row>
    <row r="17" spans="1:23" x14ac:dyDescent="0.3">
      <c r="A17" s="5"/>
      <c r="B17" s="6" t="s">
        <v>5</v>
      </c>
      <c r="C17" s="19" t="str">
        <f>'Intermediate FIT'!C17</f>
        <v>1.29 (1.23, 1.39)</v>
      </c>
      <c r="D17" s="95" t="str">
        <f>'Intermediate FIT'!G17</f>
        <v>1.18 (1.09, 1.26)</v>
      </c>
      <c r="E17" s="97" t="str">
        <f>'Intermediate FIT'!K17</f>
        <v>0.98 (0.89, 1.07)</v>
      </c>
      <c r="F17" s="18"/>
      <c r="G17" s="42">
        <v>18</v>
      </c>
      <c r="H17" s="40">
        <f>'Intermediate FIT'!D16+'Intermediate FIT'!D17*FIT!$G17</f>
        <v>23.916152404301112</v>
      </c>
      <c r="I17" s="35">
        <f>'Intermediate FIT'!E16+'Intermediate FIT'!E17*FIT!$G17</f>
        <v>22.021652978006479</v>
      </c>
      <c r="J17" s="35">
        <f>'Intermediate FIT'!F16+'Intermediate FIT'!F17*FIT!$G17</f>
        <v>26.141611294821942</v>
      </c>
      <c r="K17" s="18"/>
      <c r="L17" s="35">
        <f>'Intermediate FIT'!H16+'Intermediate FIT'!H17*FIT!$G17</f>
        <v>20.664285714799995</v>
      </c>
      <c r="M17" s="35">
        <f>'Intermediate FIT'!I16+'Intermediate FIT'!I17*FIT!$G17</f>
        <v>18.31004784688993</v>
      </c>
      <c r="N17" s="35">
        <f>'Intermediate FIT'!J16+'Intermediate FIT'!J17*FIT!$G17</f>
        <v>22.709569377990395</v>
      </c>
      <c r="P17" s="35">
        <f>'Intermediate FIT'!L16+'Intermediate FIT'!L17*FIT!$G17</f>
        <v>20.314634146341469</v>
      </c>
      <c r="Q17" s="35">
        <f>'Intermediate FIT'!M16+'Intermediate FIT'!M17*FIT!$G17</f>
        <v>18.167387387387397</v>
      </c>
      <c r="R17" s="35">
        <f>'Intermediate FIT'!N16+'Intermediate FIT'!N17*FIT!$G17</f>
        <v>22.445945945946001</v>
      </c>
      <c r="W17" t="s">
        <v>56</v>
      </c>
    </row>
    <row r="18" spans="1:23" x14ac:dyDescent="0.3">
      <c r="A18" s="5" t="s">
        <v>19</v>
      </c>
      <c r="B18" s="6" t="s">
        <v>4</v>
      </c>
      <c r="C18" s="19" t="str">
        <f>'Intermediate FIT'!C18</f>
        <v>-27.95 (-37.36, -18.64)</v>
      </c>
      <c r="D18" s="51" t="str">
        <f>'Intermediate FIT'!G18</f>
        <v>-57.70 (-75.81, -42.14)</v>
      </c>
      <c r="E18" s="98" t="str">
        <f>'Intermediate FIT'!K18</f>
        <v>281.60 (240.77, 320.43)</v>
      </c>
      <c r="F18" s="18"/>
      <c r="G18" s="42">
        <v>175</v>
      </c>
      <c r="H18" s="43">
        <f>'Intermediate FIT'!D18+'Intermediate FIT'!D19*FIT!$G18</f>
        <v>117.91343961554</v>
      </c>
      <c r="I18" s="44">
        <f>'Intermediate FIT'!E18+'Intermediate FIT'!E19*FIT!$G18</f>
        <v>104.33935418881217</v>
      </c>
      <c r="J18" s="44">
        <f>'Intermediate FIT'!F18+'Intermediate FIT'!F19*FIT!$G18</f>
        <v>130.95760154362659</v>
      </c>
      <c r="K18" s="18"/>
      <c r="L18" s="44">
        <f>'Intermediate FIT'!H18+'Intermediate FIT'!H19*FIT!$G18</f>
        <v>90.669565217391238</v>
      </c>
      <c r="M18" s="44">
        <f>'Intermediate FIT'!I18+'Intermediate FIT'!I19*FIT!$G18</f>
        <v>66.511621783363225</v>
      </c>
      <c r="N18" s="44">
        <f>'Intermediate FIT'!J18+'Intermediate FIT'!J19*FIT!$G18</f>
        <v>113.5878333723621</v>
      </c>
      <c r="O18" s="45"/>
      <c r="P18" s="44">
        <f>'Intermediate FIT'!L18+'Intermediate FIT'!L19*FIT!$G18</f>
        <v>393.3649373881932</v>
      </c>
      <c r="Q18" s="44">
        <f>'Intermediate FIT'!M18+'Intermediate FIT'!M19*FIT!$G18</f>
        <v>337.43280858580096</v>
      </c>
      <c r="R18" s="44">
        <f>'Intermediate FIT'!N18+'Intermediate FIT'!N19*FIT!$G18</f>
        <v>447.79046696605184</v>
      </c>
    </row>
    <row r="19" spans="1:23" x14ac:dyDescent="0.3">
      <c r="A19" s="5"/>
      <c r="B19" s="6" t="s">
        <v>5</v>
      </c>
      <c r="C19" s="19" t="str">
        <f>'Intermediate FIT'!C19</f>
        <v>0.83 (0.81, 0.85)</v>
      </c>
      <c r="D19" s="95" t="str">
        <f>'Intermediate FIT'!G19</f>
        <v>0.85 (0.81, 0.89)</v>
      </c>
      <c r="E19" s="97" t="str">
        <f>'Intermediate FIT'!K19</f>
        <v>0.64 (0.55, 0.73)</v>
      </c>
      <c r="F19" s="18"/>
      <c r="G19" s="42">
        <v>750</v>
      </c>
      <c r="H19" s="43">
        <f>'Intermediate FIT'!D18+'Intermediate FIT'!D19*FIT!$G19</f>
        <v>597.17633420959532</v>
      </c>
      <c r="I19" s="44">
        <f>'Intermediate FIT'!E18+'Intermediate FIT'!E19*FIT!$G19</f>
        <v>569.93161659423015</v>
      </c>
      <c r="J19" s="44">
        <f>'Intermediate FIT'!F18+'Intermediate FIT'!F19*FIT!$G19</f>
        <v>622.5038731254001</v>
      </c>
      <c r="K19" s="18"/>
      <c r="L19" s="44">
        <f>'Intermediate FIT'!H18+'Intermediate FIT'!H19*FIT!$G19</f>
        <v>578.16956521739144</v>
      </c>
      <c r="M19" s="44">
        <f>'Intermediate FIT'!I18+'Intermediate FIT'!I19*FIT!$G19</f>
        <v>534.15076002393789</v>
      </c>
      <c r="N19" s="44">
        <f>'Intermediate FIT'!J18+'Intermediate FIT'!J19*FIT!$G19</f>
        <v>625.2545000390287</v>
      </c>
      <c r="O19" s="45"/>
      <c r="P19" s="44">
        <f>'Intermediate FIT'!L18+'Intermediate FIT'!L19*FIT!$G19</f>
        <v>760.58318425760308</v>
      </c>
      <c r="Q19" s="44">
        <f>'Intermediate FIT'!M18+'Intermediate FIT'!M19*FIT!$G19</f>
        <v>655.02892582980553</v>
      </c>
      <c r="R19" s="44">
        <f>'Intermediate FIT'!N18+'Intermediate FIT'!N19*FIT!$G19</f>
        <v>866.26996582709944</v>
      </c>
      <c r="T19" t="s">
        <v>57</v>
      </c>
    </row>
    <row r="20" spans="1:23" x14ac:dyDescent="0.3">
      <c r="A20" s="5" t="s">
        <v>20</v>
      </c>
      <c r="B20" s="6" t="s">
        <v>4</v>
      </c>
      <c r="C20" s="19" t="str">
        <f>'Intermediate FIT'!C20</f>
        <v>-27.20 (-73.15, -2.30)</v>
      </c>
      <c r="D20" s="95" t="str">
        <f>'Intermediate FIT'!G20</f>
        <v>-44.01 (-87.00, -11.32)</v>
      </c>
      <c r="E20" s="98" t="str">
        <f>'Intermediate FIT'!K20</f>
        <v>16.36 (-23.79, 45.94)</v>
      </c>
      <c r="F20" s="18"/>
      <c r="G20" s="42">
        <v>125</v>
      </c>
      <c r="H20" s="40">
        <f>'Intermediate FIT'!D20+'Intermediate FIT'!D21*FIT!$G20</f>
        <v>111.61374781118786</v>
      </c>
      <c r="I20" s="35">
        <f>'Intermediate FIT'!E20+'Intermediate FIT'!E21*FIT!$G20</f>
        <v>52.438018907166793</v>
      </c>
      <c r="J20" s="35">
        <f>'Intermediate FIT'!F20+'Intermediate FIT'!F21*FIT!$G20</f>
        <v>159.8141979092976</v>
      </c>
      <c r="K20" s="18"/>
      <c r="L20" s="35">
        <f>'Intermediate FIT'!H20+'Intermediate FIT'!H21*FIT!$G20</f>
        <v>90.689655172413453</v>
      </c>
      <c r="M20" s="35">
        <f>'Intermediate FIT'!I20+'Intermediate FIT'!I21*FIT!$G20</f>
        <v>30.958448435920246</v>
      </c>
      <c r="N20" s="35">
        <f>'Intermediate FIT'!J20+'Intermediate FIT'!J21*FIT!$G20</f>
        <v>145.5871321885096</v>
      </c>
      <c r="O20" s="45"/>
      <c r="P20" s="35">
        <f>'Intermediate FIT'!L20+'Intermediate FIT'!L21*FIT!$G20</f>
        <v>151.26844660194206</v>
      </c>
      <c r="Q20" s="35">
        <f>'Intermediate FIT'!M20+'Intermediate FIT'!M21*FIT!$G20</f>
        <v>93.506305643265733</v>
      </c>
      <c r="R20" s="35">
        <f>'Intermediate FIT'!N20+'Intermediate FIT'!N21*FIT!$G20</f>
        <v>205.16781059329051</v>
      </c>
      <c r="U20" t="s">
        <v>58</v>
      </c>
    </row>
    <row r="21" spans="1:23" x14ac:dyDescent="0.3">
      <c r="A21" s="5"/>
      <c r="B21" s="6" t="s">
        <v>5</v>
      </c>
      <c r="C21" s="19" t="str">
        <f>'Intermediate FIT'!C21</f>
        <v>1.11 (1.00, 1.30)</v>
      </c>
      <c r="D21" s="95" t="str">
        <f>'Intermediate FIT'!G21</f>
        <v>1.08 (0.94, 1.26)</v>
      </c>
      <c r="E21" s="98" t="str">
        <f>'Intermediate FIT'!K21</f>
        <v>1.08 (0.94, 1.27)</v>
      </c>
      <c r="F21" s="18"/>
      <c r="G21" s="42">
        <v>350</v>
      </c>
      <c r="H21" s="40">
        <f>'Intermediate FIT'!D20+'Intermediate FIT'!D21*FIT!$G21</f>
        <v>361.48420626877061</v>
      </c>
      <c r="I21" s="35">
        <f>'Intermediate FIT'!E20+'Intermediate FIT'!E21*FIT!$G21</f>
        <v>278.4937505740088</v>
      </c>
      <c r="J21" s="35">
        <f>'Intermediate FIT'!F20+'Intermediate FIT'!F21*FIT!$G21</f>
        <v>451.6118045028411</v>
      </c>
      <c r="K21" s="18"/>
      <c r="L21" s="35">
        <f>'Intermediate FIT'!H20+'Intermediate FIT'!H21*FIT!$G21</f>
        <v>333.14655172413723</v>
      </c>
      <c r="M21" s="35">
        <f>'Intermediate FIT'!I20+'Intermediate FIT'!I21*FIT!$G21</f>
        <v>243.28635832327939</v>
      </c>
      <c r="N21" s="35">
        <f>'Intermediate FIT'!J20+'Intermediate FIT'!J21*FIT!$G21</f>
        <v>428.01956462094307</v>
      </c>
      <c r="O21" s="45"/>
      <c r="P21" s="35">
        <f>'Intermediate FIT'!L20+'Intermediate FIT'!L21*FIT!$G21</f>
        <v>394.10825242718528</v>
      </c>
      <c r="Q21" s="35">
        <f>'Intermediate FIT'!M20+'Intermediate FIT'!M21*FIT!$G21</f>
        <v>304.63644262956689</v>
      </c>
      <c r="R21" s="35">
        <f>'Intermediate FIT'!N20+'Intermediate FIT'!N21*FIT!$G21</f>
        <v>491.77959568861053</v>
      </c>
      <c r="V21" t="s">
        <v>59</v>
      </c>
    </row>
    <row r="22" spans="1:23" x14ac:dyDescent="0.3">
      <c r="A22" s="5" t="s">
        <v>22</v>
      </c>
      <c r="B22" s="6" t="s">
        <v>4</v>
      </c>
      <c r="C22" s="19" t="str">
        <f>'Intermediate FIT'!C22</f>
        <v>0.05 (0.03, 0.07)</v>
      </c>
      <c r="D22" s="95" t="str">
        <f>'Intermediate FIT'!G22</f>
        <v>0.07 (0.03, 0.10)</v>
      </c>
      <c r="E22" s="98" t="str">
        <f>'Intermediate FIT'!K22</f>
        <v>-0.08 (-0.12, -0.03)</v>
      </c>
      <c r="F22" s="18"/>
      <c r="G22" s="42">
        <v>0.2</v>
      </c>
      <c r="H22" s="59">
        <f>'Intermediate FIT'!D22+'Intermediate FIT'!D23*FIT!$G22</f>
        <v>0.2409084078573186</v>
      </c>
      <c r="I22" s="60">
        <f>'Intermediate FIT'!E22+'Intermediate FIT'!E23*FIT!$G22</f>
        <v>0.21822113206545268</v>
      </c>
      <c r="J22" s="60">
        <f>'Intermediate FIT'!F22+'Intermediate FIT'!F23*FIT!$G22</f>
        <v>0.26850562243115411</v>
      </c>
      <c r="K22" s="61"/>
      <c r="L22" s="60">
        <f>'Intermediate FIT'!H22+'Intermediate FIT'!H23*FIT!$G22</f>
        <v>0.26626956521739131</v>
      </c>
      <c r="M22" s="60">
        <f>'Intermediate FIT'!I22+'Intermediate FIT'!I23*FIT!$G22</f>
        <v>0.22273982603292961</v>
      </c>
      <c r="N22" s="60">
        <f>'Intermediate FIT'!J22+'Intermediate FIT'!J23*FIT!$G22</f>
        <v>0.30667887542715166</v>
      </c>
      <c r="O22" s="62"/>
      <c r="P22" s="60">
        <f>'Intermediate FIT'!L22+'Intermediate FIT'!L23*FIT!$G22</f>
        <v>7.9845094924903826E-2</v>
      </c>
      <c r="Q22" s="60">
        <f>'Intermediate FIT'!M22+'Intermediate FIT'!M23*FIT!$G22</f>
        <v>2.7448047229079023E-2</v>
      </c>
      <c r="R22" s="60">
        <f>'Intermediate FIT'!N22+'Intermediate FIT'!N23*FIT!$G22</f>
        <v>0.1394862133429273</v>
      </c>
      <c r="V22" t="s">
        <v>60</v>
      </c>
    </row>
    <row r="23" spans="1:23" x14ac:dyDescent="0.3">
      <c r="A23" s="5"/>
      <c r="B23" s="6" t="s">
        <v>5</v>
      </c>
      <c r="C23" s="19" t="str">
        <f>'Intermediate FIT'!C23</f>
        <v>0.97 (0.93, 0.99)</v>
      </c>
      <c r="D23" s="95" t="str">
        <f>'Intermediate FIT'!G23</f>
        <v>0.99 (0.94, 1.05)</v>
      </c>
      <c r="E23" s="98" t="str">
        <f>'Intermediate FIT'!K23</f>
        <v>0.80 (0.72, 0.87)</v>
      </c>
      <c r="F23" s="18"/>
      <c r="G23" s="42">
        <v>0.95</v>
      </c>
      <c r="H23" s="59">
        <f>'Intermediate FIT'!D22+'Intermediate FIT'!D23*FIT!$G23</f>
        <v>0.96566694725805358</v>
      </c>
      <c r="I23" s="60">
        <f>'Intermediate FIT'!E22+'Intermediate FIT'!E23*FIT!$G23</f>
        <v>0.91389938727698961</v>
      </c>
      <c r="J23" s="60">
        <f>'Intermediate FIT'!F22+'Intermediate FIT'!F23*FIT!$G23</f>
        <v>1.0128413422456704</v>
      </c>
      <c r="K23" s="61"/>
      <c r="L23" s="60">
        <f>'Intermediate FIT'!H22+'Intermediate FIT'!H23*FIT!$G23</f>
        <v>1.0097478260869566</v>
      </c>
      <c r="M23" s="60">
        <f>'Intermediate FIT'!I22+'Intermediate FIT'!I23*FIT!$G23</f>
        <v>0.92877430879154987</v>
      </c>
      <c r="N23" s="60">
        <f>'Intermediate FIT'!J22+'Intermediate FIT'!J23*FIT!$G23</f>
        <v>1.0938410375893142</v>
      </c>
      <c r="O23" s="62"/>
      <c r="P23" s="60">
        <f>'Intermediate FIT'!L22+'Intermediate FIT'!L23*FIT!$G23</f>
        <v>0.67749832488395278</v>
      </c>
      <c r="Q23" s="60">
        <f>'Intermediate FIT'!M22+'Intermediate FIT'!M23*FIT!$G23</f>
        <v>0.57045498934966021</v>
      </c>
      <c r="R23" s="60">
        <f>'Intermediate FIT'!N22+'Intermediate FIT'!N23*FIT!$G23</f>
        <v>0.79361360588368401</v>
      </c>
      <c r="W23" t="s">
        <v>61</v>
      </c>
    </row>
    <row r="24" spans="1:23" x14ac:dyDescent="0.3">
      <c r="A24" s="5" t="s">
        <v>21</v>
      </c>
      <c r="B24" s="6" t="s">
        <v>4</v>
      </c>
      <c r="C24" s="19" t="str">
        <f>'Intermediate FIT'!C24</f>
        <v>-0.17 (-0.22, -0.12)</v>
      </c>
      <c r="D24" s="95" t="str">
        <f>'Intermediate FIT'!G24</f>
        <v>-0.21 (-0.28, -0.13)</v>
      </c>
      <c r="E24" s="98" t="str">
        <f>'Intermediate FIT'!K24</f>
        <v>-0.08 (-0.14, -0.02)</v>
      </c>
      <c r="F24" s="18"/>
      <c r="G24" s="60">
        <v>0.4</v>
      </c>
      <c r="H24" s="59">
        <f>'Intermediate FIT'!D24+'Intermediate FIT'!D25*FIT!$G24</f>
        <v>0.29264627535337301</v>
      </c>
      <c r="I24" s="60">
        <f>'Intermediate FIT'!E24+'Intermediate FIT'!E25*FIT!$G24</f>
        <v>0.21727656626343606</v>
      </c>
      <c r="J24" s="60">
        <f>'Intermediate FIT'!F24+'Intermediate FIT'!F25*FIT!$G24</f>
        <v>0.37114390555593602</v>
      </c>
      <c r="K24" s="61"/>
      <c r="L24" s="60">
        <f>'Intermediate FIT'!H24+'Intermediate FIT'!H25*FIT!$G24</f>
        <v>0.28340909090909205</v>
      </c>
      <c r="M24" s="60">
        <f>'Intermediate FIT'!I24+'Intermediate FIT'!I25*FIT!$G24</f>
        <v>0.17388207266229799</v>
      </c>
      <c r="N24" s="60">
        <f>'Intermediate FIT'!J24+'Intermediate FIT'!J25*FIT!$G24</f>
        <v>0.39654489279332905</v>
      </c>
      <c r="O24" s="62"/>
      <c r="P24" s="60">
        <f>'Intermediate FIT'!L24+'Intermediate FIT'!L25*FIT!$G24</f>
        <v>0.31047590361445765</v>
      </c>
      <c r="Q24" s="60">
        <f>'Intermediate FIT'!M24+'Intermediate FIT'!M25*FIT!$G24</f>
        <v>0.21615873015873005</v>
      </c>
      <c r="R24" s="60">
        <f>'Intermediate FIT'!N24+'Intermediate FIT'!N25*FIT!$G24</f>
        <v>0.4097968253968241</v>
      </c>
      <c r="W24" t="s">
        <v>62</v>
      </c>
    </row>
    <row r="25" spans="1:23" ht="15" thickBot="1" x14ac:dyDescent="0.35">
      <c r="A25" s="9"/>
      <c r="B25" s="10" t="s">
        <v>5</v>
      </c>
      <c r="C25" s="20" t="str">
        <f>'Intermediate FIT'!C25</f>
        <v>1.15 (1.08, 1.22)</v>
      </c>
      <c r="D25" s="96" t="str">
        <f>'Intermediate FIT'!G25</f>
        <v>1.23 (1.14, 1.33)</v>
      </c>
      <c r="E25" s="99" t="str">
        <f>'Intermediate FIT'!K25</f>
        <v>0.98 (0.90, 1.06)</v>
      </c>
      <c r="F25" s="18"/>
      <c r="G25" s="42">
        <v>0.99</v>
      </c>
      <c r="H25" s="59">
        <f>'Intermediate FIT'!D24+'Intermediate FIT'!D25*FIT!$G25</f>
        <v>0.9711232041596467</v>
      </c>
      <c r="I25" s="60">
        <f>'Intermediate FIT'!E24+'Intermediate FIT'!E25*FIT!$G25</f>
        <v>0.85495410543041017</v>
      </c>
      <c r="J25" s="60">
        <f>'Intermediate FIT'!F24+'Intermediate FIT'!F25*FIT!$G25</f>
        <v>1.0885251981959416</v>
      </c>
      <c r="K25" s="61"/>
      <c r="L25" s="60">
        <f>'Intermediate FIT'!H24+'Intermediate FIT'!H25*FIT!$G25</f>
        <v>1.0075000000000027</v>
      </c>
      <c r="M25" s="60">
        <f>'Intermediate FIT'!I24+'Intermediate FIT'!I25*FIT!$G25</f>
        <v>0.84404511614055822</v>
      </c>
      <c r="N25" s="60">
        <f>'Intermediate FIT'!J24+'Intermediate FIT'!J25*FIT!$G25</f>
        <v>1.1805174955330544</v>
      </c>
      <c r="O25" s="62"/>
      <c r="P25" s="60">
        <f>'Intermediate FIT'!L24+'Intermediate FIT'!L25*FIT!$G25</f>
        <v>0.88981325301204828</v>
      </c>
      <c r="Q25" s="60">
        <f>'Intermediate FIT'!M24+'Intermediate FIT'!M25*FIT!$G25</f>
        <v>0.74715873015873002</v>
      </c>
      <c r="R25" s="60">
        <f>'Intermediate FIT'!N24+'Intermediate FIT'!N25*FIT!$G25</f>
        <v>1.0372571428571395</v>
      </c>
    </row>
    <row r="26" spans="1:23" ht="51.6" customHeight="1" thickBot="1" x14ac:dyDescent="0.35">
      <c r="A26" t="s">
        <v>1</v>
      </c>
      <c r="B26" s="1" t="s">
        <v>24</v>
      </c>
      <c r="C26" s="1" t="s">
        <v>3</v>
      </c>
      <c r="D26" s="1" t="s">
        <v>38</v>
      </c>
      <c r="E26" s="1" t="s">
        <v>39</v>
      </c>
      <c r="F26" s="1" t="s">
        <v>30</v>
      </c>
      <c r="G26" s="1" t="s">
        <v>94</v>
      </c>
      <c r="H26" s="22" t="s">
        <v>91</v>
      </c>
      <c r="I26" s="22" t="s">
        <v>92</v>
      </c>
      <c r="J26" s="22" t="s">
        <v>93</v>
      </c>
      <c r="K26" s="1" t="s">
        <v>38</v>
      </c>
      <c r="L26" s="1" t="s">
        <v>86</v>
      </c>
      <c r="M26" s="1" t="s">
        <v>84</v>
      </c>
      <c r="N26" s="1" t="s">
        <v>85</v>
      </c>
      <c r="O26" s="1" t="s">
        <v>39</v>
      </c>
      <c r="P26" s="1" t="s">
        <v>86</v>
      </c>
      <c r="Q26" s="1" t="s">
        <v>84</v>
      </c>
      <c r="R26" s="1" t="s">
        <v>85</v>
      </c>
    </row>
    <row r="27" spans="1:23" x14ac:dyDescent="0.3">
      <c r="A27" s="4" t="s">
        <v>132</v>
      </c>
      <c r="B27" s="165" t="s">
        <v>4</v>
      </c>
      <c r="C27" s="153" t="str">
        <f>'Intermediate FIT'!C27</f>
        <v>-84.63 (-104.38, -64.70)</v>
      </c>
      <c r="D27" s="153" t="str">
        <f>'Intermediate FIT'!G27</f>
        <v>-211.22 (-255.83, -161.83)</v>
      </c>
      <c r="E27" s="154" t="str">
        <f>'Intermediate FIT'!K27</f>
        <v>-344.60 (-425.47, -277.53)</v>
      </c>
      <c r="F27" s="1"/>
      <c r="G27" s="1">
        <v>4400</v>
      </c>
      <c r="H27" s="182">
        <f>'Intermediate FIT'!D27+'Intermediate FIT'!D28*FIT!$G27</f>
        <v>4374.9182047509184</v>
      </c>
      <c r="I27" s="183">
        <f>'Intermediate FIT'!E27+'Intermediate FIT'!E28*FIT!$G27</f>
        <v>4344.747538465308</v>
      </c>
      <c r="J27" s="183">
        <f>'Intermediate FIT'!F27+'Intermediate FIT'!F28*FIT!$G27</f>
        <v>4403.4381442729473</v>
      </c>
      <c r="K27" s="1"/>
      <c r="L27" s="183">
        <f>'Intermediate FIT'!H27+'Intermediate FIT'!H28*FIT!$G27</f>
        <v>4329.4200913241802</v>
      </c>
      <c r="M27" s="183">
        <f>'Intermediate FIT'!I27+'Intermediate FIT'!I28*FIT!$G27</f>
        <v>4261.0198848859791</v>
      </c>
      <c r="N27" s="183">
        <f>'Intermediate FIT'!J27+'Intermediate FIT'!J28*FIT!$G27</f>
        <v>4395.5631296446218</v>
      </c>
      <c r="O27" s="1"/>
      <c r="P27" s="183">
        <f>'Intermediate FIT'!L27+'Intermediate FIT'!L28*FIT!$G27</f>
        <v>4266.4577988574038</v>
      </c>
      <c r="Q27" s="183">
        <f>'Intermediate FIT'!M27+'Intermediate FIT'!M28*FIT!$G27</f>
        <v>4162.5587897877813</v>
      </c>
      <c r="R27" s="183">
        <f>'Intermediate FIT'!N27+'Intermediate FIT'!N28*FIT!$G27</f>
        <v>4358.7098954315461</v>
      </c>
    </row>
    <row r="28" spans="1:23" x14ac:dyDescent="0.3">
      <c r="A28" s="6"/>
      <c r="B28" s="166" t="s">
        <v>5</v>
      </c>
      <c r="C28" s="155" t="str">
        <f>'Intermediate FIT'!C28</f>
        <v>1.01 (1.01, 1.02)</v>
      </c>
      <c r="D28" s="155" t="str">
        <f>'Intermediate FIT'!G28</f>
        <v>1.03 (1.03, 1.04)</v>
      </c>
      <c r="E28" s="156" t="str">
        <f>'Intermediate FIT'!K28</f>
        <v>1.05 (1.04, 1.05)</v>
      </c>
      <c r="F28" s="1"/>
      <c r="G28" s="1">
        <v>25600</v>
      </c>
      <c r="H28" s="182">
        <f>'Intermediate FIT'!D27+'Intermediate FIT'!D28*FIT!$G28</f>
        <v>25861.839932170144</v>
      </c>
      <c r="I28" s="183">
        <f>'Intermediate FIT'!E27+'Intermediate FIT'!E28*FIT!$G28</f>
        <v>25781.431103228853</v>
      </c>
      <c r="J28" s="183">
        <f>'Intermediate FIT'!F27+'Intermediate FIT'!F28*FIT!$G28</f>
        <v>25931.750728495135</v>
      </c>
      <c r="K28" s="1"/>
      <c r="L28" s="183">
        <f>'Intermediate FIT'!H27+'Intermediate FIT'!H28*FIT!$G28</f>
        <v>26207.04566210034</v>
      </c>
      <c r="M28" s="183">
        <f>'Intermediate FIT'!I27+'Intermediate FIT'!I28*FIT!$G28</f>
        <v>26024.032922066068</v>
      </c>
      <c r="N28" s="183">
        <f>'Intermediate FIT'!J27+'Intermediate FIT'!J28*FIT!$G28</f>
        <v>26353.902702059466</v>
      </c>
      <c r="O28" s="1"/>
      <c r="P28" s="183">
        <f>'Intermediate FIT'!L27+'Intermediate FIT'!L28*FIT!$G28</f>
        <v>26483.381373288874</v>
      </c>
      <c r="Q28" s="183">
        <f>'Intermediate FIT'!M27+'Intermediate FIT'!M28*FIT!$G28</f>
        <v>26268.514715934281</v>
      </c>
      <c r="R28" s="183">
        <f>'Intermediate FIT'!N27+'Intermediate FIT'!N28*FIT!$G28</f>
        <v>26696.964928988695</v>
      </c>
    </row>
    <row r="29" spans="1:23" x14ac:dyDescent="0.3">
      <c r="A29" s="5" t="s">
        <v>135</v>
      </c>
      <c r="B29" s="6" t="s">
        <v>4</v>
      </c>
      <c r="C29" s="42" t="str">
        <f>'Intermediate FIT'!C29</f>
        <v>2.38 (0.00, 4.27)</v>
      </c>
      <c r="D29" s="51" t="str">
        <f>'Intermediate FIT'!G29</f>
        <v>1.23 (-2.33, 5.88)</v>
      </c>
      <c r="E29" s="98" t="str">
        <f>'Intermediate FIT'!K29</f>
        <v>1.25 (-2.21, 6.61)</v>
      </c>
      <c r="F29" s="17"/>
      <c r="G29" s="21">
        <v>250</v>
      </c>
      <c r="H29" s="37">
        <f>'Intermediate FIT'!D29+'Intermediate FIT'!D30*FIT!$G29</f>
        <v>249.35403458139115</v>
      </c>
      <c r="I29" s="33">
        <f>'Intermediate FIT'!E29+'Intermediate FIT'!E30*FIT!$G29</f>
        <v>246.17626122040184</v>
      </c>
      <c r="J29" s="33">
        <f>'Intermediate FIT'!F29+'Intermediate FIT'!F30*FIT!$G29</f>
        <v>252.13687528050585</v>
      </c>
      <c r="K29" s="17"/>
      <c r="L29" s="33">
        <f>'Intermediate FIT'!H29+'Intermediate FIT'!H30*FIT!$G29</f>
        <v>243.07608695652164</v>
      </c>
      <c r="M29" s="33">
        <f>'Intermediate FIT'!I29+'Intermediate FIT'!I30*FIT!$G29</f>
        <v>237.62454549168598</v>
      </c>
      <c r="N29" s="33">
        <f>'Intermediate FIT'!J29+'Intermediate FIT'!J30*FIT!$G29</f>
        <v>249.2737059280141</v>
      </c>
      <c r="P29" s="33">
        <f>'Intermediate FIT'!L29+'Intermediate FIT'!L30*FIT!$G29</f>
        <v>233.67187500000011</v>
      </c>
      <c r="Q29" s="33">
        <f>'Intermediate FIT'!M29+'Intermediate FIT'!M30*FIT!$G29</f>
        <v>228.05039193728993</v>
      </c>
      <c r="R29" s="33">
        <f>'Intermediate FIT'!N29+'Intermediate FIT'!N30*FIT!$G29</f>
        <v>240.64781634938441</v>
      </c>
    </row>
    <row r="30" spans="1:23" x14ac:dyDescent="0.3">
      <c r="A30" s="5"/>
      <c r="B30" s="6" t="s">
        <v>5</v>
      </c>
      <c r="C30" s="92" t="str">
        <f>'Intermediate FIT'!C30</f>
        <v>0.99 (0.98, 0.99)</v>
      </c>
      <c r="D30" s="51" t="str">
        <f>'Intermediate FIT'!G30</f>
        <v>0.97 (0.96, 0.97)</v>
      </c>
      <c r="E30" s="98" t="str">
        <f>'Intermediate FIT'!K30</f>
        <v>0.93 (0.92, 0.94)</v>
      </c>
      <c r="F30" s="17"/>
      <c r="G30" s="21">
        <v>1250</v>
      </c>
      <c r="H30" s="37">
        <f>'Intermediate FIT'!D29+'Intermediate FIT'!D30*FIT!$G30</f>
        <v>1237.2387742170863</v>
      </c>
      <c r="I30" s="33">
        <f>'Intermediate FIT'!E29+'Intermediate FIT'!E30*FIT!$G30</f>
        <v>1230.8840453037408</v>
      </c>
      <c r="J30" s="33">
        <f>'Intermediate FIT'!F29+'Intermediate FIT'!F30*FIT!$G30</f>
        <v>1243.5948983971969</v>
      </c>
      <c r="K30" s="17"/>
      <c r="L30" s="33">
        <f>'Intermediate FIT'!H29+'Intermediate FIT'!H30*FIT!$G30</f>
        <v>1210.4673913043475</v>
      </c>
      <c r="M30" s="33">
        <f>'Intermediate FIT'!I29+'Intermediate FIT'!I30*FIT!$G30</f>
        <v>1197.4235404665601</v>
      </c>
      <c r="N30" s="33">
        <f>'Intermediate FIT'!J29+'Intermediate FIT'!J30*FIT!$G30</f>
        <v>1222.850941700372</v>
      </c>
      <c r="P30" s="33">
        <f>'Intermediate FIT'!L29+'Intermediate FIT'!L30*FIT!$G30</f>
        <v>1163.359375</v>
      </c>
      <c r="Q30" s="33">
        <f>'Intermediate FIT'!M29+'Intermediate FIT'!M30*FIT!$G30</f>
        <v>1149.1030235162368</v>
      </c>
      <c r="R30" s="33">
        <f>'Intermediate FIT'!N29+'Intermediate FIT'!N30*FIT!$G30</f>
        <v>1176.8180291153426</v>
      </c>
    </row>
    <row r="31" spans="1:23" x14ac:dyDescent="0.3">
      <c r="A31" s="5" t="s">
        <v>11</v>
      </c>
      <c r="B31" s="6" t="s">
        <v>4</v>
      </c>
      <c r="C31" s="92" t="str">
        <f>'Intermediate FIT'!C31</f>
        <v>90.11 (81.25, 99.65)</v>
      </c>
      <c r="D31" s="51" t="str">
        <f>'Intermediate FIT'!G31</f>
        <v>-13.88 (-28.27, 0.10)</v>
      </c>
      <c r="E31" s="98" t="str">
        <f>'Intermediate FIT'!K31</f>
        <v>10.57 (-0.48, 23.98)</v>
      </c>
      <c r="F31" s="17"/>
      <c r="G31" s="21">
        <v>375</v>
      </c>
      <c r="H31" s="37">
        <f>'Intermediate FIT'!D31+'Intermediate FIT'!D32*FIT!$G31</f>
        <v>451.61233634533312</v>
      </c>
      <c r="I31" s="33">
        <f>'Intermediate FIT'!E31+'Intermediate FIT'!E32*FIT!$G31</f>
        <v>438.28234173627493</v>
      </c>
      <c r="J31" s="33">
        <f>'Intermediate FIT'!F31+'Intermediate FIT'!F32*FIT!$G31</f>
        <v>465.5898942563781</v>
      </c>
      <c r="K31" s="17"/>
      <c r="L31" s="33">
        <f>'Intermediate FIT'!H31+'Intermediate FIT'!H32*FIT!$G31</f>
        <v>322.14844804318477</v>
      </c>
      <c r="M31" s="33">
        <f>'Intermediate FIT'!I31+'Intermediate FIT'!I32*FIT!$G31</f>
        <v>301.50386121814716</v>
      </c>
      <c r="N31" s="33">
        <f>'Intermediate FIT'!J31+'Intermediate FIT'!J32*FIT!$G31</f>
        <v>343.04890347747511</v>
      </c>
      <c r="O31" s="45"/>
      <c r="P31" s="33">
        <f>'Intermediate FIT'!L31+'Intermediate FIT'!L32*FIT!$G31</f>
        <v>346.58910891089107</v>
      </c>
      <c r="Q31" s="33">
        <f>'Intermediate FIT'!M31+'Intermediate FIT'!M32*FIT!$G31</f>
        <v>329.15280358047625</v>
      </c>
      <c r="R31" s="33">
        <f>'Intermediate FIT'!N31+'Intermediate FIT'!N32*FIT!$G31</f>
        <v>364.6171677081573</v>
      </c>
    </row>
    <row r="32" spans="1:23" x14ac:dyDescent="0.3">
      <c r="A32" s="5"/>
      <c r="B32" s="6" t="s">
        <v>5</v>
      </c>
      <c r="C32" s="42" t="str">
        <f>'Intermediate FIT'!C32</f>
        <v>0.96 (0.95, 0.98)</v>
      </c>
      <c r="D32" s="51" t="str">
        <f>'Intermediate FIT'!G32</f>
        <v>0.90 (0.88, 0.91)</v>
      </c>
      <c r="E32" s="98" t="str">
        <f>'Intermediate FIT'!K32</f>
        <v>0.90 (0.88, 0.91)</v>
      </c>
      <c r="F32" s="17"/>
      <c r="G32" s="42">
        <v>1500</v>
      </c>
      <c r="H32" s="37">
        <f>'Intermediate FIT'!D31+'Intermediate FIT'!D32*FIT!$G32</f>
        <v>1536.1315857480097</v>
      </c>
      <c r="I32" s="33">
        <f>'Intermediate FIT'!E31+'Intermediate FIT'!E32*FIT!$G32</f>
        <v>1509.3664115190174</v>
      </c>
      <c r="J32" s="33">
        <f>'Intermediate FIT'!F31+'Intermediate FIT'!F32*FIT!$G32</f>
        <v>1563.3974587431287</v>
      </c>
      <c r="K32" s="17"/>
      <c r="L32" s="33">
        <f>'Intermediate FIT'!H31+'Intermediate FIT'!H32*FIT!$G32</f>
        <v>1330.2456140350873</v>
      </c>
      <c r="M32" s="33">
        <f>'Intermediate FIT'!I31+'Intermediate FIT'!I32*FIT!$G32</f>
        <v>1290.8359576931014</v>
      </c>
      <c r="N32" s="33">
        <f>'Intermediate FIT'!J31+'Intermediate FIT'!J32*FIT!$G32</f>
        <v>1371.8950573236295</v>
      </c>
      <c r="O32" s="45"/>
      <c r="P32" s="33">
        <f>'Intermediate FIT'!L31+'Intermediate FIT'!L32*FIT!$G32</f>
        <v>1354.6336633663366</v>
      </c>
      <c r="Q32" s="33">
        <f>'Intermediate FIT'!M31+'Intermediate FIT'!M32*FIT!$G32</f>
        <v>1318.0640939030568</v>
      </c>
      <c r="R32" s="33">
        <f>'Intermediate FIT'!N31+'Intermediate FIT'!N32*FIT!$G32</f>
        <v>1386.5412514777904</v>
      </c>
    </row>
    <row r="33" spans="1:22" x14ac:dyDescent="0.3">
      <c r="A33" s="5" t="s">
        <v>13</v>
      </c>
      <c r="B33" s="6" t="s">
        <v>4</v>
      </c>
      <c r="C33" s="19" t="str">
        <f>'Intermediate FIT'!C33</f>
        <v>-0.26 (-1.87, 1.05)</v>
      </c>
      <c r="D33" s="51" t="str">
        <f>'Intermediate FIT'!G33</f>
        <v>*-0.97 (0.00, 0.00)</v>
      </c>
      <c r="E33" s="98" t="str">
        <f>'Intermediate FIT'!K33</f>
        <v>*4.21 (0.00, 0.00)</v>
      </c>
      <c r="F33" s="18"/>
      <c r="G33" s="42"/>
      <c r="H33" s="39"/>
      <c r="I33" s="18"/>
      <c r="J33" s="18"/>
      <c r="K33" s="18"/>
      <c r="L33" s="18"/>
      <c r="M33" s="18"/>
      <c r="N33" s="18"/>
    </row>
    <row r="34" spans="1:22" x14ac:dyDescent="0.3">
      <c r="A34" s="5"/>
      <c r="B34" s="6" t="s">
        <v>5</v>
      </c>
      <c r="C34" s="19" t="str">
        <f>'Intermediate FIT'!C34</f>
        <v>0.83 (0.74, 0.91)</v>
      </c>
      <c r="D34" s="51" t="str">
        <f>'Intermediate FIT'!G34</f>
        <v>*0.69 (0.59, 0.80)</v>
      </c>
      <c r="E34" s="98" t="str">
        <f>'Intermediate FIT'!K34</f>
        <v>*0.73 (0.67, 0.80)</v>
      </c>
      <c r="F34" s="18"/>
      <c r="G34" s="42"/>
      <c r="H34" s="39"/>
      <c r="I34" s="18"/>
      <c r="J34" s="18"/>
      <c r="K34" s="18"/>
      <c r="L34" s="18"/>
      <c r="M34" s="18"/>
      <c r="N34" s="18"/>
    </row>
    <row r="35" spans="1:22" x14ac:dyDescent="0.3">
      <c r="A35" s="5" t="s">
        <v>14</v>
      </c>
      <c r="B35" s="6" t="s">
        <v>4</v>
      </c>
      <c r="C35" s="19" t="str">
        <f>'Intermediate FIT'!C35</f>
        <v>83.52 (75.60, 89.29)</v>
      </c>
      <c r="D35" s="51" t="str">
        <f>'Intermediate FIT'!G35</f>
        <v>-33.07 (-51.14, -18.55)</v>
      </c>
      <c r="E35" s="98" t="str">
        <f>'Intermediate FIT'!K35</f>
        <v>3.03 (-9.68, 13.46)</v>
      </c>
      <c r="F35" s="18"/>
      <c r="G35" s="42">
        <v>675</v>
      </c>
      <c r="H35" s="41">
        <f>'Intermediate FIT'!D35+'Intermediate FIT'!D36*FIT!$G35</f>
        <v>743.4170192679594</v>
      </c>
      <c r="I35" s="35">
        <f>'Intermediate FIT'!E35+'Intermediate FIT'!E36*FIT!$G35</f>
        <v>732.5135996982699</v>
      </c>
      <c r="J35" s="35">
        <f>'Intermediate FIT'!F35+'Intermediate FIT'!F36*FIT!$G35</f>
        <v>753.0073183646997</v>
      </c>
      <c r="K35" s="35"/>
      <c r="L35" s="35">
        <f>'Intermediate FIT'!H35+'Intermediate FIT'!H36*FIT!$G35</f>
        <v>598.91113105924615</v>
      </c>
      <c r="M35" s="35">
        <f>'Intermediate FIT'!I35+'Intermediate FIT'!I36*FIT!$G35</f>
        <v>573.58553525592663</v>
      </c>
      <c r="N35" s="35">
        <f>'Intermediate FIT'!J35+'Intermediate FIT'!J36*FIT!$G35</f>
        <v>621.62450413847034</v>
      </c>
      <c r="O35" s="47"/>
      <c r="P35" s="35">
        <f>'Intermediate FIT'!L35+'Intermediate FIT'!L36*FIT!$G35</f>
        <v>622.17647058823536</v>
      </c>
      <c r="Q35" s="35">
        <f>'Intermediate FIT'!M35+'Intermediate FIT'!M36*FIT!$G35</f>
        <v>603.52937775909174</v>
      </c>
      <c r="R35" s="35">
        <f>'Intermediate FIT'!N35+'Intermediate FIT'!N36*FIT!$G35</f>
        <v>638.55170976105387</v>
      </c>
    </row>
    <row r="36" spans="1:22" x14ac:dyDescent="0.3">
      <c r="A36" s="5"/>
      <c r="B36" s="6" t="s">
        <v>5</v>
      </c>
      <c r="C36" s="19" t="str">
        <f>'Intermediate FIT'!C36</f>
        <v>0.98 (0.97, 0.98)</v>
      </c>
      <c r="D36" s="51" t="str">
        <f>'Intermediate FIT'!G36</f>
        <v>0.94 (0.93, 0.95)</v>
      </c>
      <c r="E36" s="98" t="str">
        <f>'Intermediate FIT'!K36</f>
        <v>0.92 (0.91, 0.93)</v>
      </c>
      <c r="F36" s="18"/>
      <c r="G36" s="42">
        <v>2750</v>
      </c>
      <c r="H36" s="41">
        <f>'Intermediate FIT'!D35+'Intermediate FIT'!D36*FIT!$G36</f>
        <v>2771.9747803695532</v>
      </c>
      <c r="I36" s="35">
        <f>'Intermediate FIT'!E35+'Intermediate FIT'!E36*FIT!$G36</f>
        <v>2751.9072000334504</v>
      </c>
      <c r="J36" s="35">
        <f>'Intermediate FIT'!F35+'Intermediate FIT'!F36*FIT!$G36</f>
        <v>2793.3311934699013</v>
      </c>
      <c r="K36" s="35"/>
      <c r="L36" s="35">
        <f>'Intermediate FIT'!H35+'Intermediate FIT'!H36*FIT!$G36</f>
        <v>2541.6624775583487</v>
      </c>
      <c r="M36" s="35">
        <f>'Intermediate FIT'!I35+'Intermediate FIT'!I36*FIT!$G36</f>
        <v>2494.0231516432636</v>
      </c>
      <c r="N36" s="35">
        <f>'Intermediate FIT'!J35+'Intermediate FIT'!J36*FIT!$G36</f>
        <v>2589.5606220745872</v>
      </c>
      <c r="O36" s="47"/>
      <c r="P36" s="35">
        <f>'Intermediate FIT'!L35+'Intermediate FIT'!L36*FIT!$G36</f>
        <v>2525.4666001994015</v>
      </c>
      <c r="Q36" s="35">
        <f>'Intermediate FIT'!M35+'Intermediate FIT'!M36*FIT!$G36</f>
        <v>2488.5791290028724</v>
      </c>
      <c r="R36" s="35">
        <f>'Intermediate FIT'!N35+'Intermediate FIT'!N36*FIT!$G36</f>
        <v>2560.1186111695047</v>
      </c>
    </row>
    <row r="37" spans="1:22" x14ac:dyDescent="0.3">
      <c r="A37" s="5" t="s">
        <v>15</v>
      </c>
      <c r="B37" s="6" t="s">
        <v>4</v>
      </c>
      <c r="C37" s="19" t="str">
        <f>'Intermediate FIT'!C37</f>
        <v>0.92 (0.10, 1.54)</v>
      </c>
      <c r="D37" s="51" t="str">
        <f>'Intermediate FIT'!G37</f>
        <v>*-0.94 (0.00, 0.00)</v>
      </c>
      <c r="E37" s="98" t="str">
        <f>'Intermediate FIT'!K37</f>
        <v>*0.75 (0.00, 0.00)</v>
      </c>
      <c r="F37" s="18"/>
      <c r="G37" s="42"/>
      <c r="H37" s="39"/>
      <c r="I37" s="18"/>
      <c r="J37" s="18"/>
      <c r="K37" s="18"/>
      <c r="L37" s="18"/>
      <c r="M37" s="18"/>
      <c r="N37" s="18"/>
    </row>
    <row r="38" spans="1:22" x14ac:dyDescent="0.3">
      <c r="A38" s="5"/>
      <c r="B38" s="6" t="s">
        <v>5</v>
      </c>
      <c r="C38" s="19" t="str">
        <f>'Intermediate FIT'!C38</f>
        <v>0.87 (0.81, 0.95)</v>
      </c>
      <c r="D38" s="51" t="str">
        <f>'Intermediate FIT'!G38</f>
        <v>*1.00 (0.92, 1.09)</v>
      </c>
      <c r="E38" s="98" t="str">
        <f>'Intermediate FIT'!K38</f>
        <v>*0.82 (0.73, 0.92)</v>
      </c>
      <c r="F38" s="18"/>
      <c r="G38" s="42"/>
      <c r="H38" s="39"/>
      <c r="I38" s="18"/>
      <c r="J38" s="18"/>
      <c r="K38" s="18"/>
      <c r="L38" s="18"/>
      <c r="M38" s="18"/>
      <c r="N38" s="18"/>
    </row>
    <row r="39" spans="1:22" x14ac:dyDescent="0.3">
      <c r="A39" s="5" t="s">
        <v>16</v>
      </c>
      <c r="B39" s="6" t="s">
        <v>4</v>
      </c>
      <c r="C39" s="19" t="str">
        <f>'Intermediate FIT'!C39</f>
        <v>3.27 (2.62, 3.81)</v>
      </c>
      <c r="D39" s="51" t="str">
        <f>'Intermediate FIT'!G39</f>
        <v>4.16 (2.69, 5.62)</v>
      </c>
      <c r="E39" s="98" t="str">
        <f>'Intermediate FIT'!K39</f>
        <v>21.21 (19.87, 23.10)</v>
      </c>
      <c r="F39" s="18"/>
      <c r="G39" s="42">
        <v>12</v>
      </c>
      <c r="H39" s="40">
        <f>'Intermediate FIT'!D39+'Intermediate FIT'!D40*FIT!$G39</f>
        <v>14.782326231644891</v>
      </c>
      <c r="I39" s="35">
        <f>'Intermediate FIT'!E39+'Intermediate FIT'!E40*FIT!$G39</f>
        <v>13.894468030922534</v>
      </c>
      <c r="J39" s="35">
        <f>'Intermediate FIT'!F39+'Intermediate FIT'!F40*FIT!$G39</f>
        <v>15.612323845158571</v>
      </c>
      <c r="K39" s="35"/>
      <c r="L39" s="35">
        <f>'Intermediate FIT'!H39+'Intermediate FIT'!H40*FIT!$G39</f>
        <v>15.929742424832483</v>
      </c>
      <c r="M39" s="35">
        <f>'Intermediate FIT'!I39+'Intermediate FIT'!I40*FIT!$G39</f>
        <v>13.827255420864695</v>
      </c>
      <c r="N39" s="35">
        <f>'Intermediate FIT'!J39+'Intermediate FIT'!J40*FIT!$G39</f>
        <v>18.064247085984299</v>
      </c>
      <c r="O39" s="35"/>
      <c r="P39" s="35">
        <f>'Intermediate FIT'!L39+'Intermediate FIT'!L40*FIT!$G39</f>
        <v>30.281102362204685</v>
      </c>
      <c r="Q39" s="35">
        <f>'Intermediate FIT'!M39+'Intermediate FIT'!M40*FIT!$G39</f>
        <v>28.085812356979424</v>
      </c>
      <c r="R39" s="35">
        <f>'Intermediate FIT'!N39+'Intermediate FIT'!N40*FIT!$G39</f>
        <v>32.887299771167029</v>
      </c>
    </row>
    <row r="40" spans="1:22" x14ac:dyDescent="0.3">
      <c r="A40" s="5"/>
      <c r="B40" s="6" t="s">
        <v>5</v>
      </c>
      <c r="C40" s="19" t="str">
        <f>'Intermediate FIT'!C40</f>
        <v>0.96 (0.94, 0.98)</v>
      </c>
      <c r="D40" s="51" t="str">
        <f>'Intermediate FIT'!G40</f>
        <v>0.98 (0.93, 1.04)</v>
      </c>
      <c r="E40" s="98" t="str">
        <f>'Intermediate FIT'!K40</f>
        <v>0.76 (0.68, 0.82)</v>
      </c>
      <c r="F40" s="18"/>
      <c r="G40" s="42">
        <v>60</v>
      </c>
      <c r="H40" s="40">
        <f>'Intermediate FIT'!D39+'Intermediate FIT'!D40*FIT!$G40</f>
        <v>60.81873876485065</v>
      </c>
      <c r="I40" s="35">
        <f>'Intermediate FIT'!E39+'Intermediate FIT'!E40*FIT!$G40</f>
        <v>58.985661793896952</v>
      </c>
      <c r="J40" s="35">
        <f>'Intermediate FIT'!F39+'Intermediate FIT'!F40*FIT!$G40</f>
        <v>62.802779492456494</v>
      </c>
      <c r="K40" s="35"/>
      <c r="L40" s="35">
        <f>'Intermediate FIT'!H39+'Intermediate FIT'!H40*FIT!$G40</f>
        <v>62.99212258883437</v>
      </c>
      <c r="M40" s="35">
        <f>'Intermediate FIT'!I39+'Intermediate FIT'!I40*FIT!$G40</f>
        <v>58.361769092571912</v>
      </c>
      <c r="N40" s="35">
        <f>'Intermediate FIT'!J39+'Intermediate FIT'!J40*FIT!$G40</f>
        <v>67.846752763437422</v>
      </c>
      <c r="O40" s="35"/>
      <c r="P40" s="35">
        <f>'Intermediate FIT'!L39+'Intermediate FIT'!L40*FIT!$G40</f>
        <v>66.564566929133832</v>
      </c>
      <c r="Q40" s="35">
        <f>'Intermediate FIT'!M39+'Intermediate FIT'!M40*FIT!$G40</f>
        <v>60.955377574370715</v>
      </c>
      <c r="R40" s="35">
        <f>'Intermediate FIT'!N39+'Intermediate FIT'!N40*FIT!$G40</f>
        <v>72.04519450800916</v>
      </c>
    </row>
    <row r="41" spans="1:22" x14ac:dyDescent="0.3">
      <c r="A41" s="5" t="s">
        <v>18</v>
      </c>
      <c r="B41" s="6" t="s">
        <v>4</v>
      </c>
      <c r="C41" s="19" t="str">
        <f>'Intermediate FIT'!C41</f>
        <v>1.20 (0.99, 1.44)</v>
      </c>
      <c r="D41" s="51" t="str">
        <f>'Intermediate FIT'!G41</f>
        <v>0.47 (0.03, 1.05)</v>
      </c>
      <c r="E41" s="98" t="str">
        <f>'Intermediate FIT'!K41</f>
        <v>3.31 (3.15, 3.46)</v>
      </c>
      <c r="F41" s="18"/>
      <c r="G41" s="42">
        <v>2</v>
      </c>
      <c r="H41" s="40">
        <f>'Intermediate FIT'!D41+'Intermediate FIT'!D42*FIT!$G41</f>
        <v>3.4083929446652901</v>
      </c>
      <c r="I41" s="35">
        <f>'Intermediate FIT'!E41+'Intermediate FIT'!E42*FIT!$G41</f>
        <v>3.1380241523821288</v>
      </c>
      <c r="J41" s="35">
        <f>'Intermediate FIT'!F41+'Intermediate FIT'!F42*FIT!$G41</f>
        <v>3.7086913743513996</v>
      </c>
      <c r="K41" s="18"/>
      <c r="L41" s="35">
        <f>'Intermediate FIT'!H41+'Intermediate FIT'!H42*FIT!$G41</f>
        <v>2.1636363636363649</v>
      </c>
      <c r="M41" s="35">
        <f>'Intermediate FIT'!I41+'Intermediate FIT'!I42*FIT!$G41</f>
        <v>1.6083333333333332</v>
      </c>
      <c r="N41" s="35">
        <f>'Intermediate FIT'!J41+'Intermediate FIT'!J42*FIT!$G41</f>
        <v>2.8833333333333337</v>
      </c>
      <c r="O41" s="45"/>
      <c r="P41" s="35">
        <f>'Intermediate FIT'!L41+'Intermediate FIT'!L42*FIT!$G41</f>
        <v>4.9346666666666676</v>
      </c>
      <c r="Q41" s="35">
        <f>'Intermediate FIT'!M41+'Intermediate FIT'!M42*FIT!$G41</f>
        <v>4.7344913151364745</v>
      </c>
      <c r="R41" s="35">
        <f>'Intermediate FIT'!N41+'Intermediate FIT'!N42*FIT!$G41</f>
        <v>5.1519851116625315</v>
      </c>
    </row>
    <row r="42" spans="1:22" x14ac:dyDescent="0.3">
      <c r="A42" s="5"/>
      <c r="B42" s="6" t="s">
        <v>5</v>
      </c>
      <c r="C42" s="19" t="str">
        <f>'Intermediate FIT'!C42</f>
        <v>1.11 (1.07, 1.14)</v>
      </c>
      <c r="D42" s="51" t="str">
        <f>'Intermediate FIT'!G42</f>
        <v>0.85 (0.79, 0.92)</v>
      </c>
      <c r="E42" s="98" t="str">
        <f>'Intermediate FIT'!K42</f>
        <v>0.81 (0.79, 0.85)</v>
      </c>
      <c r="F42" s="18"/>
      <c r="G42" s="42">
        <v>18</v>
      </c>
      <c r="H42" s="40">
        <f>'Intermediate FIT'!D41+'Intermediate FIT'!D42*FIT!$G42</f>
        <v>21.110838818816973</v>
      </c>
      <c r="I42" s="35">
        <f>'Intermediate FIT'!E41+'Intermediate FIT'!E42*FIT!$G42</f>
        <v>20.331731511926129</v>
      </c>
      <c r="J42" s="35">
        <f>'Intermediate FIT'!F41+'Intermediate FIT'!F42*FIT!$G42</f>
        <v>21.883006786048679</v>
      </c>
      <c r="K42" s="18"/>
      <c r="L42" s="35">
        <f>'Intermediate FIT'!H41+'Intermediate FIT'!H42*FIT!$G42</f>
        <v>15.739393939393947</v>
      </c>
      <c r="M42" s="35">
        <f>'Intermediate FIT'!I41+'Intermediate FIT'!I42*FIT!$G42</f>
        <v>14.274999999999988</v>
      </c>
      <c r="N42" s="35">
        <f>'Intermediate FIT'!J41+'Intermediate FIT'!J42*FIT!$G42</f>
        <v>17.550000000000008</v>
      </c>
      <c r="O42" s="45"/>
      <c r="P42" s="35">
        <f>'Intermediate FIT'!L41+'Intermediate FIT'!L42*FIT!$G42</f>
        <v>17.948000000000015</v>
      </c>
      <c r="Q42" s="35">
        <f>'Intermediate FIT'!M41+'Intermediate FIT'!M42*FIT!$G42</f>
        <v>17.379652605459068</v>
      </c>
      <c r="R42" s="35">
        <f>'Intermediate FIT'!N41+'Intermediate FIT'!N42*FIT!$G42</f>
        <v>18.690446650124066</v>
      </c>
    </row>
    <row r="43" spans="1:22" x14ac:dyDescent="0.3">
      <c r="A43" s="5" t="s">
        <v>19</v>
      </c>
      <c r="B43" s="6" t="s">
        <v>4</v>
      </c>
      <c r="C43" s="19" t="str">
        <f>'Intermediate FIT'!C43</f>
        <v>30.66 (20.44, 41.25)</v>
      </c>
      <c r="D43" s="51" t="str">
        <f>'Intermediate FIT'!G43</f>
        <v>68.06 (51.81, 85.20)</v>
      </c>
      <c r="E43" s="98" t="str">
        <f>'Intermediate FIT'!K43</f>
        <v>328.03 (286.85, 364.71)</v>
      </c>
      <c r="F43" s="18"/>
      <c r="G43" s="42">
        <v>175</v>
      </c>
      <c r="H43" s="40">
        <f>'Intermediate FIT'!D43+'Intermediate FIT'!D44*FIT!$G43</f>
        <v>201.20028823846292</v>
      </c>
      <c r="I43" s="35">
        <f>'Intermediate FIT'!E43+'Intermediate FIT'!E44*FIT!$G43</f>
        <v>185.2187939483789</v>
      </c>
      <c r="J43" s="35">
        <f>'Intermediate FIT'!F43+'Intermediate FIT'!F44*FIT!$G43</f>
        <v>217.63957329400094</v>
      </c>
      <c r="K43" s="18"/>
      <c r="L43" s="35">
        <f>'Intermediate FIT'!H43+'Intermediate FIT'!H44*FIT!$G43</f>
        <v>274.46666666666681</v>
      </c>
      <c r="M43" s="35">
        <f>'Intermediate FIT'!I43+'Intermediate FIT'!I44*FIT!$G43</f>
        <v>248.4718338115058</v>
      </c>
      <c r="N43" s="35">
        <f>'Intermediate FIT'!J43+'Intermediate FIT'!J44*FIT!$G43</f>
        <v>300.37399457830816</v>
      </c>
      <c r="O43" s="45"/>
      <c r="P43" s="35">
        <f>'Intermediate FIT'!L43+'Intermediate FIT'!L44*FIT!$G43</f>
        <v>457.28525469168869</v>
      </c>
      <c r="Q43" s="35">
        <f>'Intermediate FIT'!M43+'Intermediate FIT'!M44*FIT!$G43</f>
        <v>395.96518573674138</v>
      </c>
      <c r="R43" s="35">
        <f>'Intermediate FIT'!N43+'Intermediate FIT'!N44*FIT!$G43</f>
        <v>517.31373376354827</v>
      </c>
    </row>
    <row r="44" spans="1:22" x14ac:dyDescent="0.3">
      <c r="A44" s="5"/>
      <c r="B44" s="6" t="s">
        <v>5</v>
      </c>
      <c r="C44" s="19" t="str">
        <f>'Intermediate FIT'!C44</f>
        <v>0.97 (0.94, 1.01)</v>
      </c>
      <c r="D44" s="51" t="str">
        <f>'Intermediate FIT'!G44</f>
        <v>1.18 (1.12, 1.23)</v>
      </c>
      <c r="E44" s="98" t="str">
        <f>'Intermediate FIT'!K44</f>
        <v>0.74 (0.62, 0.87)</v>
      </c>
      <c r="F44" s="18"/>
      <c r="G44" s="42">
        <v>750</v>
      </c>
      <c r="H44" s="40">
        <f>'Intermediate FIT'!D43+'Intermediate FIT'!D44*FIT!$G44</f>
        <v>761.54519051259808</v>
      </c>
      <c r="I44" s="35">
        <f>'Intermediate FIT'!E43+'Intermediate FIT'!E44*FIT!$G44</f>
        <v>726.6252668179294</v>
      </c>
      <c r="J44" s="35">
        <f>'Intermediate FIT'!F43+'Intermediate FIT'!F44*FIT!$G44</f>
        <v>797.20320489399774</v>
      </c>
      <c r="K44" s="18"/>
      <c r="L44" s="35">
        <f>'Intermediate FIT'!H43+'Intermediate FIT'!H44*FIT!$G44</f>
        <v>952.67179487179533</v>
      </c>
      <c r="M44" s="35">
        <f>'Intermediate FIT'!I43+'Intermediate FIT'!I44*FIT!$G44</f>
        <v>894.64447224798539</v>
      </c>
      <c r="N44" s="35">
        <f>'Intermediate FIT'!J43+'Intermediate FIT'!J44*FIT!$G44</f>
        <v>1007.3828246003804</v>
      </c>
      <c r="O44" s="45"/>
      <c r="P44" s="35">
        <f>'Intermediate FIT'!L43+'Intermediate FIT'!L44*FIT!$G44</f>
        <v>881.9836461125999</v>
      </c>
      <c r="Q44" s="35">
        <f>'Intermediate FIT'!M43+'Intermediate FIT'!M44*FIT!$G44</f>
        <v>754.49459750144683</v>
      </c>
      <c r="R44" s="35">
        <f>'Intermediate FIT'!N43+'Intermediate FIT'!N44*FIT!$G44</f>
        <v>1018.7202035244484</v>
      </c>
      <c r="V44" t="s">
        <v>63</v>
      </c>
    </row>
    <row r="45" spans="1:22" x14ac:dyDescent="0.3">
      <c r="A45" s="5" t="s">
        <v>20</v>
      </c>
      <c r="B45" s="6" t="s">
        <v>4</v>
      </c>
      <c r="C45" s="19" t="str">
        <f>'Intermediate FIT'!C45</f>
        <v>11.72 (2.57, 21.36)</v>
      </c>
      <c r="D45" s="51" t="str">
        <f>'Intermediate FIT'!G45</f>
        <v>40.84 (12.00, 69.31)</v>
      </c>
      <c r="E45" s="98" t="str">
        <f>'Intermediate FIT'!K45</f>
        <v>24.62 (20.68, 28.00)</v>
      </c>
      <c r="F45" s="18"/>
      <c r="G45" s="42">
        <v>125</v>
      </c>
      <c r="H45" s="40">
        <f>'Intermediate FIT'!D45+'Intermediate FIT'!D46*FIT!$G45</f>
        <v>143.67692019779696</v>
      </c>
      <c r="I45" s="35">
        <f>'Intermediate FIT'!E45+'Intermediate FIT'!E46*FIT!$G45</f>
        <v>128.86252349863202</v>
      </c>
      <c r="J45" s="35">
        <f>'Intermediate FIT'!F45+'Intermediate FIT'!F46*FIT!$G45</f>
        <v>159.03263288593357</v>
      </c>
      <c r="K45" s="18"/>
      <c r="L45" s="35">
        <f>'Intermediate FIT'!H45+'Intermediate FIT'!H46*FIT!$G45</f>
        <v>156.84000000000009</v>
      </c>
      <c r="M45" s="35">
        <f>'Intermediate FIT'!I45+'Intermediate FIT'!I46*FIT!$G45</f>
        <v>111.57669780310424</v>
      </c>
      <c r="N45" s="35">
        <f>'Intermediate FIT'!J45+'Intermediate FIT'!J46*FIT!$G45</f>
        <v>201.77002081403145</v>
      </c>
      <c r="P45" s="35">
        <f>'Intermediate FIT'!L45+'Intermediate FIT'!L46*FIT!$G45</f>
        <v>130.58891891891901</v>
      </c>
      <c r="Q45" s="35">
        <f>'Intermediate FIT'!M45+'Intermediate FIT'!M46*FIT!$G45</f>
        <v>124.49619146874358</v>
      </c>
      <c r="R45" s="35">
        <f>'Intermediate FIT'!N45+'Intermediate FIT'!N46*FIT!$G45</f>
        <v>136.28278573126363</v>
      </c>
    </row>
    <row r="46" spans="1:22" x14ac:dyDescent="0.3">
      <c r="A46" s="5"/>
      <c r="B46" s="6" t="s">
        <v>5</v>
      </c>
      <c r="C46" s="19" t="str">
        <f>'Intermediate FIT'!C46</f>
        <v>1.06 (1.01, 1.10)</v>
      </c>
      <c r="D46" s="51" t="str">
        <f>'Intermediate FIT'!G46</f>
        <v>0.93 (0.80, 1.06)</v>
      </c>
      <c r="E46" s="98" t="str">
        <f>'Intermediate FIT'!K46</f>
        <v>0.85 (0.83, 0.87)</v>
      </c>
      <c r="F46" s="18"/>
      <c r="G46" s="42">
        <v>350</v>
      </c>
      <c r="H46" s="40">
        <f>'Intermediate FIT'!D45+'Intermediate FIT'!D46*FIT!$G46</f>
        <v>381.19170903278763</v>
      </c>
      <c r="I46" s="35">
        <f>'Intermediate FIT'!E45+'Intermediate FIT'!E46*FIT!$G46</f>
        <v>356.18983921833672</v>
      </c>
      <c r="J46" s="35">
        <f>'Intermediate FIT'!F45+'Intermediate FIT'!F46*FIT!$G46</f>
        <v>406.84806447774309</v>
      </c>
      <c r="K46" s="18"/>
      <c r="L46" s="35">
        <f>'Intermediate FIT'!H45+'Intermediate FIT'!H46*FIT!$G46</f>
        <v>365.6400000000001</v>
      </c>
      <c r="M46" s="35">
        <f>'Intermediate FIT'!I45+'Intermediate FIT'!I46*FIT!$G46</f>
        <v>290.82310928635781</v>
      </c>
      <c r="N46" s="35">
        <f>'Intermediate FIT'!J45+'Intermediate FIT'!J46*FIT!$G46</f>
        <v>440.19840277689565</v>
      </c>
      <c r="P46" s="35">
        <f>'Intermediate FIT'!L45+'Intermediate FIT'!L46*FIT!$G46</f>
        <v>321.33216216216232</v>
      </c>
      <c r="Q46" s="35">
        <f>'Intermediate FIT'!M45+'Intermediate FIT'!M46*FIT!$G46</f>
        <v>311.36059824840453</v>
      </c>
      <c r="R46" s="35">
        <f>'Intermediate FIT'!N45+'Intermediate FIT'!N46*FIT!$G46</f>
        <v>331.18569835262286</v>
      </c>
    </row>
    <row r="47" spans="1:22" x14ac:dyDescent="0.3">
      <c r="A47" s="5" t="s">
        <v>22</v>
      </c>
      <c r="B47" s="6" t="s">
        <v>4</v>
      </c>
      <c r="C47" s="19" t="str">
        <f>'Intermediate FIT'!C47</f>
        <v>-0.01 (-0.03, 0.00)</v>
      </c>
      <c r="D47" s="51" t="str">
        <f>'Intermediate FIT'!G47</f>
        <v>-0.07 (-0.10, -0.03)</v>
      </c>
      <c r="E47" s="98" t="str">
        <f>'Intermediate FIT'!K47</f>
        <v>-0.13 (-0.18, -0.09)</v>
      </c>
      <c r="F47" s="18"/>
      <c r="G47" s="42">
        <v>0.2</v>
      </c>
      <c r="H47" s="59">
        <f>'Intermediate FIT'!D47+'Intermediate FIT'!D48*FIT!$G47</f>
        <v>0.17923019898718631</v>
      </c>
      <c r="I47" s="60">
        <f>'Intermediate FIT'!E47+'Intermediate FIT'!E48*FIT!$G47</f>
        <v>0.16086587757081539</v>
      </c>
      <c r="J47" s="60">
        <f>'Intermediate FIT'!F47+'Intermediate FIT'!F48*FIT!$G47</f>
        <v>0.19655667381203129</v>
      </c>
      <c r="K47" s="61"/>
      <c r="L47" s="60">
        <f>'Intermediate FIT'!H47+'Intermediate FIT'!H48*FIT!$G47</f>
        <v>0.13314912280701724</v>
      </c>
      <c r="M47" s="60">
        <f>'Intermediate FIT'!I47+'Intermediate FIT'!I48*FIT!$G47</f>
        <v>8.7763068119291229E-2</v>
      </c>
      <c r="N47" s="60">
        <f>'Intermediate FIT'!J47+'Intermediate FIT'!J48*FIT!$G47</f>
        <v>0.17961730258296724</v>
      </c>
      <c r="O47" s="55"/>
      <c r="P47" s="60">
        <f>'Intermediate FIT'!L47+'Intermediate FIT'!L48*FIT!$G47</f>
        <v>3.049103942652362E-2</v>
      </c>
      <c r="Q47" s="60">
        <f>'Intermediate FIT'!M47+'Intermediate FIT'!M48*FIT!$G47</f>
        <v>-3.1026533734240996E-2</v>
      </c>
      <c r="R47" s="60">
        <f>'Intermediate FIT'!N47+'Intermediate FIT'!N48*FIT!$G47</f>
        <v>8.9727145645408207E-2</v>
      </c>
      <c r="V47" t="s">
        <v>64</v>
      </c>
    </row>
    <row r="48" spans="1:22" x14ac:dyDescent="0.3">
      <c r="A48" s="5"/>
      <c r="B48" s="6" t="s">
        <v>5</v>
      </c>
      <c r="C48" s="19" t="str">
        <f>'Intermediate FIT'!C48</f>
        <v>0.97 (0.95, 0.99)</v>
      </c>
      <c r="D48" s="51" t="str">
        <f>'Intermediate FIT'!G48</f>
        <v>1.01 (0.95, 1.06)</v>
      </c>
      <c r="E48" s="98" t="str">
        <f>'Intermediate FIT'!K48</f>
        <v>0.81 (0.74, 0.88)</v>
      </c>
      <c r="F48" s="18"/>
      <c r="G48" s="42">
        <v>0.95</v>
      </c>
      <c r="H48" s="59">
        <f>'Intermediate FIT'!D47+'Intermediate FIT'!D48*FIT!$G48</f>
        <v>0.90509760600281297</v>
      </c>
      <c r="I48" s="60">
        <f>'Intermediate FIT'!E47+'Intermediate FIT'!E48*FIT!$G48</f>
        <v>0.87176497668454955</v>
      </c>
      <c r="J48" s="60">
        <f>'Intermediate FIT'!F47+'Intermediate FIT'!F48*FIT!$G48</f>
        <v>0.93972677662524995</v>
      </c>
      <c r="K48" s="61"/>
      <c r="L48" s="60">
        <f>'Intermediate FIT'!H47+'Intermediate FIT'!H48*FIT!$G48</f>
        <v>0.8897280701754372</v>
      </c>
      <c r="M48" s="60">
        <f>'Intermediate FIT'!I47+'Intermediate FIT'!I48*FIT!$G48</f>
        <v>0.80235534279740317</v>
      </c>
      <c r="N48" s="60">
        <f>'Intermediate FIT'!J47+'Intermediate FIT'!J48*FIT!$G48</f>
        <v>0.97632059928626214</v>
      </c>
      <c r="O48" s="55"/>
      <c r="P48" s="60">
        <f>'Intermediate FIT'!L47+'Intermediate FIT'!L48*FIT!$G48</f>
        <v>0.64070609318996463</v>
      </c>
      <c r="Q48" s="60">
        <f>'Intermediate FIT'!M47+'Intermediate FIT'!M48*FIT!$G48</f>
        <v>0.52355093105449146</v>
      </c>
      <c r="R48" s="60">
        <f>'Intermediate FIT'!N47+'Intermediate FIT'!N48*FIT!$G48</f>
        <v>0.74983950519596965</v>
      </c>
    </row>
    <row r="49" spans="1:19" x14ac:dyDescent="0.3">
      <c r="A49" s="5" t="s">
        <v>21</v>
      </c>
      <c r="B49" s="6" t="s">
        <v>4</v>
      </c>
      <c r="C49" s="19" t="str">
        <f>'Intermediate FIT'!C49</f>
        <v>0.03 (0.01, 0.04)</v>
      </c>
      <c r="D49" s="51" t="str">
        <f>'Intermediate FIT'!G49</f>
        <v>0.17 (0.12, 0.21)</v>
      </c>
      <c r="E49" s="98" t="str">
        <f>'Intermediate FIT'!K49</f>
        <v>0.09 (0.07, 0.11)</v>
      </c>
      <c r="F49" s="18"/>
      <c r="G49" s="60">
        <v>0.4</v>
      </c>
      <c r="H49" s="59">
        <f>'Intermediate FIT'!D49+'Intermediate FIT'!D50*FIT!$G49</f>
        <v>0.40128655157745252</v>
      </c>
      <c r="I49" s="60">
        <f>'Intermediate FIT'!E49+'Intermediate FIT'!E50*FIT!$G49</f>
        <v>0.37606692763144861</v>
      </c>
      <c r="J49" s="60">
        <f>'Intermediate FIT'!F49+'Intermediate FIT'!F50*FIT!$G49</f>
        <v>0.42723575693281246</v>
      </c>
      <c r="K49" s="61"/>
      <c r="L49" s="60">
        <f>'Intermediate FIT'!H49+'Intermediate FIT'!H50*FIT!$G49</f>
        <v>0.495</v>
      </c>
      <c r="M49" s="60">
        <f>'Intermediate FIT'!I49+'Intermediate FIT'!I50*FIT!$G49</f>
        <v>0.41984910965323358</v>
      </c>
      <c r="N49" s="60">
        <f>'Intermediate FIT'!J49+'Intermediate FIT'!J50*FIT!$G49</f>
        <v>0.56322527499630082</v>
      </c>
      <c r="O49" s="55"/>
      <c r="P49" s="60">
        <f>'Intermediate FIT'!L49+'Intermediate FIT'!L50*FIT!$G49</f>
        <v>0.40642307692307694</v>
      </c>
      <c r="Q49" s="60">
        <f>'Intermediate FIT'!M49+'Intermediate FIT'!M50*FIT!$G49</f>
        <v>0.37405918727915249</v>
      </c>
      <c r="R49" s="60">
        <f>'Intermediate FIT'!N49+'Intermediate FIT'!N50*FIT!$G49</f>
        <v>0.4379933193462886</v>
      </c>
    </row>
    <row r="50" spans="1:19" ht="15" thickBot="1" x14ac:dyDescent="0.35">
      <c r="A50" s="9"/>
      <c r="B50" s="10" t="s">
        <v>5</v>
      </c>
      <c r="C50" s="20" t="str">
        <f>'Intermediate FIT'!C50</f>
        <v>0.93 (0.91, 0.96)</v>
      </c>
      <c r="D50" s="52" t="str">
        <f>'Intermediate FIT'!G50</f>
        <v>0.81 (0.75, 0.88)</v>
      </c>
      <c r="E50" s="99" t="str">
        <f>'Intermediate FIT'!K50</f>
        <v>0.79 (0.77, 0.82)</v>
      </c>
      <c r="F50" s="18"/>
      <c r="G50" s="42">
        <v>0.99</v>
      </c>
      <c r="H50" s="59">
        <f>'Intermediate FIT'!D49+'Intermediate FIT'!D50*FIT!$G50</f>
        <v>0.95170580066857313</v>
      </c>
      <c r="I50" s="60">
        <f>'Intermediate FIT'!E49+'Intermediate FIT'!E50*FIT!$G50</f>
        <v>0.91429143163298177</v>
      </c>
      <c r="J50" s="60">
        <f>'Intermediate FIT'!F49+'Intermediate FIT'!F50*FIT!$G50</f>
        <v>0.99265459304130843</v>
      </c>
      <c r="K50" s="61"/>
      <c r="L50" s="60">
        <f>'Intermediate FIT'!H49+'Intermediate FIT'!H50*FIT!$G50</f>
        <v>0.9757407407407408</v>
      </c>
      <c r="M50" s="60">
        <f>'Intermediate FIT'!I49+'Intermediate FIT'!I50*FIT!$G50</f>
        <v>0.86386972820993468</v>
      </c>
      <c r="N50" s="60">
        <f>'Intermediate FIT'!J49+'Intermediate FIT'!J50*FIT!$G50</f>
        <v>1.0826511123168749</v>
      </c>
      <c r="O50" s="55"/>
      <c r="P50" s="60">
        <f>'Intermediate FIT'!L49+'Intermediate FIT'!L50*FIT!$G50</f>
        <v>0.87388461538461526</v>
      </c>
      <c r="Q50" s="60">
        <f>'Intermediate FIT'!M49+'Intermediate FIT'!M50*FIT!$G50</f>
        <v>0.82577793727915305</v>
      </c>
      <c r="R50" s="60">
        <f>'Intermediate FIT'!N49+'Intermediate FIT'!N50*FIT!$G50</f>
        <v>0.92166823100706574</v>
      </c>
    </row>
    <row r="51" spans="1:19" ht="47.4" customHeight="1" thickBot="1" x14ac:dyDescent="0.35">
      <c r="A51" t="s">
        <v>1</v>
      </c>
      <c r="B51" s="1" t="s">
        <v>24</v>
      </c>
      <c r="C51" s="1" t="s">
        <v>45</v>
      </c>
      <c r="D51" s="1" t="s">
        <v>40</v>
      </c>
      <c r="E51" s="1" t="s">
        <v>41</v>
      </c>
      <c r="F51" s="1" t="s">
        <v>31</v>
      </c>
      <c r="G51" s="1" t="s">
        <v>94</v>
      </c>
      <c r="H51" s="22" t="s">
        <v>95</v>
      </c>
      <c r="I51" s="22" t="s">
        <v>96</v>
      </c>
      <c r="J51" s="22" t="s">
        <v>97</v>
      </c>
      <c r="K51" s="1" t="s">
        <v>40</v>
      </c>
      <c r="L51" s="1"/>
      <c r="M51" s="1"/>
      <c r="N51" s="1"/>
      <c r="O51" s="1" t="s">
        <v>41</v>
      </c>
    </row>
    <row r="52" spans="1:19" x14ac:dyDescent="0.3">
      <c r="A52" s="4" t="s">
        <v>132</v>
      </c>
      <c r="B52" s="165" t="s">
        <v>4</v>
      </c>
      <c r="C52" s="153" t="str">
        <f>'Intermediate FIT'!C52</f>
        <v>232.79 (187.65, 288.04)</v>
      </c>
      <c r="D52" s="153" t="str">
        <f>'Intermediate FIT'!G52</f>
        <v>133.33 (77.85, 184.47)</v>
      </c>
      <c r="E52" s="154" t="str">
        <f>'Intermediate FIT'!K52</f>
        <v>328.83 (266.16, 403.79)</v>
      </c>
      <c r="F52" s="1"/>
      <c r="G52" s="1">
        <v>4400</v>
      </c>
      <c r="H52" s="182">
        <f>'Intermediate FIT'!D52+'Intermediate FIT'!D53*FIT!$G52</f>
        <v>4493.4697885343921</v>
      </c>
      <c r="I52" s="183">
        <f>'Intermediate FIT'!E52+'Intermediate FIT'!E53*FIT!$G52</f>
        <v>4430.0177971011399</v>
      </c>
      <c r="J52" s="183">
        <f>'Intermediate FIT'!F52+'Intermediate FIT'!F53*FIT!$G52</f>
        <v>4563.4224754318811</v>
      </c>
      <c r="K52" s="1"/>
      <c r="L52" s="183">
        <f>'Intermediate FIT'!H52+'Intermediate FIT'!H53*FIT!$G52</f>
        <v>4468.2357340269873</v>
      </c>
      <c r="M52" s="183">
        <f>'Intermediate FIT'!I52+'Intermediate FIT'!I53*FIT!$G52</f>
        <v>4386.2051600489722</v>
      </c>
      <c r="N52" s="183">
        <f>'Intermediate FIT'!J52+'Intermediate FIT'!J53*FIT!$G52</f>
        <v>4540.2702075560173</v>
      </c>
      <c r="O52" s="184"/>
      <c r="P52" s="183">
        <f>'Intermediate FIT'!L52+'Intermediate FIT'!L53*FIT!$G52</f>
        <v>4527.4296441061533</v>
      </c>
      <c r="Q52" s="183">
        <f>'Intermediate FIT'!M52+'Intermediate FIT'!M53*FIT!$G52</f>
        <v>4441.9539678627261</v>
      </c>
      <c r="R52" s="183">
        <f>'Intermediate FIT'!N52+'Intermediate FIT'!N53*FIT!$G52</f>
        <v>4623.4670900824112</v>
      </c>
    </row>
    <row r="53" spans="1:19" x14ac:dyDescent="0.3">
      <c r="A53" s="6"/>
      <c r="B53" s="166" t="s">
        <v>5</v>
      </c>
      <c r="C53" s="155" t="str">
        <f>'Intermediate FIT'!C53</f>
        <v>0.97 (0.96, 0.97)</v>
      </c>
      <c r="D53" s="155" t="str">
        <f>'Intermediate FIT'!G53</f>
        <v>0.99 (0.98, 0.99)</v>
      </c>
      <c r="E53" s="156" t="str">
        <f>'Intermediate FIT'!K53</f>
        <v>0.95 (0.95, 0.96)</v>
      </c>
      <c r="F53" s="1"/>
      <c r="G53" s="1">
        <v>25600</v>
      </c>
      <c r="H53" s="182">
        <f>'Intermediate FIT'!D52+'Intermediate FIT'!D53*FIT!$G53</f>
        <v>25022.216758191225</v>
      </c>
      <c r="I53" s="183">
        <f>'Intermediate FIT'!E52+'Intermediate FIT'!E53*FIT!$G53</f>
        <v>24870.532518505483</v>
      </c>
      <c r="J53" s="183">
        <f>'Intermediate FIT'!F52+'Intermediate FIT'!F53*FIT!$G53</f>
        <v>25162.981760549075</v>
      </c>
      <c r="K53" s="1"/>
      <c r="L53" s="183">
        <f>'Intermediate FIT'!H52+'Intermediate FIT'!H53*FIT!$G53</f>
        <v>25354.595675499924</v>
      </c>
      <c r="M53" s="183">
        <f>'Intermediate FIT'!I52+'Intermediate FIT'!I53*FIT!$G53</f>
        <v>25144.665664895892</v>
      </c>
      <c r="N53" s="183">
        <f>'Intermediate FIT'!J52+'Intermediate FIT'!J53*FIT!$G53</f>
        <v>25527.304764212873</v>
      </c>
      <c r="O53" s="184"/>
      <c r="P53" s="183">
        <f>'Intermediate FIT'!L52+'Intermediate FIT'!L53*FIT!$G53</f>
        <v>24757.053178358365</v>
      </c>
      <c r="Q53" s="183">
        <f>'Intermediate FIT'!M52+'Intermediate FIT'!M53*FIT!$G53</f>
        <v>24561.69919079266</v>
      </c>
      <c r="R53" s="183">
        <f>'Intermediate FIT'!N52+'Intermediate FIT'!N53*FIT!$G53</f>
        <v>24954.639444787532</v>
      </c>
    </row>
    <row r="54" spans="1:19" x14ac:dyDescent="0.3">
      <c r="A54" s="5" t="s">
        <v>135</v>
      </c>
      <c r="B54" s="6" t="s">
        <v>4</v>
      </c>
      <c r="C54" s="42" t="str">
        <f>'Intermediate FIT'!C54</f>
        <v>0.45 (-4.05, 4.65)</v>
      </c>
      <c r="D54" s="51" t="str">
        <f>'Intermediate FIT'!G54</f>
        <v>0.19 (-6.25, 6.21)</v>
      </c>
      <c r="E54" s="98" t="str">
        <f>'Intermediate FIT'!K54</f>
        <v>-1.34 (-7.17, 2.36)</v>
      </c>
      <c r="G54" s="21">
        <v>250</v>
      </c>
      <c r="H54" s="56">
        <f>'Intermediate FIT'!D54+'Intermediate FIT'!D55*FIT!$G54</f>
        <v>266.2790441449464</v>
      </c>
      <c r="I54" s="36">
        <f>'Intermediate FIT'!E54+'Intermediate FIT'!E55*FIT!$G54</f>
        <v>260.00975678384299</v>
      </c>
      <c r="J54" s="36">
        <f>'Intermediate FIT'!F54+'Intermediate FIT'!F55*FIT!$G54</f>
        <v>272.26015573499683</v>
      </c>
      <c r="L54" s="36">
        <f>'Intermediate FIT'!H54+'Intermediate FIT'!H55*FIT!$G54</f>
        <v>260.03613694643406</v>
      </c>
      <c r="M54" s="36">
        <f>'Intermediate FIT'!I54+'Intermediate FIT'!I55*FIT!$G54</f>
        <v>251.13428394495696</v>
      </c>
      <c r="N54" s="36">
        <f>'Intermediate FIT'!J54+'Intermediate FIT'!J55*FIT!$G54</f>
        <v>268.57964995002573</v>
      </c>
      <c r="P54" s="36">
        <f>'Intermediate FIT'!L54+'Intermediate FIT'!L55*FIT!$G54</f>
        <v>267.56302521008399</v>
      </c>
      <c r="Q54" s="36">
        <f>'Intermediate FIT'!M54+'Intermediate FIT'!M55*FIT!$G54</f>
        <v>259.87402597402627</v>
      </c>
      <c r="R54" s="36">
        <f>'Intermediate FIT'!N54+'Intermediate FIT'!N55*FIT!$G54</f>
        <v>273.7922077922089</v>
      </c>
    </row>
    <row r="55" spans="1:19" x14ac:dyDescent="0.3">
      <c r="A55" s="5"/>
      <c r="B55" s="6" t="s">
        <v>5</v>
      </c>
      <c r="C55" s="42" t="str">
        <f>'Intermediate FIT'!C55</f>
        <v>1.06 (1.06, 1.07)</v>
      </c>
      <c r="D55" s="51" t="str">
        <f>'Intermediate FIT'!G55</f>
        <v>1.04 (1.03, 1.05)</v>
      </c>
      <c r="E55" s="98" t="str">
        <f>'Intermediate FIT'!K55</f>
        <v>1.08 (1.07, 1.09)</v>
      </c>
      <c r="G55" s="21">
        <v>1250</v>
      </c>
      <c r="H55" s="56">
        <f>'Intermediate FIT'!D54+'Intermediate FIT'!D55*FIT!$G55</f>
        <v>1329.5966069992264</v>
      </c>
      <c r="I55" s="36">
        <f>'Intermediate FIT'!E54+'Intermediate FIT'!E55*FIT!$G55</f>
        <v>1316.2296147970831</v>
      </c>
      <c r="J55" s="36">
        <f>'Intermediate FIT'!F54+'Intermediate FIT'!F55*FIT!$G55</f>
        <v>1342.7070485838369</v>
      </c>
      <c r="L55" s="36">
        <f>'Intermediate FIT'!H54+'Intermediate FIT'!H55*FIT!$G55</f>
        <v>1299.4318754667943</v>
      </c>
      <c r="M55" s="36">
        <f>'Intermediate FIT'!I54+'Intermediate FIT'!I55*FIT!$G55</f>
        <v>1280.6595598121969</v>
      </c>
      <c r="N55" s="36">
        <f>'Intermediate FIT'!J54+'Intermediate FIT'!J55*FIT!$G55</f>
        <v>1318.0414265922657</v>
      </c>
      <c r="P55" s="36">
        <f>'Intermediate FIT'!L54+'Intermediate FIT'!L55*FIT!$G55</f>
        <v>1343.193277310924</v>
      </c>
      <c r="Q55" s="36">
        <f>'Intermediate FIT'!M54+'Intermediate FIT'!M55*FIT!$G55</f>
        <v>1328.0558441558462</v>
      </c>
      <c r="R55" s="36">
        <f>'Intermediate FIT'!N54+'Intermediate FIT'!N55*FIT!$G55</f>
        <v>1359.5064935064988</v>
      </c>
    </row>
    <row r="56" spans="1:19" x14ac:dyDescent="0.3">
      <c r="A56" s="5" t="s">
        <v>11</v>
      </c>
      <c r="B56" s="6" t="s">
        <v>4</v>
      </c>
      <c r="C56" s="42" t="str">
        <f>'Intermediate FIT'!C56</f>
        <v>79.76 (50.42, 96.40)</v>
      </c>
      <c r="D56" s="51" t="str">
        <f>'Intermediate FIT'!G56</f>
        <v>-24.00 (-38.77, -9.88)</v>
      </c>
      <c r="E56" s="98" t="str">
        <f>'Intermediate FIT'!K56</f>
        <v>-11.80 (-27.28, 0.53)</v>
      </c>
      <c r="G56" s="21">
        <v>375</v>
      </c>
      <c r="H56" s="56">
        <f>'Intermediate FIT'!D56+'Intermediate FIT'!D57*FIT!$G56</f>
        <v>481.40769493124526</v>
      </c>
      <c r="I56" s="36">
        <f>'Intermediate FIT'!E56+'Intermediate FIT'!E57*FIT!$G56</f>
        <v>444.72383679493618</v>
      </c>
      <c r="J56" s="36">
        <f>'Intermediate FIT'!F56+'Intermediate FIT'!F57*FIT!$G56</f>
        <v>514.16475671674709</v>
      </c>
      <c r="L56" s="36">
        <f>'Intermediate FIT'!H56+'Intermediate FIT'!H57*FIT!$G56</f>
        <v>351.00000000000011</v>
      </c>
      <c r="M56" s="36">
        <f>'Intermediate FIT'!I56+'Intermediate FIT'!I57*FIT!$G56</f>
        <v>329.99182259182243</v>
      </c>
      <c r="N56" s="36">
        <f>'Intermediate FIT'!J56+'Intermediate FIT'!J57*FIT!$G56</f>
        <v>372.55301455301458</v>
      </c>
      <c r="P56" s="36">
        <f>'Intermediate FIT'!L56+'Intermediate FIT'!L57*FIT!$G56</f>
        <v>406.70718232044061</v>
      </c>
      <c r="Q56" s="36">
        <f>'Intermediate FIT'!M56+'Intermediate FIT'!M57*FIT!$G56</f>
        <v>385.54897813499656</v>
      </c>
      <c r="R56" s="36">
        <f>'Intermediate FIT'!N56+'Intermediate FIT'!N57*FIT!$G56</f>
        <v>427.13864579752988</v>
      </c>
    </row>
    <row r="57" spans="1:19" x14ac:dyDescent="0.3">
      <c r="A57" s="5"/>
      <c r="B57" s="6" t="s">
        <v>5</v>
      </c>
      <c r="C57" s="42" t="str">
        <f>'Intermediate FIT'!C57</f>
        <v>1.07 (1.05, 1.11)</v>
      </c>
      <c r="D57" s="51" t="str">
        <f>'Intermediate FIT'!G57</f>
        <v>1.00 (0.98, 1.02)</v>
      </c>
      <c r="E57" s="98" t="str">
        <f>'Intermediate FIT'!K57</f>
        <v>1.12 (1.10, 1.14)</v>
      </c>
      <c r="G57" s="42">
        <v>1500</v>
      </c>
      <c r="H57" s="56">
        <f>'Intermediate FIT'!D56+'Intermediate FIT'!D57*FIT!$G57</f>
        <v>1686.3398573532252</v>
      </c>
      <c r="I57" s="36">
        <f>'Intermediate FIT'!E56+'Intermediate FIT'!E57*FIT!$G57</f>
        <v>1627.6408569419336</v>
      </c>
      <c r="J57" s="36">
        <f>'Intermediate FIT'!F56+'Intermediate FIT'!F57*FIT!$G57</f>
        <v>1767.4610875953133</v>
      </c>
      <c r="L57" s="36">
        <f>'Intermediate FIT'!H56+'Intermediate FIT'!H57*FIT!$G57</f>
        <v>1476</v>
      </c>
      <c r="M57" s="36">
        <f>'Intermediate FIT'!I56+'Intermediate FIT'!I57*FIT!$G57</f>
        <v>1436.2808038808034</v>
      </c>
      <c r="N57" s="36">
        <f>'Intermediate FIT'!J56+'Intermediate FIT'!J57*FIT!$G57</f>
        <v>1519.850311850312</v>
      </c>
      <c r="P57" s="36">
        <f>'Intermediate FIT'!L56+'Intermediate FIT'!L57*FIT!$G57</f>
        <v>1662.2320441988895</v>
      </c>
      <c r="Q57" s="36">
        <f>'Intermediate FIT'!M56+'Intermediate FIT'!M57*FIT!$G57</f>
        <v>1624.0216006133815</v>
      </c>
      <c r="R57" s="36">
        <f>'Intermediate FIT'!N56+'Intermediate FIT'!N57*FIT!$G57</f>
        <v>1706.9551595589949</v>
      </c>
    </row>
    <row r="58" spans="1:19" x14ac:dyDescent="0.3">
      <c r="A58" s="5" t="s">
        <v>13</v>
      </c>
      <c r="B58" s="6" t="s">
        <v>4</v>
      </c>
      <c r="C58" s="19" t="str">
        <f>'Intermediate FIT'!C58</f>
        <v>-5.05 (-5.87, -4.16)</v>
      </c>
      <c r="D58" s="51" t="str">
        <f>'Intermediate FIT'!G58</f>
        <v>*-4.91 (0.00, 0.00)</v>
      </c>
      <c r="E58" s="98" t="str">
        <f>'Intermediate FIT'!K58</f>
        <v>*-5.73 (0.00, 0.00)</v>
      </c>
      <c r="G58" s="42"/>
      <c r="H58" s="15"/>
    </row>
    <row r="59" spans="1:19" x14ac:dyDescent="0.3">
      <c r="A59" s="5"/>
      <c r="B59" s="6" t="s">
        <v>5</v>
      </c>
      <c r="C59" s="19" t="str">
        <f>'Intermediate FIT'!C59</f>
        <v>1.12 (1.07, 1.17)</v>
      </c>
      <c r="D59" s="51" t="str">
        <f>'Intermediate FIT'!G59</f>
        <v>*0.94 (0.85, 1.03)</v>
      </c>
      <c r="E59" s="98" t="str">
        <f>'Intermediate FIT'!K59</f>
        <v>*1.36 (1.25, 1.49)</v>
      </c>
      <c r="G59" s="42"/>
      <c r="H59" s="15"/>
    </row>
    <row r="60" spans="1:19" x14ac:dyDescent="0.3">
      <c r="A60" s="5" t="s">
        <v>14</v>
      </c>
      <c r="B60" s="6" t="s">
        <v>4</v>
      </c>
      <c r="C60" s="42" t="str">
        <f>'Intermediate FIT'!C60</f>
        <v>81.22 (57.08, 96.68)</v>
      </c>
      <c r="D60" s="51" t="str">
        <f>'Intermediate FIT'!G60</f>
        <v>-33.92 (-56.16, -16.14)</v>
      </c>
      <c r="E60" s="98" t="str">
        <f>'Intermediate FIT'!K60</f>
        <v>-3.31 (-14.82, 10.45)</v>
      </c>
      <c r="G60" s="42">
        <v>675</v>
      </c>
      <c r="H60" s="56">
        <f>'Intermediate FIT'!D60+'Intermediate FIT'!D61*FIT!$G60</f>
        <v>799.62846587173192</v>
      </c>
      <c r="I60" s="36">
        <f>'Intermediate FIT'!E60+'Intermediate FIT'!E61*FIT!$G60</f>
        <v>767.79471682741439</v>
      </c>
      <c r="J60" s="36">
        <f>'Intermediate FIT'!F60+'Intermediate FIT'!F61*FIT!$G60</f>
        <v>828.02327365185431</v>
      </c>
      <c r="L60" s="36">
        <f>'Intermediate FIT'!H60+'Intermediate FIT'!H61*FIT!$G60</f>
        <v>654.70179372197356</v>
      </c>
      <c r="M60" s="36">
        <f>'Intermediate FIT'!I60+'Intermediate FIT'!I61*FIT!$G60</f>
        <v>623.65680940681136</v>
      </c>
      <c r="N60" s="36">
        <f>'Intermediate FIT'!J60+'Intermediate FIT'!J61*FIT!$G60</f>
        <v>683.74143559143761</v>
      </c>
      <c r="P60" s="36">
        <f>'Intermediate FIT'!L60+'Intermediate FIT'!L61*FIT!$G60</f>
        <v>732.58913043478412</v>
      </c>
      <c r="Q60" s="36">
        <f>'Intermediate FIT'!M60+'Intermediate FIT'!M61*FIT!$G60</f>
        <v>714.07696600435816</v>
      </c>
      <c r="R60" s="36">
        <f>'Intermediate FIT'!N60+'Intermediate FIT'!N61*FIT!$G60</f>
        <v>753.46999612691934</v>
      </c>
    </row>
    <row r="61" spans="1:19" x14ac:dyDescent="0.3">
      <c r="A61" s="5"/>
      <c r="B61" s="6" t="s">
        <v>5</v>
      </c>
      <c r="C61" s="23" t="str">
        <f>'Intermediate FIT'!C61</f>
        <v>1.06 (1.05, 1.08)</v>
      </c>
      <c r="D61" s="51" t="str">
        <f>'Intermediate FIT'!G61</f>
        <v>1.02 (1.01, 1.04)</v>
      </c>
      <c r="E61" s="98" t="str">
        <f>'Intermediate FIT'!K61</f>
        <v>1.09 (1.08, 1.10)</v>
      </c>
      <c r="G61" s="42">
        <v>2750</v>
      </c>
      <c r="H61" s="56">
        <f>'Intermediate FIT'!D60+'Intermediate FIT'!D61*FIT!$G61</f>
        <v>3008.067222383951</v>
      </c>
      <c r="I61" s="36">
        <f>'Intermediate FIT'!E60+'Intermediate FIT'!E61*FIT!$G61</f>
        <v>2952.5992155869149</v>
      </c>
      <c r="J61" s="36">
        <f>'Intermediate FIT'!F60+'Intermediate FIT'!F61*FIT!$G61</f>
        <v>3076.2330005200388</v>
      </c>
      <c r="L61" s="36">
        <f>'Intermediate FIT'!H60+'Intermediate FIT'!H61*FIT!$G61</f>
        <v>2771.5739910313919</v>
      </c>
      <c r="M61" s="36">
        <f>'Intermediate FIT'!I60+'Intermediate FIT'!I61*FIT!$G61</f>
        <v>2713.4782379782459</v>
      </c>
      <c r="N61" s="36">
        <f>'Intermediate FIT'!J60+'Intermediate FIT'!J61*FIT!$G61</f>
        <v>2835.2156370656453</v>
      </c>
      <c r="P61" s="36">
        <f>'Intermediate FIT'!L60+'Intermediate FIT'!L61*FIT!$G61</f>
        <v>2994.7902173913103</v>
      </c>
      <c r="Q61" s="36">
        <f>'Intermediate FIT'!M60+'Intermediate FIT'!M61*FIT!$G61</f>
        <v>2954.7613766507516</v>
      </c>
      <c r="R61" s="36">
        <f>'Intermediate FIT'!N60+'Intermediate FIT'!N61*FIT!$G61</f>
        <v>3037.5609052178247</v>
      </c>
    </row>
    <row r="62" spans="1:19" x14ac:dyDescent="0.3">
      <c r="A62" s="5" t="s">
        <v>15</v>
      </c>
      <c r="B62" s="6" t="s">
        <v>4</v>
      </c>
      <c r="C62" s="42" t="str">
        <f>'Intermediate FIT'!C62</f>
        <v>-0.29 (-1.58, 0.63)</v>
      </c>
      <c r="D62" s="51" t="str">
        <f>'Intermediate FIT'!G62</f>
        <v>*-1.86 (0.00, 0.00)</v>
      </c>
      <c r="E62" s="100" t="str">
        <f>'Intermediate FIT'!K62</f>
        <v>*-0.91 (0.00, 0.00)</v>
      </c>
      <c r="G62" s="42"/>
      <c r="H62" s="15"/>
    </row>
    <row r="63" spans="1:19" x14ac:dyDescent="0.3">
      <c r="A63" s="5"/>
      <c r="B63" s="6" t="s">
        <v>5</v>
      </c>
      <c r="C63" s="42" t="str">
        <f>'Intermediate FIT'!C63</f>
        <v>1.11 (0.99, 1.25)</v>
      </c>
      <c r="D63" s="51" t="str">
        <f>'Intermediate FIT'!G63</f>
        <v>*1.22 (1.06, 1.39)</v>
      </c>
      <c r="E63" s="100" t="str">
        <f>'Intermediate FIT'!K63</f>
        <v>*1.22 (1.08, 1.36)</v>
      </c>
      <c r="G63" s="42"/>
      <c r="H63" s="15"/>
      <c r="S63" s="16" t="s">
        <v>65</v>
      </c>
    </row>
    <row r="64" spans="1:19" x14ac:dyDescent="0.3">
      <c r="A64" s="5" t="s">
        <v>16</v>
      </c>
      <c r="B64" s="6" t="s">
        <v>4</v>
      </c>
      <c r="C64" s="42" t="str">
        <f>'Intermediate FIT'!C64</f>
        <v>-24.84 (-30.90, -21.06)</v>
      </c>
      <c r="D64" s="51" t="str">
        <f>'Intermediate FIT'!G64</f>
        <v>-24.85 (-29.80, -19.50)</v>
      </c>
      <c r="E64" s="98" t="str">
        <f>'Intermediate FIT'!K64</f>
        <v>-28.06 (-33.73, -24.35)</v>
      </c>
      <c r="G64" s="42">
        <v>12</v>
      </c>
      <c r="H64" s="56">
        <f>'Intermediate FIT'!D64+'Intermediate FIT'!D65*FIT!$G64</f>
        <v>-9.2976398185492606</v>
      </c>
      <c r="I64" s="36">
        <f>'Intermediate FIT'!E64+'Intermediate FIT'!E65*FIT!$G64</f>
        <v>-16.472574211857857</v>
      </c>
      <c r="J64" s="36">
        <f>'Intermediate FIT'!F64+'Intermediate FIT'!F65*FIT!$G64</f>
        <v>-3.8913342378467419</v>
      </c>
      <c r="L64" s="36">
        <f>'Intermediate FIT'!H64+'Intermediate FIT'!H65*FIT!$G64</f>
        <v>-9.0037735849057388</v>
      </c>
      <c r="M64" s="36">
        <f>'Intermediate FIT'!I64+'Intermediate FIT'!I65*FIT!$G64</f>
        <v>-15.3953846153846</v>
      </c>
      <c r="N64" s="36">
        <f>'Intermediate FIT'!J64+'Intermediate FIT'!J65*FIT!$G64</f>
        <v>-2.1461538461538012</v>
      </c>
      <c r="P64" s="36">
        <f>'Intermediate FIT'!L64+'Intermediate FIT'!L65*FIT!$G64</f>
        <v>-12.184374999999958</v>
      </c>
      <c r="Q64" s="36">
        <f>'Intermediate FIT'!M64+'Intermediate FIT'!M65*FIT!$G64</f>
        <v>-19.020481310804001</v>
      </c>
      <c r="R64" s="36">
        <f>'Intermediate FIT'!N64+'Intermediate FIT'!N65*FIT!$G64</f>
        <v>-6.8310291858678802</v>
      </c>
      <c r="S64" t="s">
        <v>73</v>
      </c>
    </row>
    <row r="65" spans="1:21" x14ac:dyDescent="0.3">
      <c r="A65" s="5"/>
      <c r="B65" s="6" t="s">
        <v>5</v>
      </c>
      <c r="C65" s="42" t="str">
        <f>'Intermediate FIT'!C65</f>
        <v>1.30 (1.20, 1.43)</v>
      </c>
      <c r="D65" s="51" t="str">
        <f>'Intermediate FIT'!G65</f>
        <v>1.32 (1.20, 1.45)</v>
      </c>
      <c r="E65" s="98" t="str">
        <f>'Intermediate FIT'!K65</f>
        <v>1.32 (1.23, 1.46)</v>
      </c>
      <c r="G65" s="42">
        <v>60</v>
      </c>
      <c r="H65" s="56">
        <f>'Intermediate FIT'!D64+'Intermediate FIT'!D65*FIT!$G65</f>
        <v>52.8694726569653</v>
      </c>
      <c r="I65" s="36">
        <f>'Intermediate FIT'!E64+'Intermediate FIT'!E65*FIT!$G65</f>
        <v>41.220462216595905</v>
      </c>
      <c r="J65" s="36">
        <f>'Intermediate FIT'!F64+'Intermediate FIT'!F65*FIT!$G65</f>
        <v>64.7918119720851</v>
      </c>
      <c r="L65" s="36">
        <f>'Intermediate FIT'!H64+'Intermediate FIT'!H65*FIT!$G65</f>
        <v>54.392452830188496</v>
      </c>
      <c r="M65" s="36">
        <f>'Intermediate FIT'!I64+'Intermediate FIT'!I65*FIT!$G65</f>
        <v>42.204615384615401</v>
      </c>
      <c r="N65" s="36">
        <f>'Intermediate FIT'!J64+'Intermediate FIT'!J65*FIT!$G65</f>
        <v>67.269230769231001</v>
      </c>
      <c r="P65" s="36">
        <f>'Intermediate FIT'!L64+'Intermediate FIT'!L65*FIT!$G65</f>
        <v>51.315625000000196</v>
      </c>
      <c r="Q65" s="36">
        <f>'Intermediate FIT'!M64+'Intermediate FIT'!M65*FIT!$G65</f>
        <v>39.818228366615195</v>
      </c>
      <c r="R65" s="36">
        <f>'Intermediate FIT'!N64+'Intermediate FIT'!N65*FIT!$G65</f>
        <v>63.264208909370211</v>
      </c>
      <c r="T65" t="s">
        <v>66</v>
      </c>
    </row>
    <row r="66" spans="1:21" x14ac:dyDescent="0.3">
      <c r="A66" s="5" t="s">
        <v>18</v>
      </c>
      <c r="B66" s="6" t="s">
        <v>4</v>
      </c>
      <c r="C66" s="42" t="str">
        <f>'Intermediate FIT'!C66</f>
        <v>-3.32 (-3.69, -2.91)</v>
      </c>
      <c r="D66" s="51" t="str">
        <f>'Intermediate FIT'!G66</f>
        <v>-2.82 (-3.64, -1.98)</v>
      </c>
      <c r="E66" s="98" t="str">
        <f>'Intermediate FIT'!K66</f>
        <v>-4.07 (-4.38, -3.73)</v>
      </c>
      <c r="G66" s="42">
        <v>2</v>
      </c>
      <c r="H66" s="56">
        <f>'Intermediate FIT'!D66+'Intermediate FIT'!D67*FIT!$G66</f>
        <v>-0.62575280448753023</v>
      </c>
      <c r="I66" s="36">
        <f>'Intermediate FIT'!E66+'Intermediate FIT'!E67*FIT!$G66</f>
        <v>-1.07464807082625</v>
      </c>
      <c r="J66" s="36">
        <f>'Intermediate FIT'!F66+'Intermediate FIT'!F67*FIT!$G66</f>
        <v>-0.11674101280343008</v>
      </c>
      <c r="L66" s="36">
        <f>'Intermediate FIT'!H66+'Intermediate FIT'!H67*FIT!$G66</f>
        <v>-0.77249999999999996</v>
      </c>
      <c r="M66" s="36">
        <f>'Intermediate FIT'!I66+'Intermediate FIT'!I67*FIT!$G66</f>
        <v>-1.7643939393939401</v>
      </c>
      <c r="N66" s="36">
        <f>'Intermediate FIT'!J66+'Intermediate FIT'!J67*FIT!$G66</f>
        <v>0.26117424242424003</v>
      </c>
      <c r="P66" s="36">
        <f>'Intermediate FIT'!L66+'Intermediate FIT'!L67*FIT!$G66</f>
        <v>-1.6081967213114803</v>
      </c>
      <c r="Q66" s="36">
        <f>'Intermediate FIT'!M66+'Intermediate FIT'!M67*FIT!$G66</f>
        <v>-2.0139146567717998</v>
      </c>
      <c r="R66" s="36">
        <f>'Intermediate FIT'!N66+'Intermediate FIT'!N67*FIT!$G66</f>
        <v>-1.19666048237477</v>
      </c>
      <c r="U66" t="s">
        <v>77</v>
      </c>
    </row>
    <row r="67" spans="1:21" x14ac:dyDescent="0.3">
      <c r="A67" s="5"/>
      <c r="B67" s="6" t="s">
        <v>5</v>
      </c>
      <c r="C67" s="42" t="str">
        <f>'Intermediate FIT'!C67</f>
        <v>1.35 (1.31, 1.40)</v>
      </c>
      <c r="D67" s="51" t="str">
        <f>'Intermediate FIT'!G67</f>
        <v>1.03 (0.94, 1.12)</v>
      </c>
      <c r="E67" s="98" t="str">
        <f>'Intermediate FIT'!K67</f>
        <v>1.23 (1.18, 1.27)</v>
      </c>
      <c r="G67" s="42">
        <v>18</v>
      </c>
      <c r="H67" s="56">
        <f>'Intermediate FIT'!D66+'Intermediate FIT'!D67*FIT!$G67</f>
        <v>20.95043256068287</v>
      </c>
      <c r="I67" s="36">
        <f>'Intermediate FIT'!E66+'Intermediate FIT'!E67*FIT!$G67</f>
        <v>19.837400139386546</v>
      </c>
      <c r="J67" s="36">
        <f>'Intermediate FIT'!F66+'Intermediate FIT'!F67*FIT!$G67</f>
        <v>22.242109899927129</v>
      </c>
      <c r="L67" s="36">
        <f>'Intermediate FIT'!H66+'Intermediate FIT'!H67*FIT!$G67</f>
        <v>15.6275</v>
      </c>
      <c r="M67" s="36">
        <f>'Intermediate FIT'!I66+'Intermediate FIT'!I67*FIT!$G67</f>
        <v>13.235606060606059</v>
      </c>
      <c r="N67" s="36">
        <f>'Intermediate FIT'!J66+'Intermediate FIT'!J67*FIT!$G67</f>
        <v>18.200568181818159</v>
      </c>
      <c r="P67" s="36">
        <f>'Intermediate FIT'!L66+'Intermediate FIT'!L67*FIT!$G67</f>
        <v>18.06393442622948</v>
      </c>
      <c r="Q67" s="36">
        <f>'Intermediate FIT'!M66+'Intermediate FIT'!M67*FIT!$G67</f>
        <v>16.895176252319082</v>
      </c>
      <c r="R67" s="36">
        <f>'Intermediate FIT'!N66+'Intermediate FIT'!N67*FIT!$G67</f>
        <v>19.048237476808911</v>
      </c>
      <c r="U67" t="s">
        <v>67</v>
      </c>
    </row>
    <row r="68" spans="1:21" x14ac:dyDescent="0.3">
      <c r="A68" s="5" t="s">
        <v>19</v>
      </c>
      <c r="B68" s="6" t="s">
        <v>4</v>
      </c>
      <c r="C68" s="42" t="str">
        <f>'Intermediate FIT'!C68</f>
        <v>-398.22 (-537.75, -281.67)</v>
      </c>
      <c r="D68" s="51" t="str">
        <f>'Intermediate FIT'!G68</f>
        <v>-440.94 (-580.13, -330.83)</v>
      </c>
      <c r="E68" s="98" t="str">
        <f>'Intermediate FIT'!K68</f>
        <v>-444.12 (-584.92, -328.95)</v>
      </c>
      <c r="G68" s="42">
        <v>175</v>
      </c>
      <c r="H68" s="56">
        <f>'Intermediate FIT'!D68+'Intermediate FIT'!D69*FIT!$G68</f>
        <v>-168.81258208554328</v>
      </c>
      <c r="I68" s="36">
        <f>'Intermediate FIT'!E68+'Intermediate FIT'!E69*FIT!$G68</f>
        <v>-344.86653971851996</v>
      </c>
      <c r="J68" s="36">
        <f>'Intermediate FIT'!F68+'Intermediate FIT'!F69*FIT!$G68</f>
        <v>-9.8497322925525168</v>
      </c>
      <c r="L68" s="36">
        <f>'Intermediate FIT'!H68+'Intermediate FIT'!H69*FIT!$G68</f>
        <v>-166.92156862745128</v>
      </c>
      <c r="M68" s="36">
        <f>'Intermediate FIT'!I68+'Intermediate FIT'!I69*FIT!$G68</f>
        <v>-339.67166553960345</v>
      </c>
      <c r="N68" s="36">
        <f>'Intermediate FIT'!J68+'Intermediate FIT'!J69*FIT!$G68</f>
        <v>-13.994324565973955</v>
      </c>
      <c r="P68" s="36">
        <f>'Intermediate FIT'!L68+'Intermediate FIT'!L69*FIT!$G68</f>
        <v>-207.18656987295799</v>
      </c>
      <c r="Q68" s="36">
        <f>'Intermediate FIT'!M68+'Intermediate FIT'!M69*FIT!$G68</f>
        <v>-384.22961046865578</v>
      </c>
      <c r="R68" s="36">
        <f>'Intermediate FIT'!N68+'Intermediate FIT'!N69*FIT!$G68</f>
        <v>-48.288977480219501</v>
      </c>
    </row>
    <row r="69" spans="1:21" x14ac:dyDescent="0.3">
      <c r="A69" s="5"/>
      <c r="B69" s="6" t="s">
        <v>5</v>
      </c>
      <c r="C69" s="19" t="str">
        <f>'Intermediate FIT'!C69</f>
        <v>1.31 (1.10, 1.55)</v>
      </c>
      <c r="D69" s="51" t="str">
        <f>'Intermediate FIT'!G69</f>
        <v>1.57 (1.37, 1.81)</v>
      </c>
      <c r="E69" s="98" t="str">
        <f>'Intermediate FIT'!K69</f>
        <v>1.35 (1.15, 1.60)</v>
      </c>
      <c r="G69" s="42">
        <v>750</v>
      </c>
      <c r="H69" s="56">
        <f>'Intermediate FIT'!D68+'Intermediate FIT'!D69*FIT!$G69</f>
        <v>584.96492087261436</v>
      </c>
      <c r="I69" s="36">
        <f>'Intermediate FIT'!E68+'Intermediate FIT'!E69*FIT!$G69</f>
        <v>288.90498893228903</v>
      </c>
      <c r="J69" s="36">
        <f>'Intermediate FIT'!F68+'Intermediate FIT'!F69*FIT!$G69</f>
        <v>883.27302800452503</v>
      </c>
      <c r="L69" s="36">
        <f>'Intermediate FIT'!H68+'Intermediate FIT'!H69*FIT!$G69</f>
        <v>733.42857142856951</v>
      </c>
      <c r="M69" s="36">
        <f>'Intermediate FIT'!I68+'Intermediate FIT'!I69*FIT!$G69</f>
        <v>450.390932269475</v>
      </c>
      <c r="N69" s="36">
        <f>'Intermediate FIT'!J68+'Intermediate FIT'!J69*FIT!$G69</f>
        <v>1027.029107549806</v>
      </c>
      <c r="P69" s="36">
        <f>'Intermediate FIT'!L68+'Intermediate FIT'!L69*FIT!$G69</f>
        <v>571.30707803992993</v>
      </c>
      <c r="Q69" s="36">
        <f>'Intermediate FIT'!M68+'Intermediate FIT'!M69*FIT!$G69</f>
        <v>275.16555082166838</v>
      </c>
      <c r="R69" s="36">
        <f>'Intermediate FIT'!N68+'Intermediate FIT'!N69*FIT!$G69</f>
        <v>873.88083384053516</v>
      </c>
      <c r="S69" t="s">
        <v>69</v>
      </c>
      <c r="T69" t="s">
        <v>71</v>
      </c>
    </row>
    <row r="70" spans="1:21" x14ac:dyDescent="0.3">
      <c r="A70" s="5" t="s">
        <v>20</v>
      </c>
      <c r="B70" s="6" t="s">
        <v>4</v>
      </c>
      <c r="C70" s="19" t="str">
        <f>'Intermediate FIT'!C70</f>
        <v>-15.33 (-23.44, -8.96)</v>
      </c>
      <c r="D70" s="51" t="str">
        <f>'Intermediate FIT'!G70</f>
        <v>16.36 (-23.79, 45.94)</v>
      </c>
      <c r="E70" s="98" t="str">
        <f>'Intermediate FIT'!K70</f>
        <v>-29.04 (-33.72, -23.88)</v>
      </c>
      <c r="G70" s="42">
        <v>125</v>
      </c>
      <c r="H70" s="56">
        <f>'Intermediate FIT'!D70+'Intermediate FIT'!D71*FIT!$G70</f>
        <v>137.78037447959616</v>
      </c>
      <c r="I70" s="36">
        <f>'Intermediate FIT'!E70+'Intermediate FIT'!E71*FIT!$G70</f>
        <v>125.85085720892849</v>
      </c>
      <c r="J70" s="36">
        <f>'Intermediate FIT'!F70+'Intermediate FIT'!F71*FIT!$G70</f>
        <v>149.28193374331747</v>
      </c>
      <c r="L70" s="36">
        <f>'Intermediate FIT'!H70+'Intermediate FIT'!H71*FIT!$G70</f>
        <v>151.26844660194206</v>
      </c>
      <c r="M70" s="36">
        <f>'Intermediate FIT'!I70+'Intermediate FIT'!I71*FIT!$G70</f>
        <v>93.506305643265733</v>
      </c>
      <c r="N70" s="36">
        <f>'Intermediate FIT'!J70+'Intermediate FIT'!J71*FIT!$G70</f>
        <v>205.16781059329051</v>
      </c>
      <c r="P70" s="36">
        <f>'Intermediate FIT'!L70+'Intermediate FIT'!L71*FIT!$G70</f>
        <v>118.40733262486738</v>
      </c>
      <c r="Q70" s="36">
        <f>'Intermediate FIT'!M70+'Intermediate FIT'!M71*FIT!$G70</f>
        <v>110.58424784608746</v>
      </c>
      <c r="R70" s="36">
        <f>'Intermediate FIT'!N70+'Intermediate FIT'!N71*FIT!$G70</f>
        <v>126.63374081886788</v>
      </c>
      <c r="T70" t="s">
        <v>70</v>
      </c>
    </row>
    <row r="71" spans="1:21" x14ac:dyDescent="0.3">
      <c r="A71" s="5"/>
      <c r="B71" s="6" t="s">
        <v>5</v>
      </c>
      <c r="C71" s="19" t="str">
        <f>'Intermediate FIT'!C71</f>
        <v>1.22 (1.19, 1.27)</v>
      </c>
      <c r="D71" s="51" t="str">
        <f>'Intermediate FIT'!G71</f>
        <v>1.08 (0.94, 1.27)</v>
      </c>
      <c r="E71" s="98" t="str">
        <f>'Intermediate FIT'!K71</f>
        <v>1.18 (1.15, 1.20)</v>
      </c>
      <c r="G71" s="42">
        <v>350</v>
      </c>
      <c r="H71" s="56">
        <f>'Intermediate FIT'!D70+'Intermediate FIT'!D71*FIT!$G71</f>
        <v>413.3795285246639</v>
      </c>
      <c r="I71" s="36">
        <f>'Intermediate FIT'!E70+'Intermediate FIT'!E71*FIT!$G71</f>
        <v>394.57123624454698</v>
      </c>
      <c r="J71" s="36">
        <f>'Intermediate FIT'!F70+'Intermediate FIT'!F71*FIT!$G71</f>
        <v>434.12598601817422</v>
      </c>
      <c r="L71" s="36">
        <f>'Intermediate FIT'!H70+'Intermediate FIT'!H71*FIT!$G71</f>
        <v>394.10825242718528</v>
      </c>
      <c r="M71" s="36">
        <f>'Intermediate FIT'!I70+'Intermediate FIT'!I71*FIT!$G71</f>
        <v>304.63644262956689</v>
      </c>
      <c r="N71" s="36">
        <f>'Intermediate FIT'!J70+'Intermediate FIT'!J71*FIT!$G71</f>
        <v>491.77959568861053</v>
      </c>
      <c r="P71" s="36">
        <f>'Intermediate FIT'!L70+'Intermediate FIT'!L71*FIT!$G71</f>
        <v>383.81647183847036</v>
      </c>
      <c r="Q71" s="36">
        <f>'Intermediate FIT'!M70+'Intermediate FIT'!M71*FIT!$G71</f>
        <v>370.32895519353474</v>
      </c>
      <c r="R71" s="36">
        <f>'Intermediate FIT'!N70+'Intermediate FIT'!N71*FIT!$G71</f>
        <v>397.55210816580637</v>
      </c>
      <c r="T71" t="s">
        <v>72</v>
      </c>
    </row>
    <row r="72" spans="1:21" x14ac:dyDescent="0.3">
      <c r="A72" s="5" t="s">
        <v>22</v>
      </c>
      <c r="B72" s="6" t="s">
        <v>4</v>
      </c>
      <c r="C72" s="19" t="str">
        <f>'Intermediate FIT'!C72</f>
        <v>0.14 (0.09, 0.17)</v>
      </c>
      <c r="D72" s="51" t="str">
        <f>'Intermediate FIT'!G72</f>
        <v>0.10 (0.05, 0.13)</v>
      </c>
      <c r="E72" s="98" t="str">
        <f>'Intermediate FIT'!K72</f>
        <v>0.16 (0.12, 0.20)</v>
      </c>
      <c r="G72" s="42">
        <v>0.2</v>
      </c>
      <c r="H72" s="57">
        <f>'Intermediate FIT'!D72+'Intermediate FIT'!D73*FIT!$G72</f>
        <v>0.37835867226777697</v>
      </c>
      <c r="I72" s="58">
        <f>'Intermediate FIT'!E72+'Intermediate FIT'!E73*FIT!$G72</f>
        <v>0.31775167695535389</v>
      </c>
      <c r="J72" s="58">
        <f>'Intermediate FIT'!F72+'Intermediate FIT'!F73*FIT!$G72</f>
        <v>0.44101940568643</v>
      </c>
      <c r="L72" s="58">
        <f>'Intermediate FIT'!H72+'Intermediate FIT'!H73*FIT!$G72</f>
        <v>0.35078338790622243</v>
      </c>
      <c r="M72" s="58">
        <f>'Intermediate FIT'!I72+'Intermediate FIT'!I73*FIT!$G72</f>
        <v>0.27758289716493667</v>
      </c>
      <c r="N72" s="58">
        <f>'Intermediate FIT'!J72+'Intermediate FIT'!J73*FIT!$G72</f>
        <v>0.41079340301237005</v>
      </c>
      <c r="P72" s="58">
        <f>'Intermediate FIT'!L72+'Intermediate FIT'!L73*FIT!$G72</f>
        <v>0.40833920704845805</v>
      </c>
      <c r="Q72" s="58">
        <f>'Intermediate FIT'!M72+'Intermediate FIT'!M73*FIT!$G72</f>
        <v>0.34394832826747701</v>
      </c>
      <c r="R72" s="58">
        <f>'Intermediate FIT'!N72+'Intermediate FIT'!N73*FIT!$G72</f>
        <v>0.47375278622087102</v>
      </c>
    </row>
    <row r="73" spans="1:21" x14ac:dyDescent="0.3">
      <c r="A73" s="5"/>
      <c r="B73" s="6" t="s">
        <v>5</v>
      </c>
      <c r="C73" s="19" t="str">
        <f>'Intermediate FIT'!C73</f>
        <v>1.22 (1.12, 1.35)</v>
      </c>
      <c r="D73" s="51" t="str">
        <f>'Intermediate FIT'!G73</f>
        <v>1.25 (1.15, 1.38)</v>
      </c>
      <c r="E73" s="98" t="str">
        <f>'Intermediate FIT'!K73</f>
        <v>1.23 (1.14, 1.35)</v>
      </c>
      <c r="G73" s="42">
        <v>0.95</v>
      </c>
      <c r="H73" s="57">
        <f>'Intermediate FIT'!D72+'Intermediate FIT'!D73*FIT!$G73</f>
        <v>1.2896971106251121</v>
      </c>
      <c r="I73" s="58">
        <f>'Intermediate FIT'!E72+'Intermediate FIT'!E73*FIT!$G73</f>
        <v>1.1605291556371715</v>
      </c>
      <c r="J73" s="58">
        <f>'Intermediate FIT'!F72+'Intermediate FIT'!F73*FIT!$G73</f>
        <v>1.4514158222173599</v>
      </c>
      <c r="L73" s="58">
        <f>'Intermediate FIT'!H72+'Intermediate FIT'!H73*FIT!$G73</f>
        <v>1.2919646144153498</v>
      </c>
      <c r="M73" s="58">
        <f>'Intermediate FIT'!I72+'Intermediate FIT'!I73*FIT!$G73</f>
        <v>1.1375071357985465</v>
      </c>
      <c r="N73" s="58">
        <f>'Intermediate FIT'!J72+'Intermediate FIT'!J73*FIT!$G73</f>
        <v>1.44669176151824</v>
      </c>
      <c r="P73" s="58">
        <f>'Intermediate FIT'!L72+'Intermediate FIT'!L73*FIT!$G73</f>
        <v>1.3301453744493381</v>
      </c>
      <c r="Q73" s="58">
        <f>'Intermediate FIT'!M72+'Intermediate FIT'!M73*FIT!$G73</f>
        <v>1.1960759878419469</v>
      </c>
      <c r="R73" s="58">
        <f>'Intermediate FIT'!N72+'Intermediate FIT'!N73*FIT!$G73</f>
        <v>1.4880385005065835</v>
      </c>
    </row>
    <row r="74" spans="1:21" x14ac:dyDescent="0.3">
      <c r="A74" s="5" t="s">
        <v>21</v>
      </c>
      <c r="B74" s="6" t="s">
        <v>4</v>
      </c>
      <c r="C74" s="19" t="str">
        <f>'Intermediate FIT'!C74</f>
        <v>-0.08 (-0.11, -0.05)</v>
      </c>
      <c r="D74" s="51" t="str">
        <f>'Intermediate FIT'!G74</f>
        <v>0.08 (0.02, 0.14)</v>
      </c>
      <c r="E74" s="98" t="str">
        <f>'Intermediate FIT'!K74</f>
        <v>-0.11 (-0.14, -0.08)</v>
      </c>
      <c r="G74" s="60">
        <v>0.4</v>
      </c>
      <c r="H74" s="57">
        <f>'Intermediate FIT'!D74+'Intermediate FIT'!D75*FIT!$G74</f>
        <v>0.39402875155764439</v>
      </c>
      <c r="I74" s="58">
        <f>'Intermediate FIT'!E74+'Intermediate FIT'!E75*FIT!$G74</f>
        <v>0.34682341815224305</v>
      </c>
      <c r="J74" s="58">
        <f>'Intermediate FIT'!F74+'Intermediate FIT'!F75*FIT!$G74</f>
        <v>0.4398620253039453</v>
      </c>
      <c r="L74" s="58">
        <f>'Intermediate FIT'!H74+'Intermediate FIT'!H75*FIT!$G74</f>
        <v>0.49117177914110471</v>
      </c>
      <c r="M74" s="58">
        <f>'Intermediate FIT'!I74+'Intermediate FIT'!I75*FIT!$G74</f>
        <v>0.39345273631840771</v>
      </c>
      <c r="N74" s="58">
        <f>'Intermediate FIT'!J74+'Intermediate FIT'!J75*FIT!$G74</f>
        <v>0.57969817578772798</v>
      </c>
      <c r="P74" s="58">
        <f>'Intermediate FIT'!L74+'Intermediate FIT'!L75*FIT!$G74</f>
        <v>0.39189320388349602</v>
      </c>
      <c r="Q74" s="58">
        <f>'Intermediate FIT'!M74+'Intermediate FIT'!M75*FIT!$G74</f>
        <v>0.34415552427868001</v>
      </c>
      <c r="R74" s="58">
        <f>'Intermediate FIT'!N74+'Intermediate FIT'!N75*FIT!$G74</f>
        <v>0.43973346235045652</v>
      </c>
      <c r="S74" t="s">
        <v>74</v>
      </c>
    </row>
    <row r="75" spans="1:21" ht="15" thickBot="1" x14ac:dyDescent="0.35">
      <c r="A75" s="9"/>
      <c r="B75" s="10" t="s">
        <v>5</v>
      </c>
      <c r="C75" s="20" t="str">
        <f>'Intermediate FIT'!C75</f>
        <v>1.18 (1.14, 1.23)</v>
      </c>
      <c r="D75" s="52" t="str">
        <f>'Intermediate FIT'!G75</f>
        <v>1.02 (0.94, 1.11)</v>
      </c>
      <c r="E75" s="99" t="str">
        <f>'Intermediate FIT'!K75</f>
        <v>1.26 (1.22, 1.31)</v>
      </c>
      <c r="G75" s="42">
        <v>0.99</v>
      </c>
      <c r="H75" s="57">
        <f>'Intermediate FIT'!D74+'Intermediate FIT'!D75*FIT!$G75</f>
        <v>1.090738452717434</v>
      </c>
      <c r="I75" s="58">
        <f>'Intermediate FIT'!E74+'Intermediate FIT'!E75*FIT!$G75</f>
        <v>1.0199169523233462</v>
      </c>
      <c r="J75" s="58">
        <f>'Intermediate FIT'!F74+'Intermediate FIT'!F75*FIT!$G75</f>
        <v>1.1630804317992347</v>
      </c>
      <c r="L75" s="58">
        <f>'Intermediate FIT'!H74+'Intermediate FIT'!H75*FIT!$G75</f>
        <v>1.092030674846626</v>
      </c>
      <c r="M75" s="58">
        <f>'Intermediate FIT'!I74+'Intermediate FIT'!I75*FIT!$G75</f>
        <v>0.94822885572139237</v>
      </c>
      <c r="N75" s="58">
        <f>'Intermediate FIT'!J74+'Intermediate FIT'!J75*FIT!$G75</f>
        <v>1.235253731343283</v>
      </c>
      <c r="P75" s="58">
        <f>'Intermediate FIT'!L74+'Intermediate FIT'!L75*FIT!$G75</f>
        <v>1.1365533980582549</v>
      </c>
      <c r="Q75" s="58">
        <f>'Intermediate FIT'!M74+'Intermediate FIT'!M75*FIT!$G75</f>
        <v>1.0638538001407507</v>
      </c>
      <c r="R75" s="58">
        <f>'Intermediate FIT'!N74+'Intermediate FIT'!N75*FIT!$G75</f>
        <v>1.2103457072484145</v>
      </c>
      <c r="T75" t="s">
        <v>75</v>
      </c>
    </row>
    <row r="76" spans="1:21" x14ac:dyDescent="0.3">
      <c r="U76" t="s">
        <v>76</v>
      </c>
    </row>
    <row r="77" spans="1:21" x14ac:dyDescent="0.3">
      <c r="U77" t="s">
        <v>78</v>
      </c>
    </row>
    <row r="78" spans="1:21" x14ac:dyDescent="0.3">
      <c r="A78" s="101" t="s">
        <v>83</v>
      </c>
    </row>
    <row r="79" spans="1:21" x14ac:dyDescent="0.3">
      <c r="A79" t="s">
        <v>68</v>
      </c>
      <c r="C79"/>
      <c r="S79" t="s">
        <v>79</v>
      </c>
      <c r="T79" t="s">
        <v>80</v>
      </c>
    </row>
    <row r="80" spans="1:21" ht="43.2" x14ac:dyDescent="0.3">
      <c r="B80" s="1" t="s">
        <v>42</v>
      </c>
      <c r="C80" s="1" t="s">
        <v>35</v>
      </c>
      <c r="D80" s="1" t="s">
        <v>36</v>
      </c>
      <c r="E80" s="1" t="s">
        <v>37</v>
      </c>
      <c r="T80" t="s">
        <v>81</v>
      </c>
    </row>
    <row r="81" spans="1:20" x14ac:dyDescent="0.3">
      <c r="A81" s="5" t="s">
        <v>19</v>
      </c>
      <c r="B81" s="6" t="s">
        <v>4</v>
      </c>
      <c r="C81" s="13" t="s">
        <v>33</v>
      </c>
      <c r="D81" s="11" t="s">
        <v>25</v>
      </c>
      <c r="E81" s="12" t="s">
        <v>27</v>
      </c>
      <c r="T81" t="s">
        <v>82</v>
      </c>
    </row>
    <row r="82" spans="1:20" x14ac:dyDescent="0.3">
      <c r="A82" s="5"/>
      <c r="B82" s="6" t="s">
        <v>5</v>
      </c>
      <c r="C82" s="13" t="s">
        <v>34</v>
      </c>
      <c r="D82" s="7" t="s">
        <v>26</v>
      </c>
      <c r="E82" s="8" t="s">
        <v>28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C6D31-8024-4288-9403-17CCCE2781B5}">
  <dimension ref="A1:P75"/>
  <sheetViews>
    <sheetView zoomScale="70" zoomScaleNormal="70" workbookViewId="0">
      <selection activeCell="S55" sqref="S55"/>
    </sheetView>
  </sheetViews>
  <sheetFormatPr defaultRowHeight="14.4" x14ac:dyDescent="0.3"/>
  <cols>
    <col min="1" max="1" width="21.88671875" customWidth="1"/>
    <col min="2" max="2" width="17" customWidth="1"/>
    <col min="3" max="3" width="25.5546875" customWidth="1"/>
    <col min="4" max="4" width="13.88671875" customWidth="1"/>
    <col min="5" max="5" width="13.44140625" customWidth="1"/>
    <col min="6" max="6" width="14.5546875" customWidth="1"/>
    <col min="7" max="7" width="23.77734375" customWidth="1"/>
    <col min="8" max="8" width="11.88671875" customWidth="1"/>
    <col min="9" max="9" width="13.44140625" customWidth="1"/>
    <col min="10" max="10" width="11.6640625" customWidth="1"/>
    <col min="11" max="11" width="23.21875" customWidth="1"/>
    <col min="12" max="12" width="12.88671875" customWidth="1"/>
    <col min="13" max="13" width="14.44140625" customWidth="1"/>
    <col min="14" max="14" width="12" customWidth="1"/>
  </cols>
  <sheetData>
    <row r="1" spans="1:16" ht="78.599999999999994" thickBot="1" x14ac:dyDescent="0.35">
      <c r="A1" t="s">
        <v>1</v>
      </c>
      <c r="B1" s="1" t="s">
        <v>42</v>
      </c>
      <c r="C1" s="22" t="s">
        <v>35</v>
      </c>
      <c r="D1" s="22" t="s">
        <v>87</v>
      </c>
      <c r="E1" s="22" t="s">
        <v>88</v>
      </c>
      <c r="F1" s="22" t="s">
        <v>89</v>
      </c>
      <c r="G1" s="64" t="s">
        <v>36</v>
      </c>
      <c r="H1" s="64" t="s">
        <v>86</v>
      </c>
      <c r="I1" s="64" t="s">
        <v>84</v>
      </c>
      <c r="J1" s="64" t="s">
        <v>85</v>
      </c>
      <c r="K1" s="50" t="s">
        <v>37</v>
      </c>
      <c r="L1" s="50" t="s">
        <v>86</v>
      </c>
      <c r="M1" s="50" t="s">
        <v>84</v>
      </c>
      <c r="N1" s="50" t="s">
        <v>85</v>
      </c>
    </row>
    <row r="2" spans="1:16" x14ac:dyDescent="0.3">
      <c r="A2" s="3" t="s">
        <v>132</v>
      </c>
      <c r="B2" s="6" t="s">
        <v>4</v>
      </c>
      <c r="C2" s="158" t="str">
        <f>TEXT(D2,"0.00")&amp;" ("&amp;TEXT(E2,"0.00")&amp;", "&amp;TEXT(F2,"0.00")&amp;")"</f>
        <v>119.57 (78.56, 155.08)</v>
      </c>
      <c r="D2" s="158">
        <v>119.571895237859</v>
      </c>
      <c r="E2" s="158">
        <v>78.563553252372003</v>
      </c>
      <c r="F2" s="158">
        <v>155.08452078813099</v>
      </c>
      <c r="G2" s="176" t="str">
        <f>TEXT(H2,"0.00")&amp;" ("&amp;TEXT(I2,"0.00")&amp;", "&amp;TEXT(J2,"0.00")&amp;")"</f>
        <v>204.68 (157.64, 247.00)</v>
      </c>
      <c r="H2" s="158">
        <v>204.67699115044201</v>
      </c>
      <c r="I2" s="158">
        <v>157.64158043273699</v>
      </c>
      <c r="J2" s="158">
        <v>246.996626776966</v>
      </c>
      <c r="K2" s="176" t="str">
        <f>TEXT(L2,"0.00")&amp;" ("&amp;TEXT(M2,"0.00")&amp;", "&amp;TEXT(N2,"0.00")&amp;")"</f>
        <v>-135.33 (-188.39, -78.64)</v>
      </c>
      <c r="L2" s="158">
        <v>-135.33300330033299</v>
      </c>
      <c r="M2" s="158">
        <v>-188.39433444422701</v>
      </c>
      <c r="N2" s="159">
        <v>-78.635367338654802</v>
      </c>
    </row>
    <row r="3" spans="1:16" x14ac:dyDescent="0.3">
      <c r="A3" s="5"/>
      <c r="B3" s="6" t="s">
        <v>5</v>
      </c>
      <c r="C3" s="160" t="str">
        <f t="shared" ref="C3:C25" si="0">TEXT(D3,"0.00")&amp;" ("&amp;TEXT(E3,"0.00")&amp;", "&amp;TEXT(F3,"0.00")&amp;")"</f>
        <v>0.98 (0.98, 0.99)</v>
      </c>
      <c r="D3" s="160">
        <v>0.98282773900963505</v>
      </c>
      <c r="E3" s="160">
        <v>0.97940669294045901</v>
      </c>
      <c r="F3" s="160">
        <v>0.98667152789992596</v>
      </c>
      <c r="G3" s="177" t="str">
        <f t="shared" ref="G3:G25" si="1">TEXT(H3,"0.00")&amp;" ("&amp;TEXT(I3,"0.00")&amp;", "&amp;TEXT(J3,"0.00")&amp;")"</f>
        <v>0.97 (0.97, 0.97)</v>
      </c>
      <c r="H3" s="160">
        <v>0.96902654867256599</v>
      </c>
      <c r="I3" s="160">
        <v>0.96546462131555699</v>
      </c>
      <c r="J3" s="160">
        <v>0.97412982126058301</v>
      </c>
      <c r="K3" s="177" t="str">
        <f t="shared" ref="K3:K25" si="2">TEXT(L3,"0.00")&amp;" ("&amp;TEXT(M3,"0.00")&amp;", "&amp;TEXT(N3,"0.00")&amp;")"</f>
        <v>1.02 (1.01, 1.02)</v>
      </c>
      <c r="L3" s="160">
        <v>1.01501650165017</v>
      </c>
      <c r="M3" s="160">
        <v>1.0101474766608001</v>
      </c>
      <c r="N3" s="161">
        <v>1.02127033914919</v>
      </c>
    </row>
    <row r="4" spans="1:16" x14ac:dyDescent="0.3">
      <c r="A4" s="5" t="s">
        <v>135</v>
      </c>
      <c r="B4" s="6" t="s">
        <v>4</v>
      </c>
      <c r="C4" s="197" t="str">
        <f>TEXT(D4,"0.00")&amp;" ("&amp;TEXT(E4,"0.00")&amp;", "&amp;TEXT(F4,"0.00")&amp;")"</f>
        <v>-0.62 (-2.83, 2.73)</v>
      </c>
      <c r="D4" s="42">
        <v>-0.61823785559863598</v>
      </c>
      <c r="E4" s="42">
        <v>-2.8337054239146902</v>
      </c>
      <c r="F4" s="42">
        <v>2.7292283980531198</v>
      </c>
      <c r="G4" s="51" t="str">
        <f>TEXT(H4,"0.00")&amp;" ("&amp;TEXT(I4,"0.00")&amp;", "&amp;TEXT(J4,"0.00")&amp;")"</f>
        <v>-1.27 (-6.13, 2.39)</v>
      </c>
      <c r="H4" s="19">
        <v>-1.2696629213484101</v>
      </c>
      <c r="I4" s="19">
        <v>-6.1256544502617798</v>
      </c>
      <c r="J4" s="19">
        <v>2.38830897703548</v>
      </c>
      <c r="K4" s="7" t="str">
        <f>TEXT(L4,"0.00")&amp;" ("&amp;TEXT(M4,"0.00")&amp;", "&amp;TEXT(N4,"0.00")&amp;")"</f>
        <v>-0.18 (-6.04, 5.95)</v>
      </c>
      <c r="L4" s="54">
        <v>-0.18010687306690401</v>
      </c>
      <c r="M4" s="6">
        <v>-6.0359914760042601</v>
      </c>
      <c r="N4" s="28">
        <v>5.9526084330964899</v>
      </c>
      <c r="P4" s="6"/>
    </row>
    <row r="5" spans="1:16" x14ac:dyDescent="0.3">
      <c r="A5" s="5"/>
      <c r="B5" s="6" t="s">
        <v>5</v>
      </c>
      <c r="C5" s="21" t="str">
        <f t="shared" si="0"/>
        <v>1.02 (1.02, 1.03)</v>
      </c>
      <c r="D5" s="92">
        <v>1.0234446659363501</v>
      </c>
      <c r="E5" s="92">
        <v>1.0184904947398601</v>
      </c>
      <c r="F5" s="92">
        <v>1.0274290281893701</v>
      </c>
      <c r="G5" s="95" t="str">
        <f t="shared" si="1"/>
        <v>1.03 (1.03, 1.04)</v>
      </c>
      <c r="H5" s="24">
        <v>1.0337078651685401</v>
      </c>
      <c r="I5" s="23">
        <v>1.0271398747390399</v>
      </c>
      <c r="J5" s="24">
        <v>1.0418848167539301</v>
      </c>
      <c r="K5" s="7" t="str">
        <f t="shared" si="2"/>
        <v>0.96 (0.95, 0.97)</v>
      </c>
      <c r="L5" s="54">
        <v>0.96209746003341901</v>
      </c>
      <c r="M5" s="6">
        <v>0.95286938720103398</v>
      </c>
      <c r="N5" s="28">
        <v>0.97132146576744804</v>
      </c>
      <c r="P5" s="6"/>
    </row>
    <row r="6" spans="1:16" x14ac:dyDescent="0.3">
      <c r="A6" s="5" t="s">
        <v>11</v>
      </c>
      <c r="B6" s="6" t="s">
        <v>4</v>
      </c>
      <c r="C6" s="21" t="str">
        <f t="shared" si="0"/>
        <v>105.57 (90.18, 126.94)</v>
      </c>
      <c r="D6" s="92">
        <v>105.567159612914</v>
      </c>
      <c r="E6" s="92">
        <v>90.177790294574706</v>
      </c>
      <c r="F6" s="92">
        <v>126.938692190252</v>
      </c>
      <c r="G6" s="95" t="str">
        <f t="shared" si="1"/>
        <v>15.49 (-0.11, 30.92)</v>
      </c>
      <c r="H6" s="24">
        <v>15.493975903614301</v>
      </c>
      <c r="I6" s="24">
        <v>-0.113924050632932</v>
      </c>
      <c r="J6" s="24">
        <v>30.915887850467001</v>
      </c>
      <c r="K6" s="7" t="str">
        <f t="shared" si="2"/>
        <v>24.00 (10.05, 38.02)</v>
      </c>
      <c r="L6" s="54">
        <v>24.000000000000099</v>
      </c>
      <c r="M6" s="6">
        <v>10.046511627907</v>
      </c>
      <c r="N6" s="28">
        <v>38.017667844522897</v>
      </c>
      <c r="P6" s="6"/>
    </row>
    <row r="7" spans="1:16" x14ac:dyDescent="0.3">
      <c r="A7" s="5"/>
      <c r="B7" s="6" t="s">
        <v>5</v>
      </c>
      <c r="C7" s="19" t="str">
        <f t="shared" si="0"/>
        <v>1.07 (1.04, 1.09)</v>
      </c>
      <c r="D7" s="19">
        <v>1.06729610731886</v>
      </c>
      <c r="E7" s="19">
        <v>1.04398010125258</v>
      </c>
      <c r="F7" s="19">
        <v>1.0906301125717299</v>
      </c>
      <c r="G7" s="95" t="str">
        <f t="shared" si="1"/>
        <v>1.12 (1.09, 1.14)</v>
      </c>
      <c r="H7" s="24">
        <v>1.11596385542169</v>
      </c>
      <c r="I7" s="24">
        <v>1.0934579439252301</v>
      </c>
      <c r="J7" s="24">
        <v>1.1371308016877599</v>
      </c>
      <c r="K7" s="7" t="str">
        <f t="shared" si="2"/>
        <v>1.00 (0.98, 1.02)</v>
      </c>
      <c r="L7" s="54">
        <v>1</v>
      </c>
      <c r="M7" s="6">
        <v>0.98056537102473496</v>
      </c>
      <c r="N7" s="28">
        <v>1.0169133192388999</v>
      </c>
      <c r="P7" s="6"/>
    </row>
    <row r="8" spans="1:16" x14ac:dyDescent="0.3">
      <c r="A8" s="5" t="s">
        <v>13</v>
      </c>
      <c r="B8" s="6" t="s">
        <v>4</v>
      </c>
      <c r="C8" s="19" t="str">
        <f t="shared" si="0"/>
        <v>0.76 (-0.28, 1.47)</v>
      </c>
      <c r="D8" s="19">
        <v>0.75702114611297799</v>
      </c>
      <c r="E8" s="19">
        <v>-0.28461438241005499</v>
      </c>
      <c r="F8" s="19">
        <v>1.4710246531375499</v>
      </c>
      <c r="G8" s="95" t="str">
        <f>"*"&amp;TEXT(H8,"0.00")&amp;" ("&amp;TEXT(I8,"0.00")&amp;", "&amp;TEXT(J8,"0.00")&amp;")"</f>
        <v>*1.42 (0.00, 0.00)</v>
      </c>
      <c r="H8" s="24">
        <v>1.4153564473428599</v>
      </c>
      <c r="I8" s="26"/>
      <c r="J8" s="26"/>
      <c r="K8" s="7" t="str">
        <f>"*"&amp;TEXT(L8,"0.00")&amp;" ("&amp;TEXT(M8,"0.00")&amp;", "&amp;TEXT(N8,"0.00")&amp;")"</f>
        <v>*5.25 (0.00, 0.00)</v>
      </c>
      <c r="L8" s="54">
        <v>5.2497045320175602</v>
      </c>
      <c r="M8" s="26"/>
      <c r="N8" s="28"/>
      <c r="P8" s="6"/>
    </row>
    <row r="9" spans="1:16" x14ac:dyDescent="0.3">
      <c r="A9" s="5"/>
      <c r="B9" s="6" t="s">
        <v>5</v>
      </c>
      <c r="C9" s="19" t="str">
        <f t="shared" si="0"/>
        <v>1.22 (1.14, 1.33)</v>
      </c>
      <c r="D9" s="19">
        <v>1.2167376475337</v>
      </c>
      <c r="E9" s="19">
        <v>1.14148204215084</v>
      </c>
      <c r="F9" s="19">
        <v>1.3250983871334701</v>
      </c>
      <c r="G9" s="95" t="str">
        <f>"*"&amp;TEXT(H9,"0.00")&amp;" ("&amp;TEXT(I9,"0.00")&amp;", "&amp;TEXT(J9,"0.00")&amp;")"</f>
        <v>*1.46 (1.25, 1.69)</v>
      </c>
      <c r="H9" s="24">
        <v>1.45561610330661</v>
      </c>
      <c r="I9" s="24">
        <v>1.25431027202461</v>
      </c>
      <c r="J9" s="24">
        <v>1.6892297603411099</v>
      </c>
      <c r="K9" s="7" t="str">
        <f>"*"&amp;TEXT(L9,"0.00")&amp;" ("&amp;TEXT(M9,"0.00")&amp;", "&amp;TEXT(N9,"0.00")&amp;")"</f>
        <v>*1.07 (0.97, 1.18)</v>
      </c>
      <c r="L9" s="54">
        <v>1.0687960441279201</v>
      </c>
      <c r="M9" s="6">
        <v>0.96758840552443404</v>
      </c>
      <c r="N9" s="28">
        <v>1.1805897811728501</v>
      </c>
      <c r="P9" s="6"/>
    </row>
    <row r="10" spans="1:16" x14ac:dyDescent="0.3">
      <c r="A10" s="5" t="s">
        <v>14</v>
      </c>
      <c r="B10" s="6" t="s">
        <v>4</v>
      </c>
      <c r="C10" s="19" t="str">
        <f t="shared" si="0"/>
        <v>117.95 (101.00, 137.54)</v>
      </c>
      <c r="D10" s="19">
        <v>117.945999538086</v>
      </c>
      <c r="E10" s="19">
        <v>101.004363596814</v>
      </c>
      <c r="F10" s="19">
        <v>137.54211117328401</v>
      </c>
      <c r="G10" s="95" t="str">
        <f t="shared" si="1"/>
        <v>35.32 (20.04, 53.92)</v>
      </c>
      <c r="H10" s="24">
        <v>35.3192713326941</v>
      </c>
      <c r="I10" s="24">
        <v>20.0402414486921</v>
      </c>
      <c r="J10" s="24">
        <v>53.917098445595897</v>
      </c>
      <c r="K10" s="7" t="str">
        <f t="shared" si="2"/>
        <v>33.25 (16.02, 54.17)</v>
      </c>
      <c r="L10" s="54">
        <v>33.248351648351402</v>
      </c>
      <c r="M10" s="6">
        <v>16.021276595744698</v>
      </c>
      <c r="N10" s="28">
        <v>54.168246445497502</v>
      </c>
      <c r="P10" s="6"/>
    </row>
    <row r="11" spans="1:16" x14ac:dyDescent="0.3">
      <c r="A11" s="5"/>
      <c r="B11" s="6" t="s">
        <v>5</v>
      </c>
      <c r="C11" s="19" t="str">
        <f t="shared" si="0"/>
        <v>1.04 (1.03, 1.05)</v>
      </c>
      <c r="D11" s="19">
        <v>1.0423015244731799</v>
      </c>
      <c r="E11" s="19">
        <v>1.0290429915671</v>
      </c>
      <c r="F11" s="19">
        <v>1.0544998759485</v>
      </c>
      <c r="G11" s="95" t="str">
        <f t="shared" si="1"/>
        <v>1.07 (1.05, 1.08)</v>
      </c>
      <c r="H11" s="24">
        <v>1.0680728667305801</v>
      </c>
      <c r="I11" s="24">
        <v>1.05440414507772</v>
      </c>
      <c r="J11" s="24">
        <v>1.0804828973843099</v>
      </c>
      <c r="K11" s="7" t="str">
        <f t="shared" si="2"/>
        <v>0.98 (0.96, 0.99)</v>
      </c>
      <c r="L11" s="54">
        <v>0.98021978021977996</v>
      </c>
      <c r="M11" s="6">
        <v>0.964454976303318</v>
      </c>
      <c r="N11" s="28">
        <v>0.99290780141844004</v>
      </c>
      <c r="P11" s="6"/>
    </row>
    <row r="12" spans="1:16" x14ac:dyDescent="0.3">
      <c r="A12" s="5" t="s">
        <v>15</v>
      </c>
      <c r="B12" s="6" t="s">
        <v>4</v>
      </c>
      <c r="C12" s="19" t="str">
        <f t="shared" si="0"/>
        <v>1.70 (0.96, 2.36)</v>
      </c>
      <c r="D12" s="19">
        <v>1.69915561814842</v>
      </c>
      <c r="E12" s="19">
        <v>0.964483433943642</v>
      </c>
      <c r="F12" s="19">
        <v>2.3565347048594099</v>
      </c>
      <c r="G12" s="95" t="str">
        <f>"*"&amp;TEXT(H12,"0.00")&amp;" ("&amp;TEXT(I12,"0.00")&amp;", "&amp;TEXT(J12,"0.00")&amp;")"</f>
        <v>*0.94 (0.00, 0.00)</v>
      </c>
      <c r="H12" s="24">
        <v>0.94120805633112303</v>
      </c>
      <c r="I12" s="27"/>
      <c r="J12" s="26"/>
      <c r="K12" s="95" t="str">
        <f>"*"&amp;TEXT(L12,"0.00")&amp;" ("&amp;TEXT(M12,"0.00")&amp;", "&amp;TEXT(N12,"0.00")&amp;")"</f>
        <v>*1.53 (0.00, 0.00)</v>
      </c>
      <c r="L12" s="54">
        <v>1.5271544983673899</v>
      </c>
      <c r="M12" s="48"/>
      <c r="N12" s="49"/>
      <c r="P12" s="6"/>
    </row>
    <row r="13" spans="1:16" x14ac:dyDescent="0.3">
      <c r="A13" s="5"/>
      <c r="B13" s="6" t="s">
        <v>5</v>
      </c>
      <c r="C13" s="19" t="str">
        <f t="shared" si="0"/>
        <v>0.87 (0.80, 0.95)</v>
      </c>
      <c r="D13" s="19">
        <v>0.87064599451140101</v>
      </c>
      <c r="E13" s="19">
        <v>0.80472713210034497</v>
      </c>
      <c r="F13" s="19">
        <v>0.94811142890034705</v>
      </c>
      <c r="G13" s="95" t="str">
        <f>"*"&amp;TEXT(H13,"0.00")&amp;" ("&amp;TEXT(I13,"0.00")&amp;", "&amp;TEXT(J13,"0.00")&amp;")"</f>
        <v>*1.00 (0.91, 1.09)</v>
      </c>
      <c r="H13" s="24">
        <v>0.99829496892173397</v>
      </c>
      <c r="I13" s="24">
        <v>0.91377378483107596</v>
      </c>
      <c r="J13" s="24">
        <v>1.0906340951318501</v>
      </c>
      <c r="K13" s="95" t="str">
        <f>"*"&amp;TEXT(L13,"0.00")&amp;" ("&amp;TEXT(M13,"0.00")&amp;", "&amp;TEXT(N13,"0.00")&amp;")"</f>
        <v>*0.82 (0.72, 0.94)</v>
      </c>
      <c r="L13" s="54">
        <v>0.82135053117388701</v>
      </c>
      <c r="M13" s="6">
        <v>0.717245796391353</v>
      </c>
      <c r="N13" s="28">
        <v>0.94056556128149404</v>
      </c>
      <c r="P13" s="6"/>
    </row>
    <row r="14" spans="1:16" x14ac:dyDescent="0.3">
      <c r="A14" s="5" t="s">
        <v>16</v>
      </c>
      <c r="B14" s="6" t="s">
        <v>4</v>
      </c>
      <c r="C14" s="19" t="str">
        <f t="shared" si="0"/>
        <v>-0.95 (-1.83, 0.20)</v>
      </c>
      <c r="D14" s="19">
        <v>-0.95333668356261803</v>
      </c>
      <c r="E14" s="19">
        <v>-1.83241512235555</v>
      </c>
      <c r="F14" s="19">
        <v>0.19882807314665399</v>
      </c>
      <c r="G14" s="51" t="str">
        <f t="shared" si="1"/>
        <v>-4.25 (-6.06, -2.60)</v>
      </c>
      <c r="H14" s="19">
        <v>-4.2471093414188301</v>
      </c>
      <c r="I14" s="19">
        <v>-6.0558378157196602</v>
      </c>
      <c r="J14" s="19">
        <v>-2.5971793581209299</v>
      </c>
      <c r="K14" s="7" t="str">
        <f t="shared" si="2"/>
        <v>18.82 (16.25, 20.60)</v>
      </c>
      <c r="L14" s="54">
        <v>18.817142857142901</v>
      </c>
      <c r="M14" s="6">
        <v>16.25</v>
      </c>
      <c r="N14" s="28">
        <v>20.603191489361699</v>
      </c>
      <c r="P14" s="6"/>
    </row>
    <row r="15" spans="1:16" x14ac:dyDescent="0.3">
      <c r="A15" s="5"/>
      <c r="B15" s="6" t="s">
        <v>5</v>
      </c>
      <c r="C15" s="19" t="str">
        <f t="shared" si="0"/>
        <v>0.98 (0.94, 1.01)</v>
      </c>
      <c r="D15" s="19">
        <v>0.98149308549909298</v>
      </c>
      <c r="E15" s="19">
        <v>0.94369435934748502</v>
      </c>
      <c r="F15" s="19">
        <v>1.01107902198122</v>
      </c>
      <c r="G15" s="95" t="str">
        <f t="shared" si="1"/>
        <v>1.02 (0.96, 1.08)</v>
      </c>
      <c r="H15" s="24">
        <v>1.01992291577117</v>
      </c>
      <c r="I15" s="24">
        <v>0.96419413500392603</v>
      </c>
      <c r="J15" s="24">
        <v>1.07781574429754</v>
      </c>
      <c r="K15" s="7" t="str">
        <f t="shared" si="2"/>
        <v>0.76 (0.69, 0.83)</v>
      </c>
      <c r="L15" s="54">
        <v>0.75714285714285701</v>
      </c>
      <c r="M15" s="6">
        <v>0.69148936170212805</v>
      </c>
      <c r="N15" s="28">
        <v>0.83333333333333304</v>
      </c>
      <c r="P15" s="6"/>
    </row>
    <row r="16" spans="1:16" x14ac:dyDescent="0.3">
      <c r="A16" s="5" t="s">
        <v>18</v>
      </c>
      <c r="B16" s="6" t="s">
        <v>4</v>
      </c>
      <c r="C16" s="19" t="str">
        <f t="shared" si="0"/>
        <v>0.62 (-0.08, 1.05)</v>
      </c>
      <c r="D16" s="19">
        <v>0.62373257551537398</v>
      </c>
      <c r="E16" s="19">
        <v>-7.7344798562200501E-2</v>
      </c>
      <c r="F16" s="19">
        <v>1.0451371008936401</v>
      </c>
      <c r="G16" s="51" t="str">
        <f t="shared" si="1"/>
        <v>-0.55 (-1.33, -0.03)</v>
      </c>
      <c r="H16" s="19">
        <v>-0.55000000000000304</v>
      </c>
      <c r="I16" s="19">
        <v>-1.3263157894736901</v>
      </c>
      <c r="J16" s="19">
        <v>-2.7272727272728201E-2</v>
      </c>
      <c r="K16" s="7" t="str">
        <f t="shared" si="2"/>
        <v>2.75 (2.11, 3.25)</v>
      </c>
      <c r="L16" s="54">
        <v>2.7536585365853701</v>
      </c>
      <c r="M16" s="6">
        <v>2.1133333333333399</v>
      </c>
      <c r="N16" s="28">
        <v>3.2459459459459401</v>
      </c>
      <c r="P16" s="6"/>
    </row>
    <row r="17" spans="1:16" x14ac:dyDescent="0.3">
      <c r="A17" s="5"/>
      <c r="B17" s="6" t="s">
        <v>5</v>
      </c>
      <c r="C17" s="19" t="str">
        <f t="shared" si="0"/>
        <v>1.29 (1.23, 1.39)</v>
      </c>
      <c r="D17" s="19">
        <v>1.29402332382143</v>
      </c>
      <c r="E17" s="19">
        <v>1.22772209869826</v>
      </c>
      <c r="F17" s="19">
        <v>1.39424856632935</v>
      </c>
      <c r="G17" s="95" t="str">
        <f t="shared" si="1"/>
        <v>1.18 (1.09, 1.26)</v>
      </c>
      <c r="H17" s="24">
        <v>1.1785714286</v>
      </c>
      <c r="I17" s="24">
        <v>1.0909090909090899</v>
      </c>
      <c r="J17" s="24">
        <v>1.26315789473684</v>
      </c>
      <c r="K17" s="7" t="str">
        <f t="shared" si="2"/>
        <v>0.98 (0.89, 1.07)</v>
      </c>
      <c r="L17" s="54">
        <v>0.97560975609756095</v>
      </c>
      <c r="M17" s="6">
        <v>0.891891891891892</v>
      </c>
      <c r="N17" s="28">
        <v>1.06666666666667</v>
      </c>
      <c r="P17" s="6"/>
    </row>
    <row r="18" spans="1:16" x14ac:dyDescent="0.3">
      <c r="A18" s="5" t="s">
        <v>19</v>
      </c>
      <c r="B18" s="6" t="s">
        <v>4</v>
      </c>
      <c r="C18" s="19" t="str">
        <f t="shared" si="0"/>
        <v>-27.95 (-37.36, -18.64)</v>
      </c>
      <c r="D18" s="19">
        <v>-27.9491804783029</v>
      </c>
      <c r="E18" s="19">
        <v>-37.362638717184602</v>
      </c>
      <c r="F18" s="19">
        <v>-18.6434376334349</v>
      </c>
      <c r="G18" s="51" t="str">
        <f t="shared" si="1"/>
        <v>-57.70 (-75.81, -42.14)</v>
      </c>
      <c r="H18" s="19">
        <v>-57.700000000000102</v>
      </c>
      <c r="I18" s="19">
        <v>-75.813333333333404</v>
      </c>
      <c r="J18" s="19">
        <v>-42.136804308797302</v>
      </c>
      <c r="K18" s="11" t="str">
        <f t="shared" si="2"/>
        <v>281.60 (240.77, 320.43)</v>
      </c>
      <c r="L18" s="54">
        <v>281.60286225402501</v>
      </c>
      <c r="M18" s="6">
        <v>240.77312072893</v>
      </c>
      <c r="N18" s="28">
        <v>320.42714122573301</v>
      </c>
      <c r="P18" s="6"/>
    </row>
    <row r="19" spans="1:16" x14ac:dyDescent="0.3">
      <c r="A19" s="5"/>
      <c r="B19" s="6" t="s">
        <v>5</v>
      </c>
      <c r="C19" s="19" t="str">
        <f t="shared" si="0"/>
        <v>0.83 (0.81, 0.85)</v>
      </c>
      <c r="D19" s="19">
        <v>0.83350068625053098</v>
      </c>
      <c r="E19" s="19">
        <v>0.80972567374855298</v>
      </c>
      <c r="F19" s="19">
        <v>0.85486308101177999</v>
      </c>
      <c r="G19" s="95" t="str">
        <f t="shared" si="1"/>
        <v>0.85 (0.81, 0.89)</v>
      </c>
      <c r="H19" s="24">
        <v>0.84782608695652195</v>
      </c>
      <c r="I19" s="24">
        <v>0.81328545780969497</v>
      </c>
      <c r="J19" s="24">
        <v>0.88985507246376805</v>
      </c>
      <c r="K19" s="7" t="str">
        <f t="shared" si="2"/>
        <v>0.64 (0.55, 0.73)</v>
      </c>
      <c r="L19" s="54">
        <v>0.63864042933810405</v>
      </c>
      <c r="M19" s="6">
        <v>0.55234107346783401</v>
      </c>
      <c r="N19" s="28">
        <v>0.72779043280182198</v>
      </c>
      <c r="P19" s="6"/>
    </row>
    <row r="20" spans="1:16" x14ac:dyDescent="0.3">
      <c r="A20" s="5" t="s">
        <v>20</v>
      </c>
      <c r="B20" s="6" t="s">
        <v>4</v>
      </c>
      <c r="C20" s="19" t="str">
        <f t="shared" si="0"/>
        <v>-27.20 (-73.15, -2.30)</v>
      </c>
      <c r="D20" s="19">
        <v>-27.203173554135901</v>
      </c>
      <c r="E20" s="19">
        <v>-73.148498685523194</v>
      </c>
      <c r="F20" s="19">
        <v>-2.2955835315598798</v>
      </c>
      <c r="G20" s="95" t="str">
        <f t="shared" si="1"/>
        <v>-44.01 (-87.00, -11.32)</v>
      </c>
      <c r="H20" s="24">
        <v>-44.008620689655302</v>
      </c>
      <c r="I20" s="24">
        <v>-87.001501501501494</v>
      </c>
      <c r="J20" s="24">
        <v>-11.3197747183979</v>
      </c>
      <c r="K20" s="11" t="str">
        <f t="shared" si="2"/>
        <v>16.36 (-23.79, 45.94)</v>
      </c>
      <c r="L20" s="54">
        <v>16.357443365695801</v>
      </c>
      <c r="M20" s="6">
        <v>-23.7882149046794</v>
      </c>
      <c r="N20" s="28">
        <v>45.939041095890502</v>
      </c>
      <c r="P20" s="6"/>
    </row>
    <row r="21" spans="1:16" x14ac:dyDescent="0.3">
      <c r="A21" s="5"/>
      <c r="B21" s="6" t="s">
        <v>5</v>
      </c>
      <c r="C21" s="19" t="str">
        <f t="shared" si="0"/>
        <v>1.11 (1.00, 1.30)</v>
      </c>
      <c r="D21" s="19">
        <v>1.11053537092259</v>
      </c>
      <c r="E21" s="19">
        <v>1.0046921407415199</v>
      </c>
      <c r="F21" s="19">
        <v>1.29687825152686</v>
      </c>
      <c r="G21" s="95" t="str">
        <f t="shared" si="1"/>
        <v>1.08 (0.94, 1.26)</v>
      </c>
      <c r="H21" s="24">
        <v>1.07758620689655</v>
      </c>
      <c r="I21" s="24">
        <v>0.94367959949937397</v>
      </c>
      <c r="J21" s="24">
        <v>1.25525525525526</v>
      </c>
      <c r="K21" s="11" t="str">
        <f t="shared" si="2"/>
        <v>1.08 (0.94, 1.27)</v>
      </c>
      <c r="L21" s="54">
        <v>1.07928802588997</v>
      </c>
      <c r="M21" s="6">
        <v>0.93835616438356095</v>
      </c>
      <c r="N21" s="28">
        <v>1.2738301559792</v>
      </c>
      <c r="P21" s="6"/>
    </row>
    <row r="22" spans="1:16" x14ac:dyDescent="0.3">
      <c r="A22" s="5" t="s">
        <v>22</v>
      </c>
      <c r="B22" s="6" t="s">
        <v>4</v>
      </c>
      <c r="C22" s="19" t="str">
        <f t="shared" si="0"/>
        <v>0.05 (0.03, 0.07)</v>
      </c>
      <c r="D22" s="19">
        <v>4.7639464017122601E-2</v>
      </c>
      <c r="E22" s="19">
        <v>3.2706930675709497E-2</v>
      </c>
      <c r="F22" s="19">
        <v>7.0016097147283102E-2</v>
      </c>
      <c r="G22" s="95" t="str">
        <f t="shared" si="1"/>
        <v>0.07 (0.03, 0.10)</v>
      </c>
      <c r="H22" s="24">
        <v>6.8008695652173906E-2</v>
      </c>
      <c r="I22" s="24">
        <v>3.44639639639642E-2</v>
      </c>
      <c r="J22" s="24">
        <v>9.6768965517241706E-2</v>
      </c>
      <c r="K22" s="11" t="str">
        <f t="shared" si="2"/>
        <v>-0.08 (-0.12, -0.03)</v>
      </c>
      <c r="L22" s="54">
        <v>-7.9529099730842601E-2</v>
      </c>
      <c r="M22" s="6">
        <v>-0.117353804003076</v>
      </c>
      <c r="N22" s="28">
        <v>-3.4947758001274497E-2</v>
      </c>
      <c r="P22" s="6"/>
    </row>
    <row r="23" spans="1:16" x14ac:dyDescent="0.3">
      <c r="A23" s="5"/>
      <c r="B23" s="6" t="s">
        <v>5</v>
      </c>
      <c r="C23" s="19" t="str">
        <f t="shared" si="0"/>
        <v>0.97 (0.93, 0.99)</v>
      </c>
      <c r="D23" s="19">
        <v>0.96634471920097997</v>
      </c>
      <c r="E23" s="19">
        <v>0.92757100694871597</v>
      </c>
      <c r="F23" s="19">
        <v>0.99244762641935502</v>
      </c>
      <c r="G23" s="95" t="str">
        <f t="shared" si="1"/>
        <v>0.99 (0.94, 1.05)</v>
      </c>
      <c r="H23" s="24">
        <v>0.99130434782608701</v>
      </c>
      <c r="I23" s="24">
        <v>0.94137931034482702</v>
      </c>
      <c r="J23" s="24">
        <v>1.0495495495495499</v>
      </c>
      <c r="K23" s="11" t="str">
        <f t="shared" si="2"/>
        <v>0.80 (0.72, 0.87)</v>
      </c>
      <c r="L23" s="54">
        <v>0.79687097327873202</v>
      </c>
      <c r="M23" s="6">
        <v>0.72400925616077505</v>
      </c>
      <c r="N23" s="28">
        <v>0.872169856721009</v>
      </c>
      <c r="P23" s="6"/>
    </row>
    <row r="24" spans="1:16" x14ac:dyDescent="0.3">
      <c r="A24" s="5" t="s">
        <v>21</v>
      </c>
      <c r="B24" s="6" t="s">
        <v>4</v>
      </c>
      <c r="C24" s="19" t="str">
        <f t="shared" si="0"/>
        <v>-0.17 (-0.22, -0.12)</v>
      </c>
      <c r="D24" s="19">
        <v>-0.167338083159355</v>
      </c>
      <c r="E24" s="19">
        <v>-0.215047189104004</v>
      </c>
      <c r="F24" s="19">
        <v>-0.11521629284406799</v>
      </c>
      <c r="G24" s="95" t="str">
        <f t="shared" si="1"/>
        <v>-0.21 (-0.28, -0.13)</v>
      </c>
      <c r="H24" s="24">
        <v>-0.20749999999999999</v>
      </c>
      <c r="I24" s="24">
        <v>-0.28046575342465802</v>
      </c>
      <c r="J24" s="24">
        <v>-0.13496195652173901</v>
      </c>
      <c r="K24" s="11" t="str">
        <f t="shared" si="2"/>
        <v>-0.08 (-0.14, -0.02)</v>
      </c>
      <c r="L24" s="54">
        <v>-8.2295180722892006E-2</v>
      </c>
      <c r="M24" s="6">
        <v>-0.14384126984126999</v>
      </c>
      <c r="N24" s="28">
        <v>-1.55999999999999E-2</v>
      </c>
      <c r="P24" s="6"/>
    </row>
    <row r="25" spans="1:16" ht="15" thickBot="1" x14ac:dyDescent="0.35">
      <c r="A25" s="9"/>
      <c r="B25" s="10" t="s">
        <v>5</v>
      </c>
      <c r="C25" s="20" t="str">
        <f t="shared" si="0"/>
        <v>1.15 (1.08, 1.22)</v>
      </c>
      <c r="D25" s="20">
        <v>1.14996089628182</v>
      </c>
      <c r="E25" s="20">
        <v>1.0808093884186001</v>
      </c>
      <c r="F25" s="20">
        <v>1.2159004960000099</v>
      </c>
      <c r="G25" s="96" t="str">
        <f t="shared" si="1"/>
        <v>1.23 (1.14, 1.33)</v>
      </c>
      <c r="H25" s="25">
        <v>1.22727272727273</v>
      </c>
      <c r="I25" s="25">
        <v>1.13586956521739</v>
      </c>
      <c r="J25" s="25">
        <v>1.3287671232876701</v>
      </c>
      <c r="K25" s="14" t="str">
        <f t="shared" si="2"/>
        <v>0.98 (0.90, 1.06)</v>
      </c>
      <c r="L25" s="93">
        <v>0.98192771084337405</v>
      </c>
      <c r="M25" s="10">
        <v>0.9</v>
      </c>
      <c r="N25" s="29">
        <v>1.0634920634920599</v>
      </c>
    </row>
    <row r="26" spans="1:16" ht="45" customHeight="1" thickBot="1" x14ac:dyDescent="0.35">
      <c r="A26" s="162" t="s">
        <v>1</v>
      </c>
      <c r="B26" s="163" t="s">
        <v>24</v>
      </c>
      <c r="C26" s="163" t="s">
        <v>3</v>
      </c>
      <c r="D26" s="46" t="s">
        <v>91</v>
      </c>
      <c r="E26" s="46" t="s">
        <v>92</v>
      </c>
      <c r="F26" s="46" t="s">
        <v>93</v>
      </c>
      <c r="G26" s="163" t="s">
        <v>38</v>
      </c>
      <c r="H26" s="163" t="s">
        <v>86</v>
      </c>
      <c r="I26" s="163" t="s">
        <v>84</v>
      </c>
      <c r="J26" s="163" t="s">
        <v>85</v>
      </c>
      <c r="K26" s="163" t="s">
        <v>39</v>
      </c>
      <c r="L26" s="163" t="s">
        <v>86</v>
      </c>
      <c r="M26" s="163" t="s">
        <v>84</v>
      </c>
      <c r="N26" s="164" t="s">
        <v>85</v>
      </c>
      <c r="P26" s="6"/>
    </row>
    <row r="27" spans="1:16" x14ac:dyDescent="0.3">
      <c r="A27" s="3" t="s">
        <v>132</v>
      </c>
      <c r="B27" s="6" t="s">
        <v>4</v>
      </c>
      <c r="C27" s="177" t="str">
        <f>TEXT(D27,"0.00")&amp;" ("&amp;TEXT(E27,"0.00")&amp;", "&amp;TEXT(F27,"0.00")&amp;")"</f>
        <v>-84.63 (-104.38, -64.70)</v>
      </c>
      <c r="D27" s="160">
        <v>-84.631587732317698</v>
      </c>
      <c r="E27" s="160">
        <v>-104.37546554222</v>
      </c>
      <c r="F27" s="160">
        <v>-64.702203395809207</v>
      </c>
      <c r="G27" s="177" t="str">
        <f>TEXT(H27,"0.00")&amp;" ("&amp;TEXT(I27,"0.00")&amp;", "&amp;TEXT(J27,"0.00")&amp;")"</f>
        <v>-211.22 (-255.83, -161.83)</v>
      </c>
      <c r="H27" s="160">
        <v>-211.219178082192</v>
      </c>
      <c r="I27" s="160">
        <v>-255.831877547625</v>
      </c>
      <c r="J27" s="160">
        <v>-161.82810236600599</v>
      </c>
      <c r="K27" s="177" t="str">
        <f>TEXT(L27,"0.00")&amp;" ("&amp;TEXT(M27,"0.00")&amp;", "&amp;TEXT(N27,"0.00")&amp;")"</f>
        <v>-344.60 (-425.47, -277.53)</v>
      </c>
      <c r="L27" s="160">
        <v>-344.60181093026</v>
      </c>
      <c r="M27" s="160">
        <v>-425.469798657718</v>
      </c>
      <c r="N27" s="161">
        <v>-277.53171530673001</v>
      </c>
      <c r="P27" s="6"/>
    </row>
    <row r="28" spans="1:16" x14ac:dyDescent="0.3">
      <c r="A28" s="5"/>
      <c r="B28" s="6" t="s">
        <v>5</v>
      </c>
      <c r="C28" s="177" t="str">
        <f t="shared" ref="C28:C50" si="3">TEXT(D28,"0.00")&amp;" ("&amp;TEXT(E28,"0.00")&amp;", "&amp;TEXT(F28,"0.00")&amp;")"</f>
        <v>1.01 (1.01, 1.02)</v>
      </c>
      <c r="D28" s="160">
        <v>1.0135340437461899</v>
      </c>
      <c r="E28" s="160">
        <v>1.0111643190926201</v>
      </c>
      <c r="F28" s="160">
        <v>1.0154864426519901</v>
      </c>
      <c r="G28" s="177" t="str">
        <f t="shared" ref="G28:G50" si="4">TEXT(H28,"0.00")&amp;" ("&amp;TEXT(I28,"0.00")&amp;", "&amp;TEXT(J28,"0.00")&amp;")"</f>
        <v>1.03 (1.03, 1.04)</v>
      </c>
      <c r="H28" s="160">
        <v>1.0319634703196301</v>
      </c>
      <c r="I28" s="160">
        <v>1.0265572187349099</v>
      </c>
      <c r="J28" s="160">
        <v>1.0357707345478699</v>
      </c>
      <c r="K28" s="177" t="str">
        <f t="shared" ref="K28:K50" si="5">TEXT(L28,"0.00")&amp;" ("&amp;TEXT(M28,"0.00")&amp;", "&amp;TEXT(N28,"0.00")&amp;")"</f>
        <v>1.05 (1.04, 1.05)</v>
      </c>
      <c r="L28" s="160">
        <v>1.04796809313356</v>
      </c>
      <c r="M28" s="160">
        <v>1.04273377010125</v>
      </c>
      <c r="N28" s="161">
        <v>1.05369127516779</v>
      </c>
      <c r="P28" s="6"/>
    </row>
    <row r="29" spans="1:16" x14ac:dyDescent="0.3">
      <c r="A29" s="5" t="s">
        <v>135</v>
      </c>
      <c r="B29" s="6" t="s">
        <v>4</v>
      </c>
      <c r="C29" s="199" t="str">
        <f>TEXT(D29,"0.00")&amp;" ("&amp;TEXT(E29,"0.00")&amp;", "&amp;TEXT(F29,"0.00")&amp;")"</f>
        <v>2.38 (0.00, 4.27)</v>
      </c>
      <c r="D29" s="94">
        <v>2.38284967246739</v>
      </c>
      <c r="E29">
        <v>-6.8480043290719604E-4</v>
      </c>
      <c r="F29">
        <v>4.2723695013331202</v>
      </c>
      <c r="G29" s="51" t="str">
        <f>TEXT(H29,"0.00")&amp;" ("&amp;TEXT(I29,"0.00")&amp;", "&amp;TEXT(J29,"0.00")&amp;")"</f>
        <v>1.23 (-2.33, 5.88)</v>
      </c>
      <c r="H29" s="54">
        <v>1.22826086956513</v>
      </c>
      <c r="I29" s="6">
        <v>-2.3252032520325101</v>
      </c>
      <c r="J29" s="6">
        <v>5.8793969849246004</v>
      </c>
      <c r="K29" s="51" t="str">
        <f>TEXT(L29,"0.00")&amp;" ("&amp;TEXT(M29,"0.00")&amp;", "&amp;TEXT(N29,"0.00")&amp;")"</f>
        <v>1.25 (-2.21, 6.61)</v>
      </c>
      <c r="L29" s="54">
        <v>1.2500000000001099</v>
      </c>
      <c r="M29" s="6">
        <v>-2.2127659574468299</v>
      </c>
      <c r="N29" s="28">
        <v>6.6052631578949104</v>
      </c>
      <c r="P29" s="6"/>
    </row>
    <row r="30" spans="1:16" x14ac:dyDescent="0.3">
      <c r="A30" s="5"/>
      <c r="B30" s="6" t="s">
        <v>5</v>
      </c>
      <c r="C30" s="198" t="str">
        <f t="shared" si="3"/>
        <v>0.99 (0.98, 0.99)</v>
      </c>
      <c r="D30" s="94">
        <v>0.98788473963569501</v>
      </c>
      <c r="E30">
        <v>0.98470778408333903</v>
      </c>
      <c r="F30">
        <v>0.99145802311669096</v>
      </c>
      <c r="G30" s="51" t="str">
        <f t="shared" si="4"/>
        <v>0.97 (0.96, 0.97)</v>
      </c>
      <c r="H30" s="94">
        <v>0.96739130434782605</v>
      </c>
      <c r="I30">
        <v>0.95979899497487398</v>
      </c>
      <c r="J30">
        <v>0.973577235772358</v>
      </c>
      <c r="K30" s="51" t="str">
        <f t="shared" si="5"/>
        <v>0.93 (0.92, 0.94)</v>
      </c>
      <c r="L30" s="54">
        <v>0.9296875</v>
      </c>
      <c r="M30" s="6">
        <v>0.92105263157894701</v>
      </c>
      <c r="N30" s="28">
        <v>0.93617021276595802</v>
      </c>
      <c r="P30" s="6"/>
    </row>
    <row r="31" spans="1:16" x14ac:dyDescent="0.3">
      <c r="A31" s="5" t="s">
        <v>11</v>
      </c>
      <c r="B31" s="6" t="s">
        <v>4</v>
      </c>
      <c r="C31" s="198" t="str">
        <f t="shared" si="3"/>
        <v>90.11 (81.25, 99.65)</v>
      </c>
      <c r="D31" s="94">
        <v>90.105919877774198</v>
      </c>
      <c r="E31">
        <v>81.254318475360805</v>
      </c>
      <c r="F31">
        <v>99.6540394274612</v>
      </c>
      <c r="G31" s="51" t="str">
        <f t="shared" si="4"/>
        <v>-13.88 (-28.27, 0.10)</v>
      </c>
      <c r="H31" s="94">
        <v>-13.883940620782701</v>
      </c>
      <c r="I31">
        <v>-28.273504273504201</v>
      </c>
      <c r="J31">
        <v>0.100185528756981</v>
      </c>
      <c r="K31" s="51" t="str">
        <f t="shared" si="5"/>
        <v>10.57 (-0.48, 23.98)</v>
      </c>
      <c r="L31" s="54">
        <v>10.5742574257426</v>
      </c>
      <c r="M31" s="6">
        <v>-0.484293193717235</v>
      </c>
      <c r="N31" s="28">
        <v>23.9758064516129</v>
      </c>
      <c r="P31" s="6"/>
    </row>
    <row r="32" spans="1:16" x14ac:dyDescent="0.3">
      <c r="A32" s="5"/>
      <c r="B32" s="6" t="s">
        <v>5</v>
      </c>
      <c r="C32" s="199" t="str">
        <f t="shared" si="3"/>
        <v>0.96 (0.95, 0.98)</v>
      </c>
      <c r="D32" s="94">
        <v>0.96401711058015704</v>
      </c>
      <c r="E32">
        <v>0.95207472869577103</v>
      </c>
      <c r="F32">
        <v>0.97582894621044503</v>
      </c>
      <c r="G32" s="51" t="str">
        <f t="shared" si="4"/>
        <v>0.90 (0.88, 0.91)</v>
      </c>
      <c r="H32" s="94">
        <v>0.89608636977057998</v>
      </c>
      <c r="I32">
        <v>0.879406307977737</v>
      </c>
      <c r="J32">
        <v>0.91452991452991494</v>
      </c>
      <c r="K32" s="51" t="str">
        <f t="shared" si="5"/>
        <v>0.90 (0.88, 0.91)</v>
      </c>
      <c r="L32" s="54">
        <v>0.89603960396039595</v>
      </c>
      <c r="M32" s="6">
        <v>0.87903225806451601</v>
      </c>
      <c r="N32" s="28">
        <v>0.90837696335078499</v>
      </c>
      <c r="P32" s="6"/>
    </row>
    <row r="33" spans="1:16" x14ac:dyDescent="0.3">
      <c r="A33" s="5" t="s">
        <v>13</v>
      </c>
      <c r="B33" s="6" t="s">
        <v>4</v>
      </c>
      <c r="C33" s="51" t="str">
        <f t="shared" si="3"/>
        <v>-0.26 (-1.87, 1.05)</v>
      </c>
      <c r="D33" s="94">
        <v>-0.25782382870288201</v>
      </c>
      <c r="E33">
        <v>-1.8744222405589099</v>
      </c>
      <c r="F33">
        <v>1.0521813714842201</v>
      </c>
      <c r="G33" s="51" t="str">
        <f>"*"&amp;TEXT(H33,"0.00")&amp;" ("&amp;TEXT(I33,"0.00")&amp;", "&amp;TEXT(J33,"0.00")&amp;")"</f>
        <v>*-0.97 (0.00, 0.00)</v>
      </c>
      <c r="H33" s="94">
        <v>-0.97234184489145103</v>
      </c>
      <c r="I33" s="27"/>
      <c r="J33" s="27"/>
      <c r="K33" s="51" t="str">
        <f>"*"&amp;TEXT(L33,"0.00")&amp;" ("&amp;TEXT(M33,"0.00")&amp;", "&amp;TEXT(N33,"0.00")&amp;")"</f>
        <v>*4.21 (0.00, 0.00)</v>
      </c>
      <c r="L33" s="54">
        <v>4.2104694146575401</v>
      </c>
      <c r="M33" s="48"/>
      <c r="N33" s="49"/>
      <c r="P33" s="6"/>
    </row>
    <row r="34" spans="1:16" x14ac:dyDescent="0.3">
      <c r="A34" s="5"/>
      <c r="B34" s="6" t="s">
        <v>5</v>
      </c>
      <c r="C34" s="51" t="str">
        <f t="shared" si="3"/>
        <v>0.83 (0.74, 0.91)</v>
      </c>
      <c r="D34" s="94">
        <v>0.82853312412261104</v>
      </c>
      <c r="E34">
        <v>0.74236271815267496</v>
      </c>
      <c r="F34">
        <v>0.91493657657583405</v>
      </c>
      <c r="G34" s="51" t="str">
        <f>"*"&amp;TEXT(H34,"0.00")&amp;" ("&amp;TEXT(I34,"0.00")&amp;", "&amp;TEXT(J34,"0.00")&amp;")"</f>
        <v>*0.69 (0.59, 0.80)</v>
      </c>
      <c r="H34" s="94">
        <v>0.68699432338538802</v>
      </c>
      <c r="I34">
        <v>0.59198578161331095</v>
      </c>
      <c r="J34">
        <v>0.79725090538075605</v>
      </c>
      <c r="K34" s="51" t="str">
        <f>"*"&amp;TEXT(L34,"0.00")&amp;" ("&amp;TEXT(M34,"0.00")&amp;", "&amp;TEXT(N34,"0.00")&amp;")"</f>
        <v>*0.73 (0.67, 0.80)</v>
      </c>
      <c r="L34" s="54">
        <v>0.73425681517263597</v>
      </c>
      <c r="M34" s="6">
        <v>0.67332219803429705</v>
      </c>
      <c r="N34" s="28">
        <v>0.80070592088217596</v>
      </c>
      <c r="P34" s="6"/>
    </row>
    <row r="35" spans="1:16" x14ac:dyDescent="0.3">
      <c r="A35" s="5" t="s">
        <v>14</v>
      </c>
      <c r="B35" s="6" t="s">
        <v>4</v>
      </c>
      <c r="C35" s="51" t="str">
        <f t="shared" si="3"/>
        <v>83.52 (75.60, 89.29)</v>
      </c>
      <c r="D35" s="94">
        <v>83.524735536115699</v>
      </c>
      <c r="E35">
        <v>75.602428504897702</v>
      </c>
      <c r="F35">
        <v>89.287503571441206</v>
      </c>
      <c r="G35" s="51" t="str">
        <f t="shared" si="4"/>
        <v>-33.07 (-51.14, -18.55)</v>
      </c>
      <c r="H35" s="94">
        <v>-33.068222621184802</v>
      </c>
      <c r="I35">
        <v>-51.135135135134803</v>
      </c>
      <c r="J35">
        <v>-18.547486033519601</v>
      </c>
      <c r="K35" s="51" t="str">
        <f t="shared" si="5"/>
        <v>3.03 (-9.68, 13.46)</v>
      </c>
      <c r="L35" s="54">
        <v>3.0338983050849002</v>
      </c>
      <c r="M35" s="6">
        <v>-9.6795774647887391</v>
      </c>
      <c r="N35" s="28">
        <v>13.4636815920398</v>
      </c>
      <c r="P35" s="6"/>
    </row>
    <row r="36" spans="1:16" x14ac:dyDescent="0.3">
      <c r="A36" s="5"/>
      <c r="B36" s="6" t="s">
        <v>5</v>
      </c>
      <c r="C36" s="51" t="str">
        <f t="shared" si="3"/>
        <v>0.98 (0.97, 0.98)</v>
      </c>
      <c r="D36" s="94">
        <v>0.97761819812124995</v>
      </c>
      <c r="E36">
        <v>0.97320173510129204</v>
      </c>
      <c r="F36">
        <v>0.983288614508531</v>
      </c>
      <c r="G36" s="51" t="str">
        <f t="shared" si="4"/>
        <v>0.94 (0.93, 0.95)</v>
      </c>
      <c r="H36" s="94">
        <v>0.936265709156194</v>
      </c>
      <c r="I36">
        <v>0.92551210428305397</v>
      </c>
      <c r="J36">
        <v>0.94840294840294803</v>
      </c>
      <c r="K36" s="51" t="str">
        <f t="shared" si="5"/>
        <v>0.92 (0.91, 0.93)</v>
      </c>
      <c r="L36" s="54">
        <v>0.91724825523429698</v>
      </c>
      <c r="M36" s="6">
        <v>0.90845771144278598</v>
      </c>
      <c r="N36" s="28">
        <v>0.926056338028169</v>
      </c>
      <c r="P36" s="6"/>
    </row>
    <row r="37" spans="1:16" x14ac:dyDescent="0.3">
      <c r="A37" s="5" t="s">
        <v>15</v>
      </c>
      <c r="B37" s="6" t="s">
        <v>4</v>
      </c>
      <c r="C37" s="51" t="str">
        <f t="shared" si="3"/>
        <v>0.92 (0.10, 1.54)</v>
      </c>
      <c r="D37" s="94">
        <v>0.923898095125816</v>
      </c>
      <c r="E37">
        <v>9.9524556973381806E-2</v>
      </c>
      <c r="F37">
        <v>1.5352201465967099</v>
      </c>
      <c r="G37" s="51" t="str">
        <f>"*"&amp;TEXT(H37,"0.00")&amp;" ("&amp;TEXT(I37,"0.00")&amp;", "&amp;TEXT(J37,"0.00")&amp;")"</f>
        <v>*-0.94 (0.00, 0.00)</v>
      </c>
      <c r="H37" s="94">
        <v>-0.94281558620668104</v>
      </c>
      <c r="I37" s="27"/>
      <c r="J37" s="27"/>
      <c r="K37" s="51" t="str">
        <f>"*"&amp;TEXT(L37,"0.00")&amp;" ("&amp;TEXT(M37,"0.00")&amp;", "&amp;TEXT(N37,"0.00")&amp;")"</f>
        <v>*0.75 (0.00, 0.00)</v>
      </c>
      <c r="L37" s="54">
        <v>0.75277241583751198</v>
      </c>
      <c r="M37" s="48"/>
      <c r="N37" s="49"/>
      <c r="P37" s="6"/>
    </row>
    <row r="38" spans="1:16" x14ac:dyDescent="0.3">
      <c r="A38" s="5"/>
      <c r="B38" s="6" t="s">
        <v>5</v>
      </c>
      <c r="C38" s="51" t="str">
        <f t="shared" si="3"/>
        <v>0.87 (0.81, 0.95)</v>
      </c>
      <c r="D38" s="94">
        <v>0.87219702656814502</v>
      </c>
      <c r="E38">
        <v>0.80709676440925304</v>
      </c>
      <c r="F38">
        <v>0.94690507063400997</v>
      </c>
      <c r="G38" s="51" t="str">
        <f>"*"&amp;TEXT(H38,"0.00")&amp;" ("&amp;TEXT(I38,"0.00")&amp;", "&amp;TEXT(J38,"0.00")&amp;")"</f>
        <v>*1.00 (0.92, 1.09)</v>
      </c>
      <c r="H38" s="94">
        <v>1.00170794317446</v>
      </c>
      <c r="I38">
        <v>0.91689779777067004</v>
      </c>
      <c r="J38">
        <v>1.09436275870495</v>
      </c>
      <c r="K38" s="51" t="str">
        <f>"*"&amp;TEXT(L38,"0.00")&amp;" ("&amp;TEXT(M38,"0.00")&amp;", "&amp;TEXT(N38,"0.00")&amp;")"</f>
        <v>*0.82 (0.73, 0.92)</v>
      </c>
      <c r="L38" s="54">
        <v>0.82275335120744297</v>
      </c>
      <c r="M38" s="6">
        <v>0.73279001953256495</v>
      </c>
      <c r="N38" s="28">
        <v>0.92376132163327696</v>
      </c>
      <c r="P38" s="6"/>
    </row>
    <row r="39" spans="1:16" x14ac:dyDescent="0.3">
      <c r="A39" s="5" t="s">
        <v>16</v>
      </c>
      <c r="B39" s="6" t="s">
        <v>4</v>
      </c>
      <c r="C39" s="51" t="str">
        <f t="shared" si="3"/>
        <v>3.27 (2.62, 3.81)</v>
      </c>
      <c r="D39" s="94">
        <v>3.27322309834345</v>
      </c>
      <c r="E39">
        <v>2.62166959017893</v>
      </c>
      <c r="F39">
        <v>3.8147099333340901</v>
      </c>
      <c r="G39" s="51" t="str">
        <f t="shared" si="4"/>
        <v>4.16 (2.69, 5.62)</v>
      </c>
      <c r="H39" s="94">
        <v>4.1641473838320104</v>
      </c>
      <c r="I39">
        <v>2.6936270029378901</v>
      </c>
      <c r="J39">
        <v>5.6186206666210197</v>
      </c>
      <c r="K39" s="51" t="str">
        <f t="shared" si="5"/>
        <v>21.21 (19.87, 23.10)</v>
      </c>
      <c r="L39" s="54">
        <v>21.2102362204724</v>
      </c>
      <c r="M39" s="6">
        <v>19.8684210526316</v>
      </c>
      <c r="N39" s="28">
        <v>23.097826086956498</v>
      </c>
      <c r="P39" s="6"/>
    </row>
    <row r="40" spans="1:16" x14ac:dyDescent="0.3">
      <c r="A40" s="5"/>
      <c r="B40" s="6" t="s">
        <v>5</v>
      </c>
      <c r="C40" s="51" t="str">
        <f t="shared" si="3"/>
        <v>0.96 (0.94, 0.98)</v>
      </c>
      <c r="D40" s="94">
        <v>0.95909192777511998</v>
      </c>
      <c r="E40">
        <v>0.93939987006196701</v>
      </c>
      <c r="F40">
        <v>0.98313449265204</v>
      </c>
      <c r="G40" s="51" t="str">
        <f t="shared" si="4"/>
        <v>0.98 (0.93, 1.04)</v>
      </c>
      <c r="H40" s="94">
        <v>0.98046625341670601</v>
      </c>
      <c r="I40">
        <v>0.92780236816056705</v>
      </c>
      <c r="J40">
        <v>1.03713553494694</v>
      </c>
      <c r="K40" s="51" t="str">
        <f t="shared" si="5"/>
        <v>0.76 (0.68, 0.82)</v>
      </c>
      <c r="L40" s="54">
        <v>0.75590551181102394</v>
      </c>
      <c r="M40" s="6">
        <v>0.684782608695652</v>
      </c>
      <c r="N40" s="28">
        <v>0.81578947368421095</v>
      </c>
      <c r="P40" s="6"/>
    </row>
    <row r="41" spans="1:16" x14ac:dyDescent="0.3">
      <c r="A41" s="5" t="s">
        <v>18</v>
      </c>
      <c r="B41" s="6" t="s">
        <v>4</v>
      </c>
      <c r="C41" s="51" t="str">
        <f t="shared" si="3"/>
        <v>1.20 (0.99, 1.44)</v>
      </c>
      <c r="D41" s="94">
        <v>1.1955872103963301</v>
      </c>
      <c r="E41">
        <v>0.98881073243912898</v>
      </c>
      <c r="F41">
        <v>1.43690194788924</v>
      </c>
      <c r="G41" s="51" t="str">
        <f t="shared" si="4"/>
        <v>0.47 (0.03, 1.05)</v>
      </c>
      <c r="H41" s="94">
        <v>0.46666666666666701</v>
      </c>
      <c r="I41">
        <v>2.5000000000001198E-2</v>
      </c>
      <c r="J41">
        <v>1.05</v>
      </c>
      <c r="K41" s="51" t="str">
        <f t="shared" si="5"/>
        <v>3.31 (3.15, 3.46)</v>
      </c>
      <c r="L41" s="54">
        <v>3.3079999999999998</v>
      </c>
      <c r="M41" s="6">
        <v>3.1538461538461502</v>
      </c>
      <c r="N41" s="28">
        <v>3.4596774193548399</v>
      </c>
      <c r="P41" s="6"/>
    </row>
    <row r="42" spans="1:16" x14ac:dyDescent="0.3">
      <c r="A42" s="5"/>
      <c r="B42" s="6" t="s">
        <v>5</v>
      </c>
      <c r="C42" s="51" t="str">
        <f t="shared" si="3"/>
        <v>1.11 (1.07, 1.14)</v>
      </c>
      <c r="D42" s="94">
        <v>1.1064028671344801</v>
      </c>
      <c r="E42">
        <v>1.0746067099715</v>
      </c>
      <c r="F42">
        <v>1.1358947132310799</v>
      </c>
      <c r="G42" s="51" t="str">
        <f t="shared" si="4"/>
        <v>0.85 (0.79, 0.92)</v>
      </c>
      <c r="H42" s="94">
        <v>0.84848484848484895</v>
      </c>
      <c r="I42">
        <v>0.79166666666666596</v>
      </c>
      <c r="J42">
        <v>0.91666666666666696</v>
      </c>
      <c r="K42" s="51" t="str">
        <f t="shared" si="5"/>
        <v>0.81 (0.79, 0.85)</v>
      </c>
      <c r="L42" s="54">
        <v>0.81333333333333402</v>
      </c>
      <c r="M42" s="6">
        <v>0.79032258064516203</v>
      </c>
      <c r="N42" s="28">
        <v>0.84615384615384603</v>
      </c>
      <c r="P42" s="6"/>
    </row>
    <row r="43" spans="1:16" x14ac:dyDescent="0.3">
      <c r="A43" s="5" t="s">
        <v>19</v>
      </c>
      <c r="B43" s="6" t="s">
        <v>4</v>
      </c>
      <c r="C43" s="51" t="str">
        <f t="shared" si="3"/>
        <v>30.66 (20.44, 41.25)</v>
      </c>
      <c r="D43" s="94">
        <v>30.660535372421801</v>
      </c>
      <c r="E43">
        <v>20.442910901124399</v>
      </c>
      <c r="F43">
        <v>41.250641937480196</v>
      </c>
      <c r="G43" s="51" t="str">
        <f t="shared" si="4"/>
        <v>68.06 (51.81, 85.20)</v>
      </c>
      <c r="H43" s="94">
        <v>68.056410256410302</v>
      </c>
      <c r="I43">
        <v>51.810596026490302</v>
      </c>
      <c r="J43">
        <v>85.197394136807901</v>
      </c>
      <c r="K43" s="51" t="str">
        <f t="shared" si="5"/>
        <v>328.03 (286.85, 364.71)</v>
      </c>
      <c r="L43" s="54">
        <v>328.029222520107</v>
      </c>
      <c r="M43" s="6">
        <v>286.84753867791801</v>
      </c>
      <c r="N43" s="28">
        <v>364.71176470588301</v>
      </c>
      <c r="P43" s="6"/>
    </row>
    <row r="44" spans="1:16" x14ac:dyDescent="0.3">
      <c r="A44" s="5"/>
      <c r="B44" s="6" t="s">
        <v>5</v>
      </c>
      <c r="C44" s="51" t="str">
        <f t="shared" si="3"/>
        <v>0.97 (0.94, 1.01)</v>
      </c>
      <c r="D44" s="94">
        <v>0.97451287352023497</v>
      </c>
      <c r="E44">
        <v>0.94157647455574001</v>
      </c>
      <c r="F44">
        <v>1.00793675060869</v>
      </c>
      <c r="G44" s="51" t="str">
        <f t="shared" si="4"/>
        <v>1.18 (1.12, 1.23)</v>
      </c>
      <c r="H44" s="94">
        <v>1.17948717948718</v>
      </c>
      <c r="I44">
        <v>1.1237785016286601</v>
      </c>
      <c r="J44">
        <v>1.2295805739514301</v>
      </c>
      <c r="K44" s="51" t="str">
        <f t="shared" si="5"/>
        <v>0.74 (0.62, 0.87)</v>
      </c>
      <c r="L44" s="54">
        <v>0.738605898123324</v>
      </c>
      <c r="M44" s="6">
        <v>0.623529411764705</v>
      </c>
      <c r="N44" s="28">
        <v>0.87201125175808702</v>
      </c>
      <c r="P44" s="6"/>
    </row>
    <row r="45" spans="1:16" x14ac:dyDescent="0.3">
      <c r="A45" s="5" t="s">
        <v>20</v>
      </c>
      <c r="B45" s="6" t="s">
        <v>4</v>
      </c>
      <c r="C45" s="51" t="str">
        <f t="shared" si="3"/>
        <v>11.72 (2.57, 21.36)</v>
      </c>
      <c r="D45" s="94">
        <v>11.7242597339132</v>
      </c>
      <c r="E45">
        <v>2.5695703210182899</v>
      </c>
      <c r="F45">
        <v>21.357393112706099</v>
      </c>
      <c r="G45" s="51" t="str">
        <f t="shared" si="4"/>
        <v>40.84 (12.00, 69.31)</v>
      </c>
      <c r="H45" s="94">
        <v>40.840000000000103</v>
      </c>
      <c r="I45">
        <v>11.995358090185601</v>
      </c>
      <c r="J45">
        <v>69.309808612440193</v>
      </c>
      <c r="K45" s="51" t="str">
        <f t="shared" si="5"/>
        <v>24.62 (20.68, 28.00)</v>
      </c>
      <c r="L45" s="54">
        <v>24.620450450450502</v>
      </c>
      <c r="M45" s="6">
        <v>20.6826321467097</v>
      </c>
      <c r="N45" s="28">
        <v>28.0033898305085</v>
      </c>
      <c r="P45" s="6"/>
    </row>
    <row r="46" spans="1:16" x14ac:dyDescent="0.3">
      <c r="A46" s="5"/>
      <c r="B46" s="6" t="s">
        <v>5</v>
      </c>
      <c r="C46" s="51" t="str">
        <f t="shared" si="3"/>
        <v>1.06 (1.01, 1.10)</v>
      </c>
      <c r="D46" s="94">
        <v>1.0556212837110699</v>
      </c>
      <c r="E46">
        <v>1.0103436254209099</v>
      </c>
      <c r="F46">
        <v>1.1014019181858199</v>
      </c>
      <c r="G46" s="51" t="str">
        <f t="shared" si="4"/>
        <v>0.93 (0.80, 1.06)</v>
      </c>
      <c r="H46" s="94">
        <v>0.92800000000000005</v>
      </c>
      <c r="I46">
        <v>0.79665071770334905</v>
      </c>
      <c r="J46">
        <v>1.0596816976127299</v>
      </c>
      <c r="K46" s="51" t="str">
        <f t="shared" si="5"/>
        <v>0.85 (0.83, 0.87)</v>
      </c>
      <c r="L46" s="54">
        <v>0.84774774774774797</v>
      </c>
      <c r="M46" s="6">
        <v>0.83050847457627097</v>
      </c>
      <c r="N46" s="28">
        <v>0.86623516720604099</v>
      </c>
      <c r="P46" s="6"/>
    </row>
    <row r="47" spans="1:16" x14ac:dyDescent="0.3">
      <c r="A47" s="5" t="s">
        <v>22</v>
      </c>
      <c r="B47" s="6" t="s">
        <v>4</v>
      </c>
      <c r="C47" s="51" t="str">
        <f t="shared" si="3"/>
        <v>-0.01 (-0.03, 0.00)</v>
      </c>
      <c r="D47" s="94">
        <v>-1.43344428836475E-2</v>
      </c>
      <c r="E47">
        <v>-2.8707215526180399E-2</v>
      </c>
      <c r="F47">
        <v>-1.6220202714937199E-3</v>
      </c>
      <c r="G47" s="51" t="str">
        <f t="shared" si="4"/>
        <v>-0.07 (-0.10, -0.03)</v>
      </c>
      <c r="H47" s="94">
        <v>-6.8605263157894794E-2</v>
      </c>
      <c r="I47">
        <v>-0.102794871794872</v>
      </c>
      <c r="J47">
        <v>-3.2836909871244803E-2</v>
      </c>
      <c r="K47" s="51" t="str">
        <f t="shared" si="5"/>
        <v>-0.13 (-0.18, -0.09)</v>
      </c>
      <c r="L47" s="54">
        <v>-0.13223297491039401</v>
      </c>
      <c r="M47" s="6">
        <v>-0.17891385767790299</v>
      </c>
      <c r="N47" s="28">
        <v>-8.6302816901408202E-2</v>
      </c>
      <c r="P47" s="6"/>
    </row>
    <row r="48" spans="1:16" x14ac:dyDescent="0.3">
      <c r="A48" s="5"/>
      <c r="B48" s="6" t="s">
        <v>5</v>
      </c>
      <c r="C48" s="51" t="str">
        <f t="shared" si="3"/>
        <v>0.97 (0.95, 0.99)</v>
      </c>
      <c r="D48" s="94">
        <v>0.96782320935416899</v>
      </c>
      <c r="E48">
        <v>0.94786546548497896</v>
      </c>
      <c r="F48">
        <v>0.99089347041762499</v>
      </c>
      <c r="G48" s="51" t="str">
        <f t="shared" si="4"/>
        <v>1.01 (0.95, 1.06)</v>
      </c>
      <c r="H48" s="94">
        <v>1.0087719298245601</v>
      </c>
      <c r="I48">
        <v>0.95278969957081605</v>
      </c>
      <c r="J48">
        <v>1.0622710622710601</v>
      </c>
      <c r="K48" s="51" t="str">
        <f t="shared" si="5"/>
        <v>0.81 (0.74, 0.88)</v>
      </c>
      <c r="L48" s="54">
        <v>0.81362007168458805</v>
      </c>
      <c r="M48" s="6">
        <v>0.73943661971830998</v>
      </c>
      <c r="N48" s="28">
        <v>0.88014981273408199</v>
      </c>
      <c r="P48" s="6"/>
    </row>
    <row r="49" spans="1:16" x14ac:dyDescent="0.3">
      <c r="A49" s="5" t="s">
        <v>21</v>
      </c>
      <c r="B49" s="6" t="s">
        <v>4</v>
      </c>
      <c r="C49" s="51" t="str">
        <f t="shared" si="3"/>
        <v>0.03 (0.01, 0.04)</v>
      </c>
      <c r="D49" s="94">
        <v>2.8120958973302902E-2</v>
      </c>
      <c r="E49">
        <v>1.1168958816849799E-2</v>
      </c>
      <c r="F49">
        <v>4.3900952791459197E-2</v>
      </c>
      <c r="G49" s="51" t="str">
        <f t="shared" si="4"/>
        <v>0.17 (0.12, 0.21)</v>
      </c>
      <c r="H49" s="94">
        <v>0.16907407407407399</v>
      </c>
      <c r="I49">
        <v>0.118818181818182</v>
      </c>
      <c r="J49">
        <v>0.21107216494845399</v>
      </c>
      <c r="K49" s="51" t="str">
        <f t="shared" si="5"/>
        <v>0.09 (0.07, 0.11)</v>
      </c>
      <c r="L49" s="54">
        <v>8.9500000000000093E-2</v>
      </c>
      <c r="M49" s="6">
        <v>6.7809187279152097E-2</v>
      </c>
      <c r="N49" s="28">
        <v>0.110078124999999</v>
      </c>
      <c r="P49" s="6"/>
    </row>
    <row r="50" spans="1:16" ht="15" thickBot="1" x14ac:dyDescent="0.35">
      <c r="A50" s="9"/>
      <c r="B50" s="10" t="s">
        <v>5</v>
      </c>
      <c r="C50" s="52" t="str">
        <f t="shared" si="3"/>
        <v>0.93 (0.91, 0.96)</v>
      </c>
      <c r="D50" s="93">
        <v>0.93291398151037397</v>
      </c>
      <c r="E50" s="10">
        <v>0.91224492203649699</v>
      </c>
      <c r="F50" s="10">
        <v>0.95833701035338303</v>
      </c>
      <c r="G50" s="52" t="str">
        <f t="shared" si="4"/>
        <v>0.81 (0.75, 0.88)</v>
      </c>
      <c r="H50" s="93">
        <v>0.81481481481481499</v>
      </c>
      <c r="I50" s="10">
        <v>0.75257731958762897</v>
      </c>
      <c r="J50" s="10">
        <v>0.88038277511961704</v>
      </c>
      <c r="K50" s="52" t="str">
        <f t="shared" si="5"/>
        <v>0.79 (0.77, 0.82)</v>
      </c>
      <c r="L50" s="93">
        <v>0.79230769230769205</v>
      </c>
      <c r="M50" s="10">
        <v>0.765625000000001</v>
      </c>
      <c r="N50" s="29">
        <v>0.81978798586572399</v>
      </c>
      <c r="P50" s="6"/>
    </row>
    <row r="51" spans="1:16" ht="78.599999999999994" thickBot="1" x14ac:dyDescent="0.35">
      <c r="A51" t="s">
        <v>1</v>
      </c>
      <c r="B51" s="163" t="s">
        <v>42</v>
      </c>
      <c r="C51" s="50" t="s">
        <v>45</v>
      </c>
      <c r="D51" s="50" t="s">
        <v>95</v>
      </c>
      <c r="E51" s="50" t="s">
        <v>96</v>
      </c>
      <c r="F51" s="50" t="s">
        <v>97</v>
      </c>
      <c r="G51" s="1" t="s">
        <v>40</v>
      </c>
      <c r="H51" s="1" t="s">
        <v>86</v>
      </c>
      <c r="I51" s="1" t="s">
        <v>84</v>
      </c>
      <c r="J51" s="1" t="s">
        <v>85</v>
      </c>
      <c r="K51" s="1" t="s">
        <v>41</v>
      </c>
      <c r="L51" s="1" t="s">
        <v>86</v>
      </c>
      <c r="M51" s="1" t="s">
        <v>84</v>
      </c>
      <c r="N51" s="164" t="s">
        <v>85</v>
      </c>
    </row>
    <row r="52" spans="1:16" x14ac:dyDescent="0.3">
      <c r="A52" s="3" t="s">
        <v>132</v>
      </c>
      <c r="B52" s="6" t="s">
        <v>4</v>
      </c>
      <c r="C52" s="176" t="str">
        <f>TEXT(D52,"0.00")&amp;" ("&amp;TEXT(E52,"0.00")&amp;", "&amp;TEXT(F52,"0.00")&amp;")"</f>
        <v>232.79 (187.65, 288.04)</v>
      </c>
      <c r="D52" s="158">
        <v>232.786455209389</v>
      </c>
      <c r="E52" s="158">
        <v>187.64681718703099</v>
      </c>
      <c r="F52" s="158">
        <v>288.04224644529302</v>
      </c>
      <c r="G52" s="176" t="str">
        <f>TEXT(H52,"0.00")&amp;" ("&amp;TEXT(I52,"0.00")&amp;", "&amp;TEXT(J52,"0.00")&amp;")"</f>
        <v>133.33 (77.85, 184.47)</v>
      </c>
      <c r="H52" s="158">
        <v>133.33084051373601</v>
      </c>
      <c r="I52" s="158">
        <v>77.845432627913397</v>
      </c>
      <c r="J52" s="158">
        <v>184.4705825895</v>
      </c>
      <c r="K52" s="176" t="str">
        <f>TEXT(L52,"0.00")&amp;" ("&amp;TEXT(M52,"0.00")&amp;", "&amp;TEXT(N52,"0.00")&amp;")"</f>
        <v>328.83 (266.16, 403.79)</v>
      </c>
      <c r="L52" s="158">
        <v>328.82853322361899</v>
      </c>
      <c r="M52" s="158">
        <v>266.15778951877701</v>
      </c>
      <c r="N52" s="159">
        <v>403.789808917198</v>
      </c>
    </row>
    <row r="53" spans="1:16" x14ac:dyDescent="0.3">
      <c r="A53" s="5"/>
      <c r="B53" s="6" t="s">
        <v>5</v>
      </c>
      <c r="C53" s="177" t="str">
        <f t="shared" ref="C53:C75" si="6">TEXT(D53,"0.00")&amp;" ("&amp;TEXT(E53,"0.00")&amp;", "&amp;TEXT(F53,"0.00")&amp;")"</f>
        <v>0.97 (0.96, 0.97)</v>
      </c>
      <c r="D53" s="160">
        <v>0.96833712121022797</v>
      </c>
      <c r="E53" s="160">
        <v>0.96417522270775202</v>
      </c>
      <c r="F53" s="160">
        <v>0.97167732476967905</v>
      </c>
      <c r="G53" s="177" t="str">
        <f t="shared" ref="G53:G75" si="7">TEXT(H53,"0.00")&amp;" ("&amp;TEXT(I53,"0.00")&amp;", "&amp;TEXT(J53,"0.00")&amp;")"</f>
        <v>0.99 (0.98, 0.99)</v>
      </c>
      <c r="H53" s="160">
        <v>0.98520565761664802</v>
      </c>
      <c r="I53" s="160">
        <v>0.97917266532296798</v>
      </c>
      <c r="J53" s="160">
        <v>0.98995446021966305</v>
      </c>
      <c r="K53" s="177" t="str">
        <f t="shared" ref="K53:K75" si="8">TEXT(L53,"0.00")&amp;" ("&amp;TEXT(M53,"0.00")&amp;", "&amp;TEXT(N53,"0.00")&amp;")"</f>
        <v>0.95 (0.95, 0.96)</v>
      </c>
      <c r="L53" s="160">
        <v>0.95422752520057597</v>
      </c>
      <c r="M53" s="160">
        <v>0.94904458598726105</v>
      </c>
      <c r="N53" s="161">
        <v>0.95901756390118498</v>
      </c>
    </row>
    <row r="54" spans="1:16" x14ac:dyDescent="0.3">
      <c r="A54" s="5" t="s">
        <v>135</v>
      </c>
      <c r="B54" s="6" t="s">
        <v>4</v>
      </c>
      <c r="C54" s="178" t="str">
        <f>TEXT(D54,"0.00")&amp;" ("&amp;TEXT(E54,"0.00")&amp;", "&amp;TEXT(F54,"0.00")&amp;")"</f>
        <v>0.45 (-4.05, 4.65)</v>
      </c>
      <c r="D54" s="54">
        <v>0.449653431376419</v>
      </c>
      <c r="E54" s="6">
        <v>-4.0452077194670402</v>
      </c>
      <c r="F54" s="6">
        <v>4.6484325227868304</v>
      </c>
      <c r="G54" s="51" t="str">
        <f>TEXT(H54,"0.00")&amp;" ("&amp;TEXT(I54,"0.00")&amp;", "&amp;TEXT(J54,"0.00")&amp;")"</f>
        <v>0.19 (-6.25, 6.21)</v>
      </c>
      <c r="H54" s="54">
        <v>0.187202316344042</v>
      </c>
      <c r="I54" s="6">
        <v>-6.2470350218530397</v>
      </c>
      <c r="J54" s="6">
        <v>6.2142057894657201</v>
      </c>
      <c r="K54" s="51" t="str">
        <f>TEXT(L54,"0.00")&amp;" ("&amp;TEXT(M54,"0.00")&amp;", "&amp;TEXT(N54,"0.00")&amp;")"</f>
        <v>-1.34 (-7.17, 2.36)</v>
      </c>
      <c r="L54" s="54">
        <v>-1.3445378151260501</v>
      </c>
      <c r="M54" s="6">
        <v>-7.1714285714286898</v>
      </c>
      <c r="N54" s="28">
        <v>2.36363636363637</v>
      </c>
      <c r="P54" s="6"/>
    </row>
    <row r="55" spans="1:16" x14ac:dyDescent="0.3">
      <c r="A55" s="5"/>
      <c r="B55" s="6" t="s">
        <v>5</v>
      </c>
      <c r="C55" s="178" t="str">
        <f t="shared" si="6"/>
        <v>1.06 (1.06, 1.07)</v>
      </c>
      <c r="D55" s="54">
        <v>1.0633175628542799</v>
      </c>
      <c r="E55" s="6">
        <v>1.05621985801324</v>
      </c>
      <c r="F55" s="6">
        <v>1.07044689284884</v>
      </c>
      <c r="G55" s="51" t="str">
        <f t="shared" si="7"/>
        <v>1.04 (1.03, 1.05)</v>
      </c>
      <c r="H55" s="54">
        <v>1.03939573852036</v>
      </c>
      <c r="I55" s="54">
        <v>1.02952527586724</v>
      </c>
      <c r="J55" s="54">
        <v>1.0494617766422401</v>
      </c>
      <c r="K55" s="51" t="str">
        <f t="shared" si="8"/>
        <v>1.08 (1.07, 1.09)</v>
      </c>
      <c r="L55" s="54">
        <v>1.0756302521008401</v>
      </c>
      <c r="M55" s="6">
        <v>1.0681818181818199</v>
      </c>
      <c r="N55" s="28">
        <v>1.0857142857142901</v>
      </c>
      <c r="P55" s="6"/>
    </row>
    <row r="56" spans="1:16" x14ac:dyDescent="0.3">
      <c r="A56" s="5" t="s">
        <v>11</v>
      </c>
      <c r="B56" s="6" t="s">
        <v>4</v>
      </c>
      <c r="C56" s="178" t="str">
        <f t="shared" si="6"/>
        <v>79.76 (50.42, 96.40)</v>
      </c>
      <c r="D56" s="54">
        <v>79.763640790585299</v>
      </c>
      <c r="E56" s="6">
        <v>50.418163412603697</v>
      </c>
      <c r="F56" s="6">
        <v>96.399313090558294</v>
      </c>
      <c r="G56" s="51" t="str">
        <f t="shared" si="7"/>
        <v>-24.00 (-38.77, -9.88)</v>
      </c>
      <c r="H56" s="54">
        <v>-23.999999999999901</v>
      </c>
      <c r="I56" s="6">
        <v>-38.771171171171197</v>
      </c>
      <c r="J56" s="6">
        <v>-9.8794178794179306</v>
      </c>
      <c r="K56" s="51" t="str">
        <f t="shared" si="8"/>
        <v>-11.80 (-27.28, 0.53)</v>
      </c>
      <c r="L56" s="54">
        <v>-11.8011049723757</v>
      </c>
      <c r="M56" s="54">
        <v>-27.275229357798398</v>
      </c>
      <c r="N56" s="28">
        <v>0.53314121037487905</v>
      </c>
      <c r="P56" s="6"/>
    </row>
    <row r="57" spans="1:16" x14ac:dyDescent="0.3">
      <c r="A57" s="5"/>
      <c r="B57" s="6" t="s">
        <v>5</v>
      </c>
      <c r="C57" s="178" t="str">
        <f t="shared" si="6"/>
        <v>1.07 (1.05, 1.11)</v>
      </c>
      <c r="D57" s="54">
        <v>1.07105081104176</v>
      </c>
      <c r="E57" s="6">
        <v>1.0514817956862199</v>
      </c>
      <c r="F57" s="6">
        <v>1.11404118300317</v>
      </c>
      <c r="G57" s="51" t="str">
        <f t="shared" si="7"/>
        <v>1.00 (0.98, 1.02)</v>
      </c>
      <c r="H57" s="54">
        <v>1</v>
      </c>
      <c r="I57" s="6">
        <v>0.98336798336798303</v>
      </c>
      <c r="J57" s="6">
        <v>1.0198198198198201</v>
      </c>
      <c r="K57" s="51" t="str">
        <f t="shared" si="8"/>
        <v>1.12 (1.10, 1.14)</v>
      </c>
      <c r="L57" s="54">
        <v>1.1160220994475101</v>
      </c>
      <c r="M57" s="6">
        <v>1.1008645533141199</v>
      </c>
      <c r="N57" s="28">
        <v>1.13761467889908</v>
      </c>
      <c r="P57" s="6"/>
    </row>
    <row r="58" spans="1:16" x14ac:dyDescent="0.3">
      <c r="A58" s="5" t="s">
        <v>13</v>
      </c>
      <c r="B58" s="6" t="s">
        <v>4</v>
      </c>
      <c r="C58" s="179" t="str">
        <f t="shared" si="6"/>
        <v>-5.05 (-5.87, -4.16)</v>
      </c>
      <c r="D58" s="54">
        <v>-5.0522284194567204</v>
      </c>
      <c r="E58" s="6">
        <v>-5.8699278196682796</v>
      </c>
      <c r="F58" s="6">
        <v>-4.1624530295792201</v>
      </c>
      <c r="G58" s="51" t="str">
        <f>"*"&amp;TEXT(H58,"0.00")&amp;" ("&amp;TEXT(I58,"0.00")&amp;", "&amp;TEXT(J58,"0.00")&amp;")"</f>
        <v>*-4.91 (0.00, 0.00)</v>
      </c>
      <c r="H58" s="54">
        <v>-4.9117926295292902</v>
      </c>
      <c r="I58" s="48"/>
      <c r="J58" s="48"/>
      <c r="K58" s="51" t="str">
        <f>"*"&amp;TEXT(L58,"0.00")&amp;" ("&amp;TEXT(M58,"0.00")&amp;", "&amp;TEXT(N58,"0.00")&amp;")"</f>
        <v>*-5.73 (0.00, 0.00)</v>
      </c>
      <c r="L58" s="54">
        <v>-5.7343280003027104</v>
      </c>
      <c r="M58" s="48"/>
      <c r="N58" s="49"/>
      <c r="P58" s="6"/>
    </row>
    <row r="59" spans="1:16" x14ac:dyDescent="0.3">
      <c r="A59" s="5"/>
      <c r="B59" s="6" t="s">
        <v>5</v>
      </c>
      <c r="C59" s="179" t="str">
        <f t="shared" si="6"/>
        <v>1.12 (1.07, 1.17)</v>
      </c>
      <c r="D59" s="54">
        <v>1.11674308084598</v>
      </c>
      <c r="E59" s="6">
        <v>1.0701862686098</v>
      </c>
      <c r="F59" s="6">
        <v>1.16863215328935</v>
      </c>
      <c r="G59" s="51" t="str">
        <f>"*"&amp;TEXT(H59,"0.00")&amp;" ("&amp;TEXT(I59,"0.00")&amp;", "&amp;TEXT(J59,"0.00")&amp;")"</f>
        <v>*0.94 (0.85, 1.03)</v>
      </c>
      <c r="H59" s="54">
        <v>0.93563220550273496</v>
      </c>
      <c r="I59" s="6">
        <v>0.84703426706485097</v>
      </c>
      <c r="J59" s="6">
        <v>1.0334972952244099</v>
      </c>
      <c r="K59" s="51" t="str">
        <f>"*"&amp;TEXT(L59,"0.00")&amp;" ("&amp;TEXT(M59,"0.00")&amp;", "&amp;TEXT(N59,"0.00")&amp;")"</f>
        <v>*1.36 (1.25, 1.49)</v>
      </c>
      <c r="L59" s="54">
        <v>1.36192130510206</v>
      </c>
      <c r="M59" s="6">
        <v>1.24889797105316</v>
      </c>
      <c r="N59" s="28">
        <v>1.48517307600939</v>
      </c>
      <c r="P59" s="6"/>
    </row>
    <row r="60" spans="1:16" x14ac:dyDescent="0.3">
      <c r="A60" s="5" t="s">
        <v>14</v>
      </c>
      <c r="B60" s="6" t="s">
        <v>4</v>
      </c>
      <c r="C60" s="178" t="str">
        <f t="shared" si="6"/>
        <v>81.22 (57.08, 96.68)</v>
      </c>
      <c r="D60" s="54">
        <v>81.220677608721005</v>
      </c>
      <c r="E60" s="6">
        <v>57.075181086372098</v>
      </c>
      <c r="F60" s="6">
        <v>96.677940815216104</v>
      </c>
      <c r="G60" s="51" t="str">
        <f t="shared" si="7"/>
        <v>-33.92 (-56.16, -16.14)</v>
      </c>
      <c r="H60" s="54">
        <v>-33.919282511210703</v>
      </c>
      <c r="I60" s="6">
        <v>-56.164619164619097</v>
      </c>
      <c r="J60" s="6">
        <v>-16.1357142857144</v>
      </c>
      <c r="K60" s="51" t="str">
        <f t="shared" si="8"/>
        <v>-3.31 (-14.82, 10.45)</v>
      </c>
      <c r="L60" s="54">
        <v>-3.3076086956521098</v>
      </c>
      <c r="M60" s="54">
        <v>-14.820372398685601</v>
      </c>
      <c r="N60" s="28">
        <v>10.4524714828899</v>
      </c>
      <c r="P60" s="6"/>
    </row>
    <row r="61" spans="1:16" x14ac:dyDescent="0.3">
      <c r="A61" s="5"/>
      <c r="B61" s="6" t="s">
        <v>5</v>
      </c>
      <c r="C61" s="180" t="str">
        <f t="shared" si="6"/>
        <v>1.06 (1.05, 1.08)</v>
      </c>
      <c r="D61" s="54">
        <v>1.06430783446372</v>
      </c>
      <c r="E61" s="6">
        <v>1.05291783072747</v>
      </c>
      <c r="F61" s="6">
        <v>1.08347456716539</v>
      </c>
      <c r="G61" s="51" t="str">
        <f t="shared" si="7"/>
        <v>1.02 (1.01, 1.04)</v>
      </c>
      <c r="H61" s="54">
        <v>1.02017937219731</v>
      </c>
      <c r="I61" s="6">
        <v>1.00714285714286</v>
      </c>
      <c r="J61" s="6">
        <v>1.03685503685504</v>
      </c>
      <c r="K61" s="51" t="str">
        <f t="shared" si="8"/>
        <v>1.09 (1.08, 1.10)</v>
      </c>
      <c r="L61" s="54">
        <v>1.09021739130435</v>
      </c>
      <c r="M61" s="54">
        <v>1.0798479087452499</v>
      </c>
      <c r="N61" s="28">
        <v>1.10076670317634</v>
      </c>
      <c r="P61" s="6"/>
    </row>
    <row r="62" spans="1:16" x14ac:dyDescent="0.3">
      <c r="A62" s="5" t="s">
        <v>15</v>
      </c>
      <c r="B62" s="6" t="s">
        <v>4</v>
      </c>
      <c r="C62" s="178" t="str">
        <f t="shared" si="6"/>
        <v>-0.29 (-1.58, 0.63)</v>
      </c>
      <c r="D62" s="54">
        <v>-0.29159402666505901</v>
      </c>
      <c r="E62" s="6">
        <v>-1.5805016658084301</v>
      </c>
      <c r="F62" s="6">
        <v>0.62894349900414903</v>
      </c>
      <c r="G62" s="51" t="str">
        <f>"*"&amp;TEXT(H62,"0.00")&amp;" ("&amp;TEXT(I62,"0.00")&amp;", "&amp;TEXT(J62,"0.00")&amp;")"</f>
        <v>*-1.86 (0.00, 0.00)</v>
      </c>
      <c r="H62" s="54">
        <v>-1.8593212525044001</v>
      </c>
      <c r="I62" s="48"/>
      <c r="J62" s="48"/>
      <c r="K62" s="53" t="str">
        <f>"*"&amp;TEXT(L62,"0.00")&amp;" ("&amp;TEXT(M62,"0.00")&amp;", "&amp;TEXT(N62,"0.00")&amp;")"</f>
        <v>*-0.91 (0.00, 0.00)</v>
      </c>
      <c r="L62" s="54">
        <v>-0.91494299565328097</v>
      </c>
      <c r="M62" s="48"/>
      <c r="N62" s="49"/>
      <c r="P62" s="6"/>
    </row>
    <row r="63" spans="1:16" x14ac:dyDescent="0.3">
      <c r="A63" s="5"/>
      <c r="B63" s="6" t="s">
        <v>5</v>
      </c>
      <c r="C63" s="178" t="str">
        <f t="shared" si="6"/>
        <v>1.11 (0.99, 1.25)</v>
      </c>
      <c r="D63" s="54">
        <v>1.10924642590509</v>
      </c>
      <c r="E63" s="6">
        <v>0.99020471555107503</v>
      </c>
      <c r="F63" s="6">
        <v>1.2521998804671299</v>
      </c>
      <c r="G63" s="51" t="str">
        <f>"*"&amp;TEXT(H63,"0.00")&amp;" ("&amp;TEXT(I63,"0.00")&amp;", "&amp;TEXT(J63,"0.00")&amp;")"</f>
        <v>*1.22 (1.06, 1.39)</v>
      </c>
      <c r="H63" s="54">
        <v>1.2175069742400799</v>
      </c>
      <c r="I63" s="6">
        <v>1.06319010727708</v>
      </c>
      <c r="J63" s="6">
        <v>1.3942221830107</v>
      </c>
      <c r="K63" s="53" t="str">
        <f>"*"&amp;TEXT(L63,"0.00")&amp;" ("&amp;TEXT(M63,"0.00")&amp;", "&amp;TEXT(N63,"0.00")&amp;")"</f>
        <v>*1.22 (1.08, 1.36)</v>
      </c>
      <c r="L63" s="54">
        <v>1.2154310870109899</v>
      </c>
      <c r="M63" s="6">
        <v>1.0825307106731099</v>
      </c>
      <c r="N63" s="28">
        <v>1.3646474069582499</v>
      </c>
      <c r="P63" s="6"/>
    </row>
    <row r="64" spans="1:16" x14ac:dyDescent="0.3">
      <c r="A64" s="5" t="s">
        <v>16</v>
      </c>
      <c r="B64" s="6" t="s">
        <v>4</v>
      </c>
      <c r="C64" s="178" t="str">
        <f t="shared" si="6"/>
        <v>-24.84 (-30.90, -21.06)</v>
      </c>
      <c r="D64" s="54">
        <v>-24.8394179374279</v>
      </c>
      <c r="E64" s="6">
        <v>-30.895833318971299</v>
      </c>
      <c r="F64" s="6">
        <v>-21.062120790329701</v>
      </c>
      <c r="G64" s="51" t="str">
        <f t="shared" si="7"/>
        <v>-24.85 (-29.80, -19.50)</v>
      </c>
      <c r="H64" s="54">
        <v>-24.852830188679299</v>
      </c>
      <c r="I64" s="6">
        <v>-29.795384615384599</v>
      </c>
      <c r="J64" s="6">
        <v>-19.5</v>
      </c>
      <c r="K64" s="51" t="str">
        <f t="shared" si="8"/>
        <v>-28.06 (-33.73, -24.35)</v>
      </c>
      <c r="L64" s="54">
        <v>-28.059374999999999</v>
      </c>
      <c r="M64" s="54">
        <v>-33.730158730158799</v>
      </c>
      <c r="N64" s="28">
        <v>-24.354838709677399</v>
      </c>
      <c r="P64" s="6"/>
    </row>
    <row r="65" spans="1:16" x14ac:dyDescent="0.3">
      <c r="A65" s="5"/>
      <c r="B65" s="6" t="s">
        <v>5</v>
      </c>
      <c r="C65" s="178" t="str">
        <f t="shared" si="6"/>
        <v>1.30 (1.20, 1.43)</v>
      </c>
      <c r="D65" s="54">
        <v>1.29514817657322</v>
      </c>
      <c r="E65" s="6">
        <v>1.2019382589261201</v>
      </c>
      <c r="F65" s="6">
        <v>1.43089887937358</v>
      </c>
      <c r="G65" s="51" t="str">
        <f t="shared" si="7"/>
        <v>1.32 (1.20, 1.45)</v>
      </c>
      <c r="H65" s="54">
        <v>1.32075471698113</v>
      </c>
      <c r="I65" s="6">
        <v>1.2</v>
      </c>
      <c r="J65" s="6">
        <v>1.4461538461538499</v>
      </c>
      <c r="K65" s="51" t="str">
        <f t="shared" si="8"/>
        <v>1.32 (1.23, 1.46)</v>
      </c>
      <c r="L65" s="54">
        <v>1.3229166666666701</v>
      </c>
      <c r="M65" s="6">
        <v>1.2258064516128999</v>
      </c>
      <c r="N65" s="28">
        <v>1.46031746031746</v>
      </c>
      <c r="P65" s="6"/>
    </row>
    <row r="66" spans="1:16" x14ac:dyDescent="0.3">
      <c r="A66" s="5" t="s">
        <v>18</v>
      </c>
      <c r="B66" s="6" t="s">
        <v>4</v>
      </c>
      <c r="C66" s="178" t="str">
        <f t="shared" si="6"/>
        <v>-3.32 (-3.69, -2.91)</v>
      </c>
      <c r="D66" s="54">
        <v>-3.3227759751338302</v>
      </c>
      <c r="E66" s="6">
        <v>-3.6886540971028499</v>
      </c>
      <c r="F66" s="6">
        <v>-2.9115973768947501</v>
      </c>
      <c r="G66" s="51" t="str">
        <f t="shared" si="7"/>
        <v>-2.82 (-3.64, -1.98)</v>
      </c>
      <c r="H66" s="54">
        <v>-2.8224999999999998</v>
      </c>
      <c r="I66" s="6">
        <v>-3.6393939393939401</v>
      </c>
      <c r="J66" s="6">
        <v>-1.98125</v>
      </c>
      <c r="K66" s="51" t="str">
        <f t="shared" si="8"/>
        <v>-4.07 (-4.38, -3.73)</v>
      </c>
      <c r="L66" s="54">
        <v>-4.0672131147541002</v>
      </c>
      <c r="M66" s="6">
        <v>-4.37755102040816</v>
      </c>
      <c r="N66" s="28">
        <v>-3.7272727272727302</v>
      </c>
      <c r="P66" s="6"/>
    </row>
    <row r="67" spans="1:16" x14ac:dyDescent="0.3">
      <c r="A67" s="5"/>
      <c r="B67" s="6" t="s">
        <v>5</v>
      </c>
      <c r="C67" s="178" t="str">
        <f t="shared" si="6"/>
        <v>1.35 (1.31, 1.40)</v>
      </c>
      <c r="D67" s="54">
        <v>1.34851158532315</v>
      </c>
      <c r="E67" s="6">
        <v>1.3070030131382999</v>
      </c>
      <c r="F67" s="6">
        <v>1.39742818204566</v>
      </c>
      <c r="G67" s="51" t="str">
        <f t="shared" si="7"/>
        <v>1.03 (0.94, 1.12)</v>
      </c>
      <c r="H67" s="54">
        <v>1.0249999999999999</v>
      </c>
      <c r="I67" s="6">
        <v>0.9375</v>
      </c>
      <c r="J67" s="6">
        <v>1.12121212121212</v>
      </c>
      <c r="K67" s="51" t="str">
        <f t="shared" si="8"/>
        <v>1.23 (1.18, 1.27)</v>
      </c>
      <c r="L67" s="54">
        <v>1.22950819672131</v>
      </c>
      <c r="M67" s="6">
        <v>1.1818181818181801</v>
      </c>
      <c r="N67" s="28">
        <v>1.2653061224489801</v>
      </c>
      <c r="P67" s="6"/>
    </row>
    <row r="68" spans="1:16" x14ac:dyDescent="0.3">
      <c r="A68" s="5" t="s">
        <v>19</v>
      </c>
      <c r="B68" s="6" t="s">
        <v>4</v>
      </c>
      <c r="C68" s="178" t="str">
        <f t="shared" si="6"/>
        <v>-398.22 (-537.75, -281.67)</v>
      </c>
      <c r="D68" s="54">
        <v>-398.22312646411302</v>
      </c>
      <c r="E68" s="6">
        <v>-537.75352669920096</v>
      </c>
      <c r="F68" s="6">
        <v>-281.66970281775002</v>
      </c>
      <c r="G68" s="51" t="str">
        <f t="shared" si="7"/>
        <v>-440.94 (-580.13, -330.83)</v>
      </c>
      <c r="H68" s="54">
        <v>-440.941176470588</v>
      </c>
      <c r="I68" s="6">
        <v>-580.12549965540995</v>
      </c>
      <c r="J68" s="6">
        <v>-330.82754303599398</v>
      </c>
      <c r="K68" s="51" t="str">
        <f t="shared" si="8"/>
        <v>-444.12 (-584.92, -328.95)</v>
      </c>
      <c r="L68" s="54">
        <v>-444.11941923774998</v>
      </c>
      <c r="M68" s="6">
        <v>-584.91509433962403</v>
      </c>
      <c r="N68" s="28">
        <v>-328.94935483871001</v>
      </c>
      <c r="P68" s="6"/>
    </row>
    <row r="69" spans="1:16" x14ac:dyDescent="0.3">
      <c r="A69" s="5"/>
      <c r="B69" s="6" t="s">
        <v>5</v>
      </c>
      <c r="C69" s="179" t="str">
        <f t="shared" si="6"/>
        <v>1.31 (1.10, 1.55)</v>
      </c>
      <c r="D69" s="54">
        <v>1.31091739644897</v>
      </c>
      <c r="E69" s="6">
        <v>1.10221135417532</v>
      </c>
      <c r="F69" s="6">
        <v>1.5532569744297</v>
      </c>
      <c r="G69" s="51" t="str">
        <f t="shared" si="7"/>
        <v>1.57 (1.37, 1.81)</v>
      </c>
      <c r="H69" s="54">
        <v>1.56582633053221</v>
      </c>
      <c r="I69" s="6">
        <v>1.37402190923318</v>
      </c>
      <c r="J69" s="6">
        <v>1.8104755341144001</v>
      </c>
      <c r="K69" s="51" t="str">
        <f t="shared" si="8"/>
        <v>1.35 (1.15, 1.60)</v>
      </c>
      <c r="L69" s="54">
        <v>1.3539019963702399</v>
      </c>
      <c r="M69" s="6">
        <v>1.1467741935483899</v>
      </c>
      <c r="N69" s="28">
        <v>1.60377358490566</v>
      </c>
      <c r="P69" s="6"/>
    </row>
    <row r="70" spans="1:16" x14ac:dyDescent="0.3">
      <c r="A70" s="5" t="s">
        <v>20</v>
      </c>
      <c r="B70" s="6" t="s">
        <v>4</v>
      </c>
      <c r="C70" s="179" t="str">
        <f t="shared" si="6"/>
        <v>-15.33 (-23.44, -8.96)</v>
      </c>
      <c r="D70" s="54">
        <v>-15.330266656552601</v>
      </c>
      <c r="E70" s="6">
        <v>-23.438242255304001</v>
      </c>
      <c r="F70" s="6">
        <v>-8.9647619649362902</v>
      </c>
      <c r="G70" s="51" t="str">
        <f t="shared" si="7"/>
        <v>16.36 (-23.79, 45.94)</v>
      </c>
      <c r="H70" s="54">
        <v>16.357443365695801</v>
      </c>
      <c r="I70" s="6">
        <v>-23.7882149046794</v>
      </c>
      <c r="J70" s="6">
        <v>45.939041095890502</v>
      </c>
      <c r="K70" s="51" t="str">
        <f t="shared" si="8"/>
        <v>-29.04 (-33.72, -23.88)</v>
      </c>
      <c r="L70" s="54">
        <v>-29.042189160467601</v>
      </c>
      <c r="M70" s="6">
        <v>-33.718367346938798</v>
      </c>
      <c r="N70" s="28">
        <v>-23.876463262764599</v>
      </c>
      <c r="P70" s="6"/>
    </row>
    <row r="71" spans="1:16" x14ac:dyDescent="0.3">
      <c r="A71" s="5"/>
      <c r="B71" s="6" t="s">
        <v>5</v>
      </c>
      <c r="C71" s="179" t="str">
        <f t="shared" si="6"/>
        <v>1.22 (1.19, 1.27)</v>
      </c>
      <c r="D71" s="54">
        <v>1.22488512908919</v>
      </c>
      <c r="E71" s="6">
        <v>1.19431279571386</v>
      </c>
      <c r="F71" s="6">
        <v>1.26597356566603</v>
      </c>
      <c r="G71" s="51" t="str">
        <f t="shared" si="7"/>
        <v>1.08 (0.94, 1.27)</v>
      </c>
      <c r="H71" s="54">
        <v>1.07928802588997</v>
      </c>
      <c r="I71" s="6">
        <v>0.93835616438356095</v>
      </c>
      <c r="J71" s="6">
        <v>1.2738301559792</v>
      </c>
      <c r="K71" s="51" t="str">
        <f t="shared" si="8"/>
        <v>1.18 (1.15, 1.20)</v>
      </c>
      <c r="L71" s="54">
        <v>1.1795961742826799</v>
      </c>
      <c r="M71" s="6">
        <v>1.1544209215442101</v>
      </c>
      <c r="N71" s="28">
        <v>1.2040816326530599</v>
      </c>
      <c r="P71" s="6"/>
    </row>
    <row r="72" spans="1:16" x14ac:dyDescent="0.3">
      <c r="A72" s="5" t="s">
        <v>22</v>
      </c>
      <c r="B72" s="6" t="s">
        <v>4</v>
      </c>
      <c r="C72" s="179" t="str">
        <f t="shared" si="6"/>
        <v>0.14 (0.09, 0.17)</v>
      </c>
      <c r="D72" s="54">
        <v>0.13533508870582101</v>
      </c>
      <c r="E72" s="6">
        <v>9.3011015973535893E-2</v>
      </c>
      <c r="F72" s="6">
        <v>0.17158036127818199</v>
      </c>
      <c r="G72" s="51" t="str">
        <f t="shared" si="7"/>
        <v>0.10 (0.05, 0.13)</v>
      </c>
      <c r="H72" s="54">
        <v>9.9801727503788407E-2</v>
      </c>
      <c r="I72" s="6">
        <v>4.8269766862640701E-2</v>
      </c>
      <c r="J72" s="6">
        <v>0.13455384074413801</v>
      </c>
      <c r="K72" s="51" t="str">
        <f t="shared" si="8"/>
        <v>0.16 (0.12, 0.20)</v>
      </c>
      <c r="L72" s="54">
        <v>0.16252422907489</v>
      </c>
      <c r="M72" s="6">
        <v>0.11671428571428499</v>
      </c>
      <c r="N72" s="28">
        <v>0.20327659574468099</v>
      </c>
      <c r="P72" s="6"/>
    </row>
    <row r="73" spans="1:16" x14ac:dyDescent="0.3">
      <c r="A73" s="5"/>
      <c r="B73" s="6" t="s">
        <v>5</v>
      </c>
      <c r="C73" s="179" t="str">
        <f t="shared" si="6"/>
        <v>1.22 (1.12, 1.35)</v>
      </c>
      <c r="D73" s="54">
        <v>1.21511791780978</v>
      </c>
      <c r="E73" s="6">
        <v>1.1237033049090901</v>
      </c>
      <c r="F73" s="6">
        <v>1.34719522204124</v>
      </c>
      <c r="G73" s="51" t="str">
        <f t="shared" si="7"/>
        <v>1.25 (1.15, 1.38)</v>
      </c>
      <c r="H73" s="54">
        <v>1.2549083020121701</v>
      </c>
      <c r="I73" s="6">
        <v>1.1465656515114799</v>
      </c>
      <c r="J73" s="6">
        <v>1.38119781134116</v>
      </c>
      <c r="K73" s="51" t="str">
        <f t="shared" si="8"/>
        <v>1.23 (1.14, 1.35)</v>
      </c>
      <c r="L73" s="54">
        <v>1.2290748898678401</v>
      </c>
      <c r="M73" s="6">
        <v>1.1361702127659601</v>
      </c>
      <c r="N73" s="28">
        <v>1.35238095238095</v>
      </c>
      <c r="P73" s="6"/>
    </row>
    <row r="74" spans="1:16" x14ac:dyDescent="0.3">
      <c r="A74" s="5" t="s">
        <v>21</v>
      </c>
      <c r="B74" s="6" t="s">
        <v>4</v>
      </c>
      <c r="C74" s="179" t="str">
        <f t="shared" si="6"/>
        <v>-0.08 (-0.11, -0.05)</v>
      </c>
      <c r="D74" s="54">
        <v>-7.8316808550687705E-2</v>
      </c>
      <c r="E74" s="54">
        <v>-0.109511181285793</v>
      </c>
      <c r="F74" s="54">
        <v>-5.0455538421674703E-2</v>
      </c>
      <c r="G74" s="51" t="str">
        <f t="shared" si="7"/>
        <v>0.08 (0.02, 0.14)</v>
      </c>
      <c r="H74" s="54">
        <v>8.3809815950920699E-2</v>
      </c>
      <c r="I74" s="6">
        <v>1.7333333333333301E-2</v>
      </c>
      <c r="J74" s="54">
        <v>0.135253731343284</v>
      </c>
      <c r="K74" s="51" t="str">
        <f t="shared" si="8"/>
        <v>-0.11 (-0.14, -0.08)</v>
      </c>
      <c r="L74" s="54">
        <v>-0.112961165048544</v>
      </c>
      <c r="M74" s="6">
        <v>-0.14377551020408</v>
      </c>
      <c r="N74" s="28">
        <v>-8.2715517241379502E-2</v>
      </c>
      <c r="P74" s="6"/>
    </row>
    <row r="75" spans="1:16" ht="15" thickBot="1" x14ac:dyDescent="0.35">
      <c r="A75" s="9"/>
      <c r="B75" s="10" t="s">
        <v>5</v>
      </c>
      <c r="C75" s="181" t="str">
        <f t="shared" si="6"/>
        <v>1.18 (1.14, 1.23)</v>
      </c>
      <c r="D75" s="93">
        <v>1.1808639002708301</v>
      </c>
      <c r="E75" s="10">
        <v>1.1408364985950901</v>
      </c>
      <c r="F75" s="10">
        <v>1.22579390931405</v>
      </c>
      <c r="G75" s="52" t="str">
        <f t="shared" si="7"/>
        <v>1.02 (0.94, 1.11)</v>
      </c>
      <c r="H75" s="93">
        <v>1.01840490797546</v>
      </c>
      <c r="I75" s="10">
        <v>0.94029850746268595</v>
      </c>
      <c r="J75" s="10">
        <v>1.1111111111111101</v>
      </c>
      <c r="K75" s="52" t="str">
        <f t="shared" si="8"/>
        <v>1.26 (1.22, 1.31)</v>
      </c>
      <c r="L75" s="93">
        <v>1.2621359223301001</v>
      </c>
      <c r="M75" s="10">
        <v>1.2198275862068999</v>
      </c>
      <c r="N75" s="29">
        <v>1.30612244897959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BA40-65DB-4199-9766-353EE03F4395}">
  <dimension ref="A1:DF55"/>
  <sheetViews>
    <sheetView topLeftCell="BA1" zoomScale="70" zoomScaleNormal="70" workbookViewId="0">
      <selection activeCell="DF29" sqref="DF29"/>
    </sheetView>
  </sheetViews>
  <sheetFormatPr defaultRowHeight="14.4" x14ac:dyDescent="0.3"/>
  <sheetData>
    <row r="1" spans="1:110" x14ac:dyDescent="0.3">
      <c r="A1" t="s">
        <v>2</v>
      </c>
    </row>
    <row r="2" spans="1:110" x14ac:dyDescent="0.3">
      <c r="B2" t="s">
        <v>132</v>
      </c>
      <c r="L2" t="s">
        <v>135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32</v>
      </c>
    </row>
    <row r="28" spans="1:110" x14ac:dyDescent="0.3">
      <c r="B28" t="s">
        <v>132</v>
      </c>
      <c r="L28" t="s">
        <v>135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6</v>
      </c>
    </row>
    <row r="55" spans="1:110" x14ac:dyDescent="0.3">
      <c r="B55" t="s">
        <v>132</v>
      </c>
      <c r="L55" t="s">
        <v>135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C0D47-9537-4D62-807A-3D33E71FEDAF}">
  <dimension ref="A1:DF55"/>
  <sheetViews>
    <sheetView topLeftCell="A10" zoomScale="60" zoomScaleNormal="60" workbookViewId="0">
      <selection activeCell="DF29" sqref="DF29"/>
    </sheetView>
  </sheetViews>
  <sheetFormatPr defaultRowHeight="14.4" x14ac:dyDescent="0.3"/>
  <sheetData>
    <row r="1" spans="1:110" x14ac:dyDescent="0.3">
      <c r="A1" t="s">
        <v>3</v>
      </c>
    </row>
    <row r="2" spans="1:110" x14ac:dyDescent="0.3">
      <c r="B2" t="s">
        <v>132</v>
      </c>
      <c r="L2" t="s">
        <v>135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8</v>
      </c>
    </row>
    <row r="28" spans="1:110" x14ac:dyDescent="0.3">
      <c r="B28" t="s">
        <v>132</v>
      </c>
      <c r="L28" t="s">
        <v>135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7</v>
      </c>
    </row>
    <row r="55" spans="1:110" x14ac:dyDescent="0.3">
      <c r="B55" t="s">
        <v>132</v>
      </c>
      <c r="L55" t="s">
        <v>135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007EE-904C-48F6-A28A-9F63DA5F1E31}">
  <dimension ref="A1:DF55"/>
  <sheetViews>
    <sheetView zoomScale="60" zoomScaleNormal="60" workbookViewId="0">
      <selection activeCell="DF56" sqref="DF56"/>
    </sheetView>
  </sheetViews>
  <sheetFormatPr defaultRowHeight="14.4" x14ac:dyDescent="0.3"/>
  <sheetData>
    <row r="1" spans="1:110" x14ac:dyDescent="0.3">
      <c r="A1" t="s">
        <v>0</v>
      </c>
    </row>
    <row r="2" spans="1:110" x14ac:dyDescent="0.3">
      <c r="B2" t="s">
        <v>132</v>
      </c>
      <c r="L2" t="s">
        <v>135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23</v>
      </c>
    </row>
    <row r="28" spans="1:110" x14ac:dyDescent="0.3">
      <c r="B28" t="s">
        <v>132</v>
      </c>
      <c r="L28" t="s">
        <v>135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9</v>
      </c>
    </row>
    <row r="55" spans="1:110" x14ac:dyDescent="0.3">
      <c r="B55" t="s">
        <v>132</v>
      </c>
      <c r="L55" t="s">
        <v>135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7FC1D-9D56-47FF-9D79-DC00B89A8ED4}">
  <sheetPr>
    <tabColor rgb="FFFFFF00"/>
  </sheetPr>
  <dimension ref="A1:DF57"/>
  <sheetViews>
    <sheetView zoomScale="70" zoomScaleNormal="70" workbookViewId="0">
      <selection activeCell="DP3" sqref="DP3"/>
    </sheetView>
  </sheetViews>
  <sheetFormatPr defaultRowHeight="14.4" x14ac:dyDescent="0.3"/>
  <sheetData>
    <row r="1" spans="1:110" x14ac:dyDescent="0.3">
      <c r="A1" s="151" t="s">
        <v>130</v>
      </c>
    </row>
    <row r="2" spans="1:110" x14ac:dyDescent="0.3">
      <c r="A2" s="101" t="s">
        <v>131</v>
      </c>
      <c r="B2" t="s">
        <v>132</v>
      </c>
      <c r="C2" t="s">
        <v>2</v>
      </c>
      <c r="L2" t="s">
        <v>133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52" t="s">
        <v>134</v>
      </c>
    </row>
    <row r="29" spans="1:110" x14ac:dyDescent="0.3">
      <c r="A29" s="151" t="s">
        <v>130</v>
      </c>
      <c r="B29" t="s">
        <v>132</v>
      </c>
      <c r="C29" t="s">
        <v>6</v>
      </c>
      <c r="L29" t="s">
        <v>133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V29" t="s">
        <v>22</v>
      </c>
      <c r="DF29" t="s">
        <v>21</v>
      </c>
    </row>
    <row r="30" spans="1:110" x14ac:dyDescent="0.3">
      <c r="A30" s="101" t="s">
        <v>131</v>
      </c>
    </row>
    <row r="31" spans="1:110" x14ac:dyDescent="0.3">
      <c r="A31" s="152" t="s">
        <v>134</v>
      </c>
    </row>
    <row r="55" spans="1:110" x14ac:dyDescent="0.3">
      <c r="A55" s="151" t="s">
        <v>130</v>
      </c>
      <c r="B55" t="s">
        <v>132</v>
      </c>
      <c r="C55" t="s">
        <v>32</v>
      </c>
      <c r="L55" t="s">
        <v>133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101" t="s">
        <v>131</v>
      </c>
    </row>
    <row r="57" spans="1:110" x14ac:dyDescent="0.3">
      <c r="A57" s="152" t="s">
        <v>134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EE53-C0AB-4616-86B5-617FAFB99C60}">
  <sheetPr>
    <tabColor rgb="FFFFFF00"/>
  </sheetPr>
  <dimension ref="A1:DF57"/>
  <sheetViews>
    <sheetView topLeftCell="CH49" zoomScale="60" zoomScaleNormal="60" workbookViewId="0">
      <selection activeCell="DI90" sqref="DI90"/>
    </sheetView>
  </sheetViews>
  <sheetFormatPr defaultRowHeight="14.4" x14ac:dyDescent="0.3"/>
  <sheetData>
    <row r="1" spans="1:110" x14ac:dyDescent="0.3">
      <c r="A1" s="151" t="s">
        <v>130</v>
      </c>
    </row>
    <row r="2" spans="1:110" x14ac:dyDescent="0.3">
      <c r="A2" s="101" t="s">
        <v>131</v>
      </c>
      <c r="B2" t="s">
        <v>132</v>
      </c>
      <c r="C2" t="s">
        <v>3</v>
      </c>
      <c r="L2" t="s">
        <v>133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52" t="s">
        <v>134</v>
      </c>
    </row>
    <row r="28" spans="1:110" x14ac:dyDescent="0.3">
      <c r="CS28" s="175" t="s">
        <v>136</v>
      </c>
    </row>
    <row r="29" spans="1:110" x14ac:dyDescent="0.3">
      <c r="A29" s="151" t="s">
        <v>130</v>
      </c>
      <c r="B29" t="s">
        <v>132</v>
      </c>
      <c r="C29" t="s">
        <v>7</v>
      </c>
      <c r="L29" t="s">
        <v>133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S29" s="174" t="s">
        <v>137</v>
      </c>
      <c r="CV29" t="s">
        <v>22</v>
      </c>
      <c r="DF29" t="s">
        <v>21</v>
      </c>
    </row>
    <row r="30" spans="1:110" x14ac:dyDescent="0.3">
      <c r="A30" s="101" t="s">
        <v>131</v>
      </c>
    </row>
    <row r="31" spans="1:110" x14ac:dyDescent="0.3">
      <c r="A31" s="152" t="s">
        <v>134</v>
      </c>
    </row>
    <row r="55" spans="1:110" x14ac:dyDescent="0.3">
      <c r="A55" s="151" t="s">
        <v>130</v>
      </c>
      <c r="B55" t="s">
        <v>132</v>
      </c>
      <c r="C55" t="s">
        <v>8</v>
      </c>
      <c r="L55" t="s">
        <v>133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101" t="s">
        <v>131</v>
      </c>
    </row>
    <row r="57" spans="1:110" x14ac:dyDescent="0.3">
      <c r="A57" s="152" t="s">
        <v>134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C168C-54D2-4A51-AD41-2008DA72035C}">
  <sheetPr>
    <tabColor rgb="FFFFFF00"/>
  </sheetPr>
  <dimension ref="A1:DF57"/>
  <sheetViews>
    <sheetView topLeftCell="BV31" zoomScale="50" zoomScaleNormal="50" workbookViewId="0">
      <selection activeCell="DE83" sqref="DE83"/>
    </sheetView>
  </sheetViews>
  <sheetFormatPr defaultRowHeight="14.4" x14ac:dyDescent="0.3"/>
  <sheetData>
    <row r="1" spans="1:110" x14ac:dyDescent="0.3">
      <c r="A1" s="151" t="s">
        <v>130</v>
      </c>
    </row>
    <row r="2" spans="1:110" x14ac:dyDescent="0.3">
      <c r="A2" s="101" t="s">
        <v>131</v>
      </c>
      <c r="B2" t="s">
        <v>132</v>
      </c>
      <c r="C2" t="s">
        <v>0</v>
      </c>
      <c r="L2" t="s">
        <v>133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52" t="s">
        <v>134</v>
      </c>
    </row>
    <row r="29" spans="1:110" x14ac:dyDescent="0.3">
      <c r="A29" s="151" t="s">
        <v>130</v>
      </c>
      <c r="B29" t="s">
        <v>132</v>
      </c>
      <c r="C29" t="s">
        <v>23</v>
      </c>
      <c r="L29" t="s">
        <v>133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V29" t="s">
        <v>22</v>
      </c>
      <c r="DF29" t="s">
        <v>21</v>
      </c>
    </row>
    <row r="30" spans="1:110" x14ac:dyDescent="0.3">
      <c r="A30" s="101" t="s">
        <v>131</v>
      </c>
    </row>
    <row r="31" spans="1:110" x14ac:dyDescent="0.3">
      <c r="A31" s="152" t="s">
        <v>134</v>
      </c>
    </row>
    <row r="55" spans="1:110" x14ac:dyDescent="0.3">
      <c r="A55" s="151" t="s">
        <v>130</v>
      </c>
      <c r="B55" t="s">
        <v>132</v>
      </c>
      <c r="C55" t="s">
        <v>9</v>
      </c>
      <c r="L55" t="s">
        <v>133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101" t="s">
        <v>131</v>
      </c>
    </row>
    <row r="57" spans="1:110" x14ac:dyDescent="0.3">
      <c r="A57" s="152" t="s">
        <v>134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4CCCB-F8E6-4C35-93D1-EEEAA9AEB7EA}">
  <dimension ref="A1"/>
  <sheetViews>
    <sheetView workbookViewId="0">
      <selection activeCell="J30" sqref="J30"/>
    </sheetView>
  </sheetViews>
  <sheetFormatPr defaultRowHeight="14.4" x14ac:dyDescent="0.3"/>
  <sheetData>
    <row r="1" spans="1:1" x14ac:dyDescent="0.3">
      <c r="A1" s="15" t="s">
        <v>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SummaryQuantFIT</vt:lpstr>
      <vt:lpstr>FIT</vt:lpstr>
      <vt:lpstr>Intermediate FIT</vt:lpstr>
      <vt:lpstr>Quant MISCAN as Ref FIT</vt:lpstr>
      <vt:lpstr>Quant CRCSPIN as Ref FIT</vt:lpstr>
      <vt:lpstr>Quant SimCRC as Ref FIT</vt:lpstr>
      <vt:lpstr>MISCANAsRefAllStool</vt:lpstr>
      <vt:lpstr>CRCSPINasRefAllStool</vt:lpstr>
      <vt:lpstr>SimCRCAsRefAllStool</vt:lpstr>
      <vt:lpstr>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</dc:creator>
  <cp:lastModifiedBy>TC</cp:lastModifiedBy>
  <dcterms:created xsi:type="dcterms:W3CDTF">2019-12-13T18:42:01Z</dcterms:created>
  <dcterms:modified xsi:type="dcterms:W3CDTF">2020-02-11T03:01:49Z</dcterms:modified>
</cp:coreProperties>
</file>