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1B9BFD24-0BF5-4036-8617-AD151F3CB88E}" xr6:coauthVersionLast="45" xr6:coauthVersionMax="45" xr10:uidLastSave="{00000000-0000-0000-0000-000000000000}"/>
  <bookViews>
    <workbookView xWindow="-108" yWindow="-108" windowWidth="23256" windowHeight="12720" tabRatio="908" xr2:uid="{4ABC3BBD-BAF2-4297-86ED-3C6779D4C753}"/>
  </bookViews>
  <sheets>
    <sheet name="SummaryQuantgFOBT" sheetId="6" r:id="rId1"/>
    <sheet name="gFOBT" sheetId="1" r:id="rId2"/>
    <sheet name="Intermediate gFOBT" sheetId="5" r:id="rId3"/>
    <sheet name="Quant MISCAN as Ref gFOBT" sheetId="11" r:id="rId4"/>
    <sheet name="Quant CRCSPIN as Ref gFOBT" sheetId="9" r:id="rId5"/>
    <sheet name="Quant SimCRC as Ref gFOBT" sheetId="10" r:id="rId6"/>
    <sheet name="MISCANAsRefAllStool" sheetId="13" r:id="rId7"/>
    <sheet name="CRCSPINasRefAllStool" sheetId="14" r:id="rId8"/>
    <sheet name="SimCRCAsRefAllStool" sheetId="15" r:id="rId9"/>
    <sheet name="version" sheetId="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3" i="6" l="1"/>
  <c r="C52" i="6"/>
  <c r="C28" i="6"/>
  <c r="K27" i="6"/>
  <c r="C27" i="6"/>
  <c r="L3" i="6"/>
  <c r="G3" i="6"/>
  <c r="I3" i="6" s="1"/>
  <c r="C3" i="6"/>
  <c r="N3" i="6" s="1"/>
  <c r="F2" i="6"/>
  <c r="H2" i="6" s="1"/>
  <c r="C2" i="6"/>
  <c r="R53" i="1"/>
  <c r="L53" i="6" s="1"/>
  <c r="Q53" i="1"/>
  <c r="K53" i="6" s="1"/>
  <c r="P53" i="1"/>
  <c r="R52" i="1"/>
  <c r="L52" i="6" s="1"/>
  <c r="Q52" i="1"/>
  <c r="K52" i="6" s="1"/>
  <c r="P52" i="1"/>
  <c r="N53" i="1"/>
  <c r="G53" i="6" s="1"/>
  <c r="I53" i="6" s="1"/>
  <c r="M53" i="1"/>
  <c r="F53" i="6" s="1"/>
  <c r="H53" i="6" s="1"/>
  <c r="L53" i="1"/>
  <c r="N52" i="1"/>
  <c r="G52" i="6" s="1"/>
  <c r="I52" i="6" s="1"/>
  <c r="M52" i="1"/>
  <c r="F52" i="6" s="1"/>
  <c r="H52" i="6" s="1"/>
  <c r="L52" i="1"/>
  <c r="J53" i="1"/>
  <c r="I53" i="1"/>
  <c r="J52" i="1"/>
  <c r="I52" i="1"/>
  <c r="H53" i="1"/>
  <c r="D53" i="6" s="1"/>
  <c r="E53" i="6" s="1"/>
  <c r="H52" i="1"/>
  <c r="D52" i="6" s="1"/>
  <c r="H54" i="1"/>
  <c r="R28" i="1"/>
  <c r="L28" i="6" s="1"/>
  <c r="Q28" i="1"/>
  <c r="K28" i="6" s="1"/>
  <c r="P28" i="1"/>
  <c r="R27" i="1"/>
  <c r="L27" i="6" s="1"/>
  <c r="Q27" i="1"/>
  <c r="M27" i="6" s="1"/>
  <c r="P27" i="1"/>
  <c r="N28" i="1"/>
  <c r="G28" i="6" s="1"/>
  <c r="I28" i="6" s="1"/>
  <c r="M28" i="1"/>
  <c r="F28" i="6" s="1"/>
  <c r="H28" i="6" s="1"/>
  <c r="L28" i="1"/>
  <c r="N27" i="1"/>
  <c r="G27" i="6" s="1"/>
  <c r="I27" i="6" s="1"/>
  <c r="M27" i="1"/>
  <c r="F27" i="6" s="1"/>
  <c r="H27" i="6" s="1"/>
  <c r="L27" i="1"/>
  <c r="J28" i="1"/>
  <c r="I28" i="1"/>
  <c r="J27" i="1"/>
  <c r="I27" i="1"/>
  <c r="H28" i="1"/>
  <c r="D28" i="6" s="1"/>
  <c r="E28" i="6" s="1"/>
  <c r="H27" i="1"/>
  <c r="D27" i="6" s="1"/>
  <c r="E27" i="6" s="1"/>
  <c r="H29" i="1"/>
  <c r="R3" i="1"/>
  <c r="Q3" i="1"/>
  <c r="K3" i="6" s="1"/>
  <c r="P3" i="1"/>
  <c r="R2" i="1"/>
  <c r="L2" i="6" s="1"/>
  <c r="Q2" i="1"/>
  <c r="M2" i="6" s="1"/>
  <c r="P2" i="1"/>
  <c r="N3" i="1"/>
  <c r="M3" i="1"/>
  <c r="F3" i="6" s="1"/>
  <c r="H3" i="6" s="1"/>
  <c r="L3" i="1"/>
  <c r="N2" i="1"/>
  <c r="G2" i="6" s="1"/>
  <c r="I2" i="6" s="1"/>
  <c r="M2" i="1"/>
  <c r="L2" i="1"/>
  <c r="J3" i="1"/>
  <c r="I3" i="1"/>
  <c r="J2" i="1"/>
  <c r="I2" i="1"/>
  <c r="H3" i="1"/>
  <c r="D3" i="6" s="1"/>
  <c r="H2" i="1"/>
  <c r="D2" i="6" s="1"/>
  <c r="E2" i="6" s="1"/>
  <c r="H4" i="1"/>
  <c r="N53" i="6" l="1"/>
  <c r="N52" i="6"/>
  <c r="J53" i="6"/>
  <c r="N28" i="6"/>
  <c r="N27" i="6"/>
  <c r="O27" i="6" s="1"/>
  <c r="M28" i="6"/>
  <c r="J28" i="6"/>
  <c r="N2" i="6"/>
  <c r="O2" i="6" s="1"/>
  <c r="K2" i="6"/>
  <c r="J2" i="6"/>
  <c r="J52" i="6"/>
  <c r="M53" i="6"/>
  <c r="O53" i="6" s="1"/>
  <c r="E52" i="6"/>
  <c r="M52" i="6"/>
  <c r="J27" i="6"/>
  <c r="J3" i="6"/>
  <c r="E3" i="6"/>
  <c r="M3" i="6"/>
  <c r="O3" i="6" s="1"/>
  <c r="K3" i="5"/>
  <c r="E3" i="1" s="1"/>
  <c r="K2" i="5"/>
  <c r="E2" i="1" s="1"/>
  <c r="K59" i="5"/>
  <c r="K58" i="5"/>
  <c r="K34" i="5"/>
  <c r="K33" i="5"/>
  <c r="K9" i="5"/>
  <c r="K8" i="5"/>
  <c r="G8" i="5"/>
  <c r="K53" i="5"/>
  <c r="E53" i="1" s="1"/>
  <c r="K52" i="5"/>
  <c r="E52" i="1" s="1"/>
  <c r="G53" i="5"/>
  <c r="D53" i="1" s="1"/>
  <c r="G52" i="5"/>
  <c r="D52" i="1" s="1"/>
  <c r="C53" i="5"/>
  <c r="C53" i="1" s="1"/>
  <c r="C52" i="5"/>
  <c r="C52" i="1" s="1"/>
  <c r="K28" i="5"/>
  <c r="E28" i="1" s="1"/>
  <c r="K27" i="5"/>
  <c r="E27" i="1" s="1"/>
  <c r="G28" i="5"/>
  <c r="D28" i="1" s="1"/>
  <c r="G27" i="5"/>
  <c r="D27" i="1" s="1"/>
  <c r="C28" i="5"/>
  <c r="C28" i="1" s="1"/>
  <c r="C27" i="5"/>
  <c r="C27" i="1" s="1"/>
  <c r="G3" i="5"/>
  <c r="D3" i="1" s="1"/>
  <c r="G2" i="5"/>
  <c r="D2" i="1" s="1"/>
  <c r="C3" i="5"/>
  <c r="C3" i="1" s="1"/>
  <c r="C2" i="5"/>
  <c r="C2" i="1" s="1"/>
  <c r="O52" i="6" l="1"/>
  <c r="P52" i="6" s="1"/>
  <c r="P53" i="6"/>
  <c r="O28" i="6"/>
  <c r="P28" i="6" s="1"/>
  <c r="P27" i="6"/>
  <c r="P2" i="6"/>
  <c r="P3" i="6"/>
  <c r="K75" i="5" l="1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K65" i="5"/>
  <c r="E65" i="1" s="1"/>
  <c r="K64" i="5"/>
  <c r="E64" i="1" s="1"/>
  <c r="K63" i="5"/>
  <c r="E63" i="1" s="1"/>
  <c r="K62" i="5"/>
  <c r="E62" i="1" s="1"/>
  <c r="K61" i="5"/>
  <c r="E61" i="1" s="1"/>
  <c r="K60" i="5"/>
  <c r="E60" i="1" s="1"/>
  <c r="E59" i="1"/>
  <c r="E58" i="1"/>
  <c r="K57" i="5"/>
  <c r="E57" i="1" s="1"/>
  <c r="K56" i="5"/>
  <c r="E56" i="1" s="1"/>
  <c r="K55" i="5"/>
  <c r="E55" i="1" s="1"/>
  <c r="K54" i="5"/>
  <c r="E54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G59" i="5"/>
  <c r="D59" i="1" s="1"/>
  <c r="G58" i="5"/>
  <c r="D58" i="1" s="1"/>
  <c r="G57" i="5"/>
  <c r="D57" i="1" s="1"/>
  <c r="G56" i="5"/>
  <c r="D56" i="1" s="1"/>
  <c r="G55" i="5"/>
  <c r="D55" i="1" s="1"/>
  <c r="G54" i="5"/>
  <c r="D54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C59" i="5"/>
  <c r="C59" i="1" s="1"/>
  <c r="C58" i="5"/>
  <c r="C58" i="1" s="1"/>
  <c r="C57" i="5"/>
  <c r="C57" i="1" s="1"/>
  <c r="C56" i="5"/>
  <c r="C56" i="1" s="1"/>
  <c r="C55" i="5"/>
  <c r="C55" i="1" s="1"/>
  <c r="C54" i="5"/>
  <c r="C54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K38" i="5"/>
  <c r="E38" i="1" s="1"/>
  <c r="K37" i="5"/>
  <c r="E37" i="1" s="1"/>
  <c r="K36" i="5"/>
  <c r="E36" i="1" s="1"/>
  <c r="K35" i="5"/>
  <c r="E35" i="1" s="1"/>
  <c r="E34" i="1"/>
  <c r="E33" i="1"/>
  <c r="K32" i="5"/>
  <c r="E32" i="1" s="1"/>
  <c r="K31" i="5"/>
  <c r="E31" i="1" s="1"/>
  <c r="K30" i="5"/>
  <c r="E30" i="1" s="1"/>
  <c r="K29" i="5"/>
  <c r="E29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G32" i="5"/>
  <c r="D32" i="1" s="1"/>
  <c r="G31" i="5"/>
  <c r="D31" i="1" s="1"/>
  <c r="G30" i="5"/>
  <c r="D30" i="1" s="1"/>
  <c r="G29" i="5"/>
  <c r="D29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C32" i="5"/>
  <c r="C32" i="1" s="1"/>
  <c r="C31" i="5"/>
  <c r="C31" i="1" s="1"/>
  <c r="C30" i="5"/>
  <c r="C30" i="1" s="1"/>
  <c r="C29" i="5"/>
  <c r="C29" i="1" s="1"/>
  <c r="K13" i="5"/>
  <c r="E13" i="1" s="1"/>
  <c r="K12" i="5"/>
  <c r="E12" i="1" s="1"/>
  <c r="E8" i="1"/>
  <c r="E9" i="1"/>
  <c r="G13" i="5"/>
  <c r="D13" i="1" s="1"/>
  <c r="G12" i="5"/>
  <c r="D12" i="1" s="1"/>
  <c r="G9" i="5"/>
  <c r="D9" i="1" s="1"/>
  <c r="D8" i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5" i="5"/>
  <c r="E15" i="1" s="1"/>
  <c r="K14" i="5"/>
  <c r="E14" i="1" s="1"/>
  <c r="K11" i="5"/>
  <c r="E11" i="1" s="1"/>
  <c r="K10" i="5"/>
  <c r="E10" i="1" s="1"/>
  <c r="K7" i="5"/>
  <c r="E7" i="1" s="1"/>
  <c r="K6" i="5"/>
  <c r="E6" i="1" s="1"/>
  <c r="K5" i="5"/>
  <c r="E5" i="1" s="1"/>
  <c r="K4" i="5"/>
  <c r="E4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5" i="5"/>
  <c r="D15" i="1" s="1"/>
  <c r="G14" i="5"/>
  <c r="D14" i="1" s="1"/>
  <c r="G11" i="5"/>
  <c r="D11" i="1" s="1"/>
  <c r="G10" i="5"/>
  <c r="D10" i="1" s="1"/>
  <c r="G7" i="5"/>
  <c r="D7" i="1" s="1"/>
  <c r="G6" i="5"/>
  <c r="D6" i="1" s="1"/>
  <c r="G5" i="5"/>
  <c r="D5" i="1" s="1"/>
  <c r="G4" i="5"/>
  <c r="D4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5" i="5"/>
  <c r="C5" i="1" s="1"/>
  <c r="C4" i="5"/>
  <c r="C4" i="1" s="1"/>
  <c r="C75" i="6" l="1"/>
  <c r="C74" i="6"/>
  <c r="C73" i="6"/>
  <c r="C72" i="6"/>
  <c r="C71" i="6"/>
  <c r="C70" i="6"/>
  <c r="C69" i="6"/>
  <c r="C68" i="6"/>
  <c r="C67" i="6"/>
  <c r="C66" i="6"/>
  <c r="C65" i="6"/>
  <c r="C64" i="6"/>
  <c r="C61" i="6"/>
  <c r="C60" i="6"/>
  <c r="C57" i="6"/>
  <c r="C56" i="6"/>
  <c r="C55" i="6"/>
  <c r="C54" i="6"/>
  <c r="C50" i="6"/>
  <c r="C49" i="6"/>
  <c r="C48" i="6"/>
  <c r="C47" i="6"/>
  <c r="C46" i="6"/>
  <c r="C45" i="6"/>
  <c r="C44" i="6"/>
  <c r="C43" i="6"/>
  <c r="C42" i="6"/>
  <c r="C41" i="6"/>
  <c r="C40" i="6"/>
  <c r="C39" i="6"/>
  <c r="C36" i="6"/>
  <c r="C35" i="6"/>
  <c r="C32" i="6"/>
  <c r="C31" i="6"/>
  <c r="C30" i="6"/>
  <c r="C29" i="6"/>
  <c r="C25" i="6"/>
  <c r="C24" i="6"/>
  <c r="C23" i="6"/>
  <c r="C22" i="6"/>
  <c r="C21" i="6"/>
  <c r="C20" i="6"/>
  <c r="C19" i="6"/>
  <c r="C18" i="6"/>
  <c r="C17" i="6"/>
  <c r="C16" i="6"/>
  <c r="C15" i="6"/>
  <c r="C14" i="6"/>
  <c r="C11" i="6"/>
  <c r="C10" i="6"/>
  <c r="C7" i="6"/>
  <c r="C6" i="6"/>
  <c r="C5" i="6"/>
  <c r="C4" i="6"/>
  <c r="R75" i="1" l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1" i="1"/>
  <c r="Q61" i="1"/>
  <c r="P61" i="1"/>
  <c r="R60" i="1"/>
  <c r="Q60" i="1"/>
  <c r="P60" i="1"/>
  <c r="R57" i="1"/>
  <c r="Q57" i="1"/>
  <c r="P57" i="1"/>
  <c r="R56" i="1"/>
  <c r="Q56" i="1"/>
  <c r="P5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9" i="1"/>
  <c r="G69" i="6" s="1"/>
  <c r="I69" i="6" s="1"/>
  <c r="M69" i="1"/>
  <c r="F69" i="6" s="1"/>
  <c r="H69" i="6" s="1"/>
  <c r="L69" i="1"/>
  <c r="N68" i="1"/>
  <c r="G68" i="6" s="1"/>
  <c r="I68" i="6" s="1"/>
  <c r="M68" i="1"/>
  <c r="F68" i="6" s="1"/>
  <c r="H68" i="6" s="1"/>
  <c r="L68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5" i="1"/>
  <c r="G65" i="6" s="1"/>
  <c r="I65" i="6" s="1"/>
  <c r="M65" i="1"/>
  <c r="F65" i="6" s="1"/>
  <c r="H65" i="6" s="1"/>
  <c r="L65" i="1"/>
  <c r="N64" i="1"/>
  <c r="G64" i="6" s="1"/>
  <c r="I64" i="6" s="1"/>
  <c r="M64" i="1"/>
  <c r="F64" i="6" s="1"/>
  <c r="H64" i="6" s="1"/>
  <c r="L64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N57" i="1"/>
  <c r="G57" i="6" s="1"/>
  <c r="I57" i="6" s="1"/>
  <c r="M57" i="1"/>
  <c r="F57" i="6" s="1"/>
  <c r="H57" i="6" s="1"/>
  <c r="L57" i="1"/>
  <c r="N56" i="1"/>
  <c r="G56" i="6" s="1"/>
  <c r="I56" i="6" s="1"/>
  <c r="M56" i="1"/>
  <c r="F56" i="6" s="1"/>
  <c r="H56" i="6" s="1"/>
  <c r="L5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1" i="1"/>
  <c r="I61" i="1"/>
  <c r="J60" i="1"/>
  <c r="I60" i="1"/>
  <c r="J57" i="1"/>
  <c r="I57" i="1"/>
  <c r="J56" i="1"/>
  <c r="I56" i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9" i="1"/>
  <c r="D69" i="6" s="1"/>
  <c r="E69" i="6" s="1"/>
  <c r="H68" i="1"/>
  <c r="D68" i="6" s="1"/>
  <c r="E68" i="6" s="1"/>
  <c r="H67" i="1"/>
  <c r="D67" i="6" s="1"/>
  <c r="E67" i="6" s="1"/>
  <c r="H66" i="1"/>
  <c r="D66" i="6" s="1"/>
  <c r="E66" i="6" s="1"/>
  <c r="H65" i="1"/>
  <c r="D65" i="6" s="1"/>
  <c r="E65" i="6" s="1"/>
  <c r="H64" i="1"/>
  <c r="D64" i="6" s="1"/>
  <c r="E64" i="6" s="1"/>
  <c r="H61" i="1"/>
  <c r="D61" i="6" s="1"/>
  <c r="E61" i="6" s="1"/>
  <c r="H60" i="1"/>
  <c r="D60" i="6" s="1"/>
  <c r="E60" i="6" s="1"/>
  <c r="H57" i="1"/>
  <c r="D57" i="6" s="1"/>
  <c r="E57" i="6" s="1"/>
  <c r="H56" i="1"/>
  <c r="D56" i="6" s="1"/>
  <c r="E56" i="6" s="1"/>
  <c r="R55" i="1"/>
  <c r="Q55" i="1"/>
  <c r="P55" i="1"/>
  <c r="R54" i="1"/>
  <c r="Q54" i="1"/>
  <c r="P54" i="1"/>
  <c r="N55" i="1"/>
  <c r="G55" i="6" s="1"/>
  <c r="I55" i="6" s="1"/>
  <c r="M55" i="1"/>
  <c r="F55" i="6" s="1"/>
  <c r="H55" i="6" s="1"/>
  <c r="L55" i="1"/>
  <c r="N54" i="1"/>
  <c r="G54" i="6" s="1"/>
  <c r="I54" i="6" s="1"/>
  <c r="M54" i="1"/>
  <c r="F54" i="6" s="1"/>
  <c r="H54" i="6" s="1"/>
  <c r="L54" i="1"/>
  <c r="J55" i="1"/>
  <c r="I55" i="1"/>
  <c r="J54" i="1"/>
  <c r="I54" i="1"/>
  <c r="H55" i="1"/>
  <c r="D55" i="6" s="1"/>
  <c r="E55" i="6" s="1"/>
  <c r="D54" i="6"/>
  <c r="E54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J67" i="6" l="1"/>
  <c r="J66" i="6"/>
  <c r="J54" i="6"/>
  <c r="N75" i="6"/>
  <c r="L75" i="6"/>
  <c r="N74" i="6"/>
  <c r="L74" i="6"/>
  <c r="K75" i="6"/>
  <c r="M75" i="6"/>
  <c r="K74" i="6"/>
  <c r="M74" i="6"/>
  <c r="N72" i="6"/>
  <c r="L72" i="6"/>
  <c r="N73" i="6"/>
  <c r="L73" i="6"/>
  <c r="M72" i="6"/>
  <c r="K72" i="6"/>
  <c r="K73" i="6"/>
  <c r="M73" i="6"/>
  <c r="N70" i="6"/>
  <c r="L70" i="6"/>
  <c r="N71" i="6"/>
  <c r="L71" i="6"/>
  <c r="K71" i="6"/>
  <c r="M71" i="6"/>
  <c r="K70" i="6"/>
  <c r="M70" i="6"/>
  <c r="L69" i="6"/>
  <c r="N69" i="6"/>
  <c r="N68" i="6"/>
  <c r="L68" i="6"/>
  <c r="M68" i="6"/>
  <c r="K68" i="6"/>
  <c r="M69" i="6"/>
  <c r="K69" i="6"/>
  <c r="N67" i="6"/>
  <c r="L67" i="6"/>
  <c r="L66" i="6"/>
  <c r="N66" i="6"/>
  <c r="K66" i="6"/>
  <c r="M66" i="6"/>
  <c r="M67" i="6"/>
  <c r="K67" i="6"/>
  <c r="N65" i="6"/>
  <c r="L65" i="6"/>
  <c r="L64" i="6"/>
  <c r="N64" i="6"/>
  <c r="K64" i="6"/>
  <c r="M64" i="6"/>
  <c r="M65" i="6"/>
  <c r="K65" i="6"/>
  <c r="N60" i="6"/>
  <c r="L60" i="6"/>
  <c r="L61" i="6"/>
  <c r="N61" i="6"/>
  <c r="M61" i="6"/>
  <c r="K61" i="6"/>
  <c r="M60" i="6"/>
  <c r="K60" i="6"/>
  <c r="N56" i="6"/>
  <c r="L56" i="6"/>
  <c r="N57" i="6"/>
  <c r="L57" i="6"/>
  <c r="M57" i="6"/>
  <c r="K57" i="6"/>
  <c r="M56" i="6"/>
  <c r="K56" i="6"/>
  <c r="N55" i="6"/>
  <c r="L55" i="6"/>
  <c r="L54" i="6"/>
  <c r="N54" i="6"/>
  <c r="M54" i="6"/>
  <c r="K54" i="6"/>
  <c r="K55" i="6"/>
  <c r="M55" i="6"/>
  <c r="J74" i="6"/>
  <c r="J75" i="6"/>
  <c r="J72" i="6"/>
  <c r="J73" i="6"/>
  <c r="J70" i="6"/>
  <c r="J71" i="6"/>
  <c r="J69" i="6"/>
  <c r="J68" i="6"/>
  <c r="J64" i="6"/>
  <c r="J65" i="6"/>
  <c r="J61" i="6"/>
  <c r="J60" i="6"/>
  <c r="J57" i="6"/>
  <c r="J56" i="6"/>
  <c r="J55" i="6"/>
  <c r="L50" i="6"/>
  <c r="N50" i="6"/>
  <c r="N49" i="6"/>
  <c r="L49" i="6"/>
  <c r="M49" i="6"/>
  <c r="K49" i="6"/>
  <c r="M50" i="6"/>
  <c r="K50" i="6"/>
  <c r="L48" i="6"/>
  <c r="N48" i="6"/>
  <c r="N47" i="6"/>
  <c r="L47" i="6"/>
  <c r="K47" i="6"/>
  <c r="M47" i="6"/>
  <c r="M48" i="6"/>
  <c r="K48" i="6"/>
  <c r="N45" i="6"/>
  <c r="L45" i="6"/>
  <c r="N46" i="6"/>
  <c r="L46" i="6"/>
  <c r="M46" i="6"/>
  <c r="K46" i="6"/>
  <c r="M45" i="6"/>
  <c r="K45" i="6"/>
  <c r="J50" i="6"/>
  <c r="J49" i="6"/>
  <c r="J48" i="6"/>
  <c r="J47" i="6"/>
  <c r="J46" i="6"/>
  <c r="J45" i="6"/>
  <c r="R44" i="1"/>
  <c r="Q44" i="1"/>
  <c r="P44" i="1"/>
  <c r="R43" i="1"/>
  <c r="Q43" i="1"/>
  <c r="P43" i="1"/>
  <c r="N44" i="1"/>
  <c r="G44" i="6" s="1"/>
  <c r="I44" i="6" s="1"/>
  <c r="M44" i="1"/>
  <c r="F44" i="6" s="1"/>
  <c r="H44" i="6" s="1"/>
  <c r="L44" i="1"/>
  <c r="N43" i="1"/>
  <c r="G43" i="6" s="1"/>
  <c r="I43" i="6" s="1"/>
  <c r="M43" i="1"/>
  <c r="F43" i="6" s="1"/>
  <c r="H43" i="6" s="1"/>
  <c r="L43" i="1"/>
  <c r="J44" i="1"/>
  <c r="I44" i="1"/>
  <c r="J43" i="1"/>
  <c r="I43" i="1"/>
  <c r="H44" i="1"/>
  <c r="D44" i="6" s="1"/>
  <c r="E44" i="6" s="1"/>
  <c r="H43" i="1"/>
  <c r="D43" i="6" s="1"/>
  <c r="E43" i="6" s="1"/>
  <c r="R42" i="1"/>
  <c r="Q42" i="1"/>
  <c r="P42" i="1"/>
  <c r="R41" i="1"/>
  <c r="Q41" i="1"/>
  <c r="P41" i="1"/>
  <c r="N42" i="1"/>
  <c r="G42" i="6" s="1"/>
  <c r="I42" i="6" s="1"/>
  <c r="M42" i="1"/>
  <c r="F42" i="6" s="1"/>
  <c r="H42" i="6" s="1"/>
  <c r="L42" i="1"/>
  <c r="N41" i="1"/>
  <c r="G41" i="6" s="1"/>
  <c r="I41" i="6" s="1"/>
  <c r="M41" i="1"/>
  <c r="F41" i="6" s="1"/>
  <c r="H41" i="6" s="1"/>
  <c r="L41" i="1"/>
  <c r="J42" i="1"/>
  <c r="I42" i="1"/>
  <c r="J41" i="1"/>
  <c r="I41" i="1"/>
  <c r="H42" i="1"/>
  <c r="D42" i="6" s="1"/>
  <c r="E42" i="6" s="1"/>
  <c r="H41" i="1"/>
  <c r="D41" i="6" s="1"/>
  <c r="E41" i="6" s="1"/>
  <c r="R40" i="1"/>
  <c r="Q40" i="1"/>
  <c r="P40" i="1"/>
  <c r="N40" i="1"/>
  <c r="G40" i="6" s="1"/>
  <c r="I40" i="6" s="1"/>
  <c r="M40" i="1"/>
  <c r="F40" i="6" s="1"/>
  <c r="H40" i="6" s="1"/>
  <c r="L40" i="1"/>
  <c r="J40" i="1"/>
  <c r="I40" i="1"/>
  <c r="R39" i="1"/>
  <c r="Q39" i="1"/>
  <c r="P39" i="1"/>
  <c r="N39" i="1"/>
  <c r="G39" i="6" s="1"/>
  <c r="I39" i="6" s="1"/>
  <c r="M39" i="1"/>
  <c r="F39" i="6" s="1"/>
  <c r="H39" i="6" s="1"/>
  <c r="L39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32" i="1"/>
  <c r="Q32" i="1"/>
  <c r="P32" i="1"/>
  <c r="R31" i="1"/>
  <c r="Q31" i="1"/>
  <c r="P31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H31" i="6" s="1"/>
  <c r="L31" i="1"/>
  <c r="J32" i="1"/>
  <c r="I32" i="1"/>
  <c r="J31" i="1"/>
  <c r="I31" i="1"/>
  <c r="H32" i="1"/>
  <c r="D32" i="6" s="1"/>
  <c r="E32" i="6" s="1"/>
  <c r="H31" i="1"/>
  <c r="D31" i="6" s="1"/>
  <c r="E31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30" i="1"/>
  <c r="Q30" i="1"/>
  <c r="P30" i="1"/>
  <c r="R29" i="1"/>
  <c r="Q29" i="1"/>
  <c r="P29" i="1"/>
  <c r="N30" i="1"/>
  <c r="G30" i="6" s="1"/>
  <c r="I30" i="6" s="1"/>
  <c r="M30" i="1"/>
  <c r="F30" i="6" s="1"/>
  <c r="H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E30" i="6" s="1"/>
  <c r="D29" i="6"/>
  <c r="E29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O61" i="6" l="1"/>
  <c r="P61" i="6" s="1"/>
  <c r="O72" i="6"/>
  <c r="P72" i="6" s="1"/>
  <c r="O47" i="6"/>
  <c r="P47" i="6" s="1"/>
  <c r="O48" i="6"/>
  <c r="P48" i="6" s="1"/>
  <c r="J39" i="6"/>
  <c r="J40" i="6"/>
  <c r="O66" i="6"/>
  <c r="P66" i="6" s="1"/>
  <c r="O71" i="6"/>
  <c r="P71" i="6" s="1"/>
  <c r="J41" i="6"/>
  <c r="J20" i="6"/>
  <c r="O73" i="6"/>
  <c r="P73" i="6" s="1"/>
  <c r="O74" i="6"/>
  <c r="P74" i="6" s="1"/>
  <c r="J25" i="6"/>
  <c r="J42" i="6"/>
  <c r="O75" i="6"/>
  <c r="P75" i="6" s="1"/>
  <c r="O70" i="6"/>
  <c r="P70" i="6" s="1"/>
  <c r="O68" i="6"/>
  <c r="P68" i="6" s="1"/>
  <c r="O69" i="6"/>
  <c r="P69" i="6" s="1"/>
  <c r="O67" i="6"/>
  <c r="P67" i="6" s="1"/>
  <c r="O64" i="6"/>
  <c r="P64" i="6" s="1"/>
  <c r="O65" i="6"/>
  <c r="P65" i="6" s="1"/>
  <c r="O60" i="6"/>
  <c r="P60" i="6" s="1"/>
  <c r="O56" i="6"/>
  <c r="P56" i="6" s="1"/>
  <c r="O57" i="6"/>
  <c r="P57" i="6" s="1"/>
  <c r="O54" i="6"/>
  <c r="P54" i="6" s="1"/>
  <c r="O55" i="6"/>
  <c r="P55" i="6" s="1"/>
  <c r="O50" i="6"/>
  <c r="P50" i="6" s="1"/>
  <c r="O49" i="6"/>
  <c r="P49" i="6" s="1"/>
  <c r="O45" i="6"/>
  <c r="P45" i="6" s="1"/>
  <c r="O46" i="6"/>
  <c r="P46" i="6" s="1"/>
  <c r="N44" i="6"/>
  <c r="L44" i="6"/>
  <c r="N43" i="6"/>
  <c r="L43" i="6"/>
  <c r="M44" i="6"/>
  <c r="K44" i="6"/>
  <c r="K43" i="6"/>
  <c r="M43" i="6"/>
  <c r="L42" i="6"/>
  <c r="N42" i="6"/>
  <c r="N41" i="6"/>
  <c r="L41" i="6"/>
  <c r="K41" i="6"/>
  <c r="M41" i="6"/>
  <c r="M42" i="6"/>
  <c r="K42" i="6"/>
  <c r="L40" i="6"/>
  <c r="N40" i="6"/>
  <c r="N39" i="6"/>
  <c r="L39" i="6"/>
  <c r="K39" i="6"/>
  <c r="M39" i="6"/>
  <c r="M40" i="6"/>
  <c r="K40" i="6"/>
  <c r="N36" i="6"/>
  <c r="L36" i="6"/>
  <c r="L35" i="6"/>
  <c r="N35" i="6"/>
  <c r="M36" i="6"/>
  <c r="K36" i="6"/>
  <c r="K35" i="6"/>
  <c r="M35" i="6"/>
  <c r="N31" i="6"/>
  <c r="L31" i="6"/>
  <c r="L32" i="6"/>
  <c r="N32" i="6"/>
  <c r="M31" i="6"/>
  <c r="K31" i="6"/>
  <c r="K32" i="6"/>
  <c r="M32" i="6"/>
  <c r="N29" i="6"/>
  <c r="L29" i="6"/>
  <c r="N30" i="6"/>
  <c r="L30" i="6"/>
  <c r="M30" i="6"/>
  <c r="K30" i="6"/>
  <c r="K29" i="6"/>
  <c r="M29" i="6"/>
  <c r="J44" i="6"/>
  <c r="J43" i="6"/>
  <c r="J35" i="6"/>
  <c r="J36" i="6"/>
  <c r="J32" i="6"/>
  <c r="J31" i="6"/>
  <c r="J29" i="6"/>
  <c r="J30" i="6"/>
  <c r="N25" i="6"/>
  <c r="L25" i="6"/>
  <c r="L24" i="6"/>
  <c r="N24" i="6"/>
  <c r="M24" i="6"/>
  <c r="K24" i="6"/>
  <c r="K25" i="6"/>
  <c r="M25" i="6"/>
  <c r="N23" i="6"/>
  <c r="L23" i="6"/>
  <c r="L22" i="6"/>
  <c r="N22" i="6"/>
  <c r="K22" i="6"/>
  <c r="M22" i="6"/>
  <c r="M23" i="6"/>
  <c r="K23" i="6"/>
  <c r="N21" i="6"/>
  <c r="L21" i="6"/>
  <c r="N20" i="6"/>
  <c r="L20" i="6"/>
  <c r="K21" i="6"/>
  <c r="M21" i="6"/>
  <c r="M20" i="6"/>
  <c r="K20" i="6"/>
  <c r="N19" i="6"/>
  <c r="L19" i="6"/>
  <c r="N18" i="6"/>
  <c r="L18" i="6"/>
  <c r="M18" i="6"/>
  <c r="K18" i="6"/>
  <c r="M19" i="6"/>
  <c r="K19" i="6"/>
  <c r="J24" i="6"/>
  <c r="J23" i="6"/>
  <c r="J22" i="6"/>
  <c r="J21" i="6"/>
  <c r="J19" i="6"/>
  <c r="J18" i="6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5" i="1"/>
  <c r="Q15" i="1"/>
  <c r="P15" i="1"/>
  <c r="R14" i="1"/>
  <c r="Q14" i="1"/>
  <c r="P14" i="1"/>
  <c r="N15" i="1"/>
  <c r="G15" i="6" s="1"/>
  <c r="I15" i="6" s="1"/>
  <c r="M15" i="1"/>
  <c r="F15" i="6" s="1"/>
  <c r="H15" i="6" s="1"/>
  <c r="L15" i="1"/>
  <c r="N14" i="1"/>
  <c r="G14" i="6" s="1"/>
  <c r="I14" i="6" s="1"/>
  <c r="M14" i="1"/>
  <c r="F14" i="6" s="1"/>
  <c r="H14" i="6" s="1"/>
  <c r="L14" i="1"/>
  <c r="J15" i="1"/>
  <c r="I15" i="1"/>
  <c r="J14" i="1"/>
  <c r="I14" i="1"/>
  <c r="H15" i="1"/>
  <c r="D15" i="6" s="1"/>
  <c r="E15" i="6" s="1"/>
  <c r="H14" i="1"/>
  <c r="D14" i="6" s="1"/>
  <c r="E14" i="6" s="1"/>
  <c r="R11" i="1"/>
  <c r="Q11" i="1"/>
  <c r="P11" i="1"/>
  <c r="R10" i="1"/>
  <c r="Q10" i="1"/>
  <c r="P10" i="1"/>
  <c r="N11" i="1"/>
  <c r="G11" i="6" s="1"/>
  <c r="I11" i="6" s="1"/>
  <c r="M11" i="1"/>
  <c r="F11" i="6" s="1"/>
  <c r="H11" i="6" s="1"/>
  <c r="L11" i="1"/>
  <c r="N10" i="1"/>
  <c r="G10" i="6" s="1"/>
  <c r="I10" i="6" s="1"/>
  <c r="M10" i="1"/>
  <c r="F10" i="6" s="1"/>
  <c r="H10" i="6" s="1"/>
  <c r="L10" i="1"/>
  <c r="J11" i="1"/>
  <c r="I11" i="1"/>
  <c r="J10" i="1"/>
  <c r="I10" i="1"/>
  <c r="H11" i="1"/>
  <c r="D11" i="6" s="1"/>
  <c r="E11" i="6" s="1"/>
  <c r="H10" i="1"/>
  <c r="D10" i="6" s="1"/>
  <c r="E10" i="6" s="1"/>
  <c r="R7" i="1"/>
  <c r="Q7" i="1"/>
  <c r="P7" i="1"/>
  <c r="N7" i="1"/>
  <c r="G7" i="6" s="1"/>
  <c r="I7" i="6" s="1"/>
  <c r="M7" i="1"/>
  <c r="F7" i="6" s="1"/>
  <c r="H7" i="6" s="1"/>
  <c r="L7" i="1"/>
  <c r="J7" i="1"/>
  <c r="I7" i="1"/>
  <c r="H7" i="1"/>
  <c r="D7" i="6" s="1"/>
  <c r="E7" i="6" s="1"/>
  <c r="H6" i="1"/>
  <c r="D6" i="6" s="1"/>
  <c r="E6" i="6" s="1"/>
  <c r="R6" i="1"/>
  <c r="Q6" i="1"/>
  <c r="P6" i="1"/>
  <c r="N6" i="1"/>
  <c r="G6" i="6" s="1"/>
  <c r="I6" i="6" s="1"/>
  <c r="M6" i="1"/>
  <c r="F6" i="6" s="1"/>
  <c r="H6" i="6" s="1"/>
  <c r="L6" i="1"/>
  <c r="J6" i="1"/>
  <c r="I6" i="1"/>
  <c r="R5" i="1"/>
  <c r="Q5" i="1"/>
  <c r="P5" i="1"/>
  <c r="R4" i="1"/>
  <c r="Q4" i="1"/>
  <c r="P4" i="1"/>
  <c r="N5" i="1"/>
  <c r="G5" i="6" s="1"/>
  <c r="I5" i="6" s="1"/>
  <c r="M5" i="1"/>
  <c r="F5" i="6" s="1"/>
  <c r="H5" i="6" s="1"/>
  <c r="L5" i="1"/>
  <c r="N4" i="1"/>
  <c r="G4" i="6" s="1"/>
  <c r="I4" i="6" s="1"/>
  <c r="M4" i="1"/>
  <c r="F4" i="6" s="1"/>
  <c r="H4" i="6" s="1"/>
  <c r="L4" i="1"/>
  <c r="J5" i="1"/>
  <c r="I5" i="1"/>
  <c r="J4" i="1"/>
  <c r="I4" i="1"/>
  <c r="H5" i="1"/>
  <c r="D5" i="6" s="1"/>
  <c r="E5" i="6" s="1"/>
  <c r="D4" i="6"/>
  <c r="E4" i="6" s="1"/>
  <c r="O20" i="6" l="1"/>
  <c r="P20" i="6" s="1"/>
  <c r="O40" i="6"/>
  <c r="P40" i="6" s="1"/>
  <c r="O30" i="6"/>
  <c r="P30" i="6" s="1"/>
  <c r="O18" i="6"/>
  <c r="P18" i="6" s="1"/>
  <c r="O32" i="6"/>
  <c r="P32" i="6" s="1"/>
  <c r="O35" i="6"/>
  <c r="P35" i="6" s="1"/>
  <c r="O43" i="6"/>
  <c r="P43" i="6" s="1"/>
  <c r="O25" i="6"/>
  <c r="P25" i="6" s="1"/>
  <c r="O23" i="6"/>
  <c r="P23" i="6" s="1"/>
  <c r="O21" i="6"/>
  <c r="P21" i="6" s="1"/>
  <c r="O22" i="6"/>
  <c r="P22" i="6" s="1"/>
  <c r="O39" i="6"/>
  <c r="P39" i="6" s="1"/>
  <c r="O41" i="6"/>
  <c r="P41" i="6" s="1"/>
  <c r="O44" i="6"/>
  <c r="P44" i="6" s="1"/>
  <c r="J16" i="6"/>
  <c r="O42" i="6"/>
  <c r="P42" i="6" s="1"/>
  <c r="O36" i="6"/>
  <c r="P36" i="6" s="1"/>
  <c r="O31" i="6"/>
  <c r="P31" i="6" s="1"/>
  <c r="O29" i="6"/>
  <c r="P29" i="6" s="1"/>
  <c r="O24" i="6"/>
  <c r="P24" i="6" s="1"/>
  <c r="O19" i="6"/>
  <c r="P19" i="6" s="1"/>
  <c r="L17" i="6"/>
  <c r="N17" i="6"/>
  <c r="N16" i="6"/>
  <c r="L16" i="6"/>
  <c r="M16" i="6"/>
  <c r="K16" i="6"/>
  <c r="K17" i="6"/>
  <c r="M17" i="6"/>
  <c r="L14" i="6"/>
  <c r="N14" i="6"/>
  <c r="L15" i="6"/>
  <c r="N15" i="6"/>
  <c r="M14" i="6"/>
  <c r="K14" i="6"/>
  <c r="M15" i="6"/>
  <c r="K15" i="6"/>
  <c r="L10" i="6"/>
  <c r="N10" i="6"/>
  <c r="L11" i="6"/>
  <c r="N11" i="6"/>
  <c r="M10" i="6"/>
  <c r="K10" i="6"/>
  <c r="M11" i="6"/>
  <c r="K11" i="6"/>
  <c r="L7" i="6"/>
  <c r="N7" i="6"/>
  <c r="N6" i="6"/>
  <c r="L6" i="6"/>
  <c r="M6" i="6"/>
  <c r="K6" i="6"/>
  <c r="M7" i="6"/>
  <c r="K7" i="6"/>
  <c r="L5" i="6"/>
  <c r="N5" i="6"/>
  <c r="L4" i="6"/>
  <c r="N4" i="6"/>
  <c r="M5" i="6"/>
  <c r="K5" i="6"/>
  <c r="K4" i="6"/>
  <c r="M4" i="6"/>
  <c r="J17" i="6"/>
  <c r="J15" i="6"/>
  <c r="J14" i="6"/>
  <c r="J10" i="6"/>
  <c r="J11" i="6"/>
  <c r="J7" i="6"/>
  <c r="J6" i="6"/>
  <c r="J5" i="6"/>
  <c r="J4" i="6"/>
  <c r="O17" i="6" l="1"/>
  <c r="P17" i="6" s="1"/>
  <c r="O5" i="6"/>
  <c r="P5" i="6" s="1"/>
  <c r="O10" i="6"/>
  <c r="P10" i="6" s="1"/>
  <c r="O11" i="6"/>
  <c r="P11" i="6" s="1"/>
  <c r="O15" i="6"/>
  <c r="P15" i="6" s="1"/>
  <c r="O16" i="6"/>
  <c r="P16" i="6" s="1"/>
  <c r="O14" i="6"/>
  <c r="P14" i="6" s="1"/>
  <c r="O7" i="6"/>
  <c r="P7" i="6" s="1"/>
  <c r="O6" i="6"/>
  <c r="P6" i="6" s="1"/>
  <c r="O4" i="6"/>
  <c r="P4" i="6" s="1"/>
</calcChain>
</file>

<file path=xl/sharedStrings.xml><?xml version="1.0" encoding="utf-8"?>
<sst xmlns="http://schemas.openxmlformats.org/spreadsheetml/2006/main" count="779" uniqueCount="139">
  <si>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</si>
  <si>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</si>
  <si>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</si>
  <si>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</si>
  <si>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</si>
  <si>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</si>
  <si>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</si>
  <si>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</si>
  <si>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</si>
  <si>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</si>
  <si>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</si>
  <si>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</si>
  <si>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</si>
  <si>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</si>
  <si>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</si>
  <si>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</si>
  <si>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</si>
  <si>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</si>
  <si>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</si>
  <si>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</si>
  <si>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</si>
  <si>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</si>
  <si>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</si>
  <si>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</si>
  <si>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</si>
  <si>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-47.45 (-58.57, -41.29)</t>
  </si>
  <si>
    <t>0.76 (0.73, 0.81)</t>
  </si>
  <si>
    <t>240.75 (214.09, 259.81)</t>
  </si>
  <si>
    <t>0.54 (0.47, 0.67)</t>
  </si>
  <si>
    <t>"Sim-CRC as the reference model"</t>
  </si>
  <si>
    <t>"CRC-SPIN as the reference model"</t>
  </si>
  <si>
    <t>"MISCAN as the reference model"</t>
  </si>
  <si>
    <t>CRC-SPIN vs MISCAN</t>
  </si>
  <si>
    <t>-28.50 (-34.46, -23.83)</t>
  </si>
  <si>
    <t>0.78 (0.76, 0.80)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</si>
  <si>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</si>
  <si>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</si>
  <si>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</si>
  <si>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</si>
  <si>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</si>
  <si>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</si>
  <si>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</si>
  <si>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</si>
  <si>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</si>
  <si>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</si>
  <si>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</si>
  <si>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</si>
  <si>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</si>
  <si>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</si>
  <si>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</si>
  <si>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</si>
  <si>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</si>
  <si>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</si>
  <si>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</si>
  <si>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</si>
  <si>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</si>
  <si>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</si>
  <si>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</si>
  <si>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</si>
  <si>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</si>
  <si>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</si>
  <si>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</si>
  <si>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</si>
  <si>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</si>
  <si>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</si>
  <si>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Proposed evaluation:</t>
  </si>
  <si>
    <t>If confidence interval of intercept does not contain 0, then evaluate the magnitude of CRC-AIM vs given CISNET "reference" model.</t>
  </si>
  <si>
    <t>If magnitude of error is within same magnitude of error of other CISNET models, then error is acceptable.</t>
  </si>
  <si>
    <t>Example: CRC-AIM vs SimCRC</t>
  </si>
  <si>
    <t xml:space="preserve">Example: </t>
  </si>
  <si>
    <t>However, the magnitude of this bias (28.50) is less than the magnitude of bias of either CRC-SPIN vs SimCRC (47.45) or MISCAN vs SimCRC (240.75).</t>
  </si>
  <si>
    <t>When comparing CRC-AIM to SimCRC, the LY with CRC shows a systemic bias of -28.50, and the CI does not contain 0 (95% CI -34.46 to -23.83)</t>
  </si>
  <si>
    <t>So, this bias is acceptable, because it's no worse than inter-model bias across CISNET.</t>
  </si>
  <si>
    <t>1) If the confidence interval of intercept contains 0, then not enough evidence to support a systemic bias.</t>
  </si>
  <si>
    <t>2) If the confidence interval of slope contains 1, then not enough evidence to support proportional bias.</t>
  </si>
  <si>
    <t>If confidence interval of slope does not contain 1, then evaluate the magnitude of CRC-AIM vs given CISNET "reference" model.</t>
  </si>
  <si>
    <t>Compare CRC-AIM vs given reference CISNET model, versus othter CISNET models against the same reference CISNET model.</t>
  </si>
  <si>
    <t>Compare CRC-AIM vs given reference CISNET model, versus other CISNET models against the same reference CISNET model.</t>
  </si>
  <si>
    <t>If the absolute deviation from a slope of 1 is within same magnitude of deviation of other CISNET models, then error is acceptable.</t>
  </si>
  <si>
    <t>Example:</t>
  </si>
  <si>
    <t>When comparing CRC-AIM to SimCRC, the LY with CRC shows a proportional bias of 0.76, and the CI does not contain 1 (95% CI 0.76 to 0.80).</t>
  </si>
  <si>
    <t>However, the magnitude of the absolute deviation from a slope of 1 (0.22) is less than the deviation of CRC-SPIN vs SimCRC (0.24) or MISCAN vs SimCRC (0.46).</t>
  </si>
  <si>
    <t>So, this proportional bias is acceptable, because it's no worse than inter-model bias across CISNET.</t>
  </si>
  <si>
    <t>note: no longer applicable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</si>
  <si>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</si>
  <si>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</si>
  <si>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</si>
  <si>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</si>
  <si>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</si>
  <si>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</si>
  <si>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</si>
  <si>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</si>
  <si>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</si>
  <si>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</si>
  <si>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</si>
  <si>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</si>
  <si>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</si>
  <si>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</si>
  <si>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</si>
  <si>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</si>
  <si>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</si>
  <si>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</si>
  <si>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</si>
  <si>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</si>
  <si>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</si>
  <si>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</si>
  <si>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</si>
  <si>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</si>
  <si>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</si>
  <si>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</si>
  <si>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</si>
  <si>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</si>
  <si>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</si>
  <si>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</si>
  <si>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</si>
  <si>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</si>
  <si>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</si>
  <si>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Version 0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</si>
  <si>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</si>
  <si>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</si>
  <si>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</si>
  <si>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</si>
  <si>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</si>
  <si>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</si>
  <si>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</si>
  <si>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</si>
  <si>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</si>
  <si>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</si>
  <si>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</si>
  <si>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</si>
  <si>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FIT: BLUE</t>
  </si>
  <si>
    <t>CG: RED</t>
  </si>
  <si>
    <t>Stool Tests</t>
  </si>
  <si>
    <t>Follow-upCOLs</t>
  </si>
  <si>
    <t>gFOBT: GREEN</t>
  </si>
  <si>
    <t>Follow-Up COL</t>
  </si>
  <si>
    <t>Start Age 45</t>
  </si>
  <si>
    <t>Start Age 50</t>
  </si>
  <si>
    <t>Analytically relevant value for gFOBT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</si>
</sst>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2" borderId="5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2" fillId="0" borderId="0" xfId="0" applyFont="1"/>
    <xf numFmtId="0" fontId="3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2" fillId="0" borderId="0" xfId="0" quotePrefix="1" applyNumberFormat="1" applyFont="1" applyAlignment="1">
      <alignment horizontal="center" vertical="center"/>
    </xf>
    <xf numFmtId="1" fontId="2" fillId="0" borderId="0" xfId="0" quotePrefix="1" applyNumberFormat="1" applyFont="1" applyAlignment="1">
      <alignment horizontal="center"/>
    </xf>
    <xf numFmtId="0" fontId="2" fillId="0" borderId="0" xfId="0" quotePrefix="1" applyFont="1" applyFill="1" applyBorder="1"/>
    <xf numFmtId="1" fontId="2" fillId="0" borderId="0" xfId="0" quotePrefix="1" applyNumberFormat="1" applyFont="1" applyFill="1" applyBorder="1" applyAlignment="1">
      <alignment horizontal="center" vertical="center"/>
    </xf>
    <xf numFmtId="1" fontId="2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2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2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7" fillId="7" borderId="0" xfId="0" quotePrefix="1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7" fillId="7" borderId="7" xfId="0" quotePrefix="1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2" fontId="7" fillId="2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2" borderId="7" xfId="0" applyNumberFormat="1" applyFont="1" applyFill="1" applyBorder="1" applyAlignment="1">
      <alignment horizontal="center" vertical="center"/>
    </xf>
    <xf numFmtId="2" fontId="7" fillId="0" borderId="7" xfId="0" applyNumberFormat="1" applyFont="1" applyFill="1" applyBorder="1" applyAlignment="1">
      <alignment horizontal="center" vertical="center"/>
    </xf>
    <xf numFmtId="2" fontId="7" fillId="7" borderId="0" xfId="0" quotePrefix="1" applyNumberFormat="1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5" fillId="0" borderId="0" xfId="0" applyFont="1"/>
    <xf numFmtId="0" fontId="2" fillId="0" borderId="14" xfId="0" applyFont="1" applyBorder="1" applyAlignment="1">
      <alignment horizontal="center" vertical="center"/>
    </xf>
    <xf numFmtId="0" fontId="0" fillId="0" borderId="16" xfId="0" applyBorder="1"/>
    <xf numFmtId="0" fontId="2" fillId="0" borderId="17" xfId="0" applyFont="1" applyBorder="1" applyAlignment="1">
      <alignment horizontal="center" vertical="center"/>
    </xf>
    <xf numFmtId="0" fontId="7" fillId="7" borderId="17" xfId="0" quotePrefix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1" fontId="7" fillId="2" borderId="17" xfId="0" applyNumberFormat="1" applyFont="1" applyFill="1" applyBorder="1" applyAlignment="1">
      <alignment horizontal="center" vertical="center"/>
    </xf>
    <xf numFmtId="1" fontId="7" fillId="0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2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7" fillId="0" borderId="20" xfId="0" applyNumberFormat="1" applyFont="1" applyBorder="1" applyAlignment="1">
      <alignment horizontal="center" vertical="center"/>
    </xf>
    <xf numFmtId="1" fontId="7" fillId="2" borderId="20" xfId="0" applyNumberFormat="1" applyFont="1" applyFill="1" applyBorder="1" applyAlignment="1">
      <alignment horizontal="center" vertical="center"/>
    </xf>
    <xf numFmtId="1" fontId="7" fillId="0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2" fillId="0" borderId="20" xfId="0" applyFont="1" applyBorder="1" applyAlignment="1">
      <alignment horizontal="center" vertical="center" wrapText="1"/>
    </xf>
    <xf numFmtId="0" fontId="7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2" fillId="0" borderId="17" xfId="0" applyFont="1" applyBorder="1" applyAlignment="1">
      <alignment horizontal="center" vertical="center" wrapText="1"/>
    </xf>
    <xf numFmtId="0" fontId="7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7" fillId="7" borderId="20" xfId="0" quotePrefix="1" applyFont="1" applyFill="1" applyBorder="1" applyAlignment="1">
      <alignment horizontal="center" vertical="center"/>
    </xf>
    <xf numFmtId="2" fontId="7" fillId="2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7" fillId="2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2" fillId="0" borderId="23" xfId="0" applyFont="1" applyBorder="1" applyAlignment="1">
      <alignment horizontal="center" vertical="center"/>
    </xf>
    <xf numFmtId="0" fontId="7" fillId="7" borderId="23" xfId="0" quotePrefix="1" applyFont="1" applyFill="1" applyBorder="1" applyAlignment="1">
      <alignment horizontal="center" vertical="center"/>
    </xf>
    <xf numFmtId="1" fontId="7" fillId="0" borderId="23" xfId="0" applyNumberFormat="1" applyFont="1" applyBorder="1" applyAlignment="1">
      <alignment horizontal="center" vertical="center"/>
    </xf>
    <xf numFmtId="1" fontId="7" fillId="2" borderId="23" xfId="0" applyNumberFormat="1" applyFont="1" applyFill="1" applyBorder="1" applyAlignment="1">
      <alignment horizontal="center" vertical="center"/>
    </xf>
    <xf numFmtId="1" fontId="7" fillId="0" borderId="23" xfId="0" applyNumberFormat="1" applyFont="1" applyFill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2" fillId="0" borderId="26" xfId="0" applyFont="1" applyBorder="1" applyAlignment="1">
      <alignment horizontal="center" vertical="center"/>
    </xf>
    <xf numFmtId="0" fontId="7" fillId="7" borderId="26" xfId="0" quotePrefix="1" applyFont="1" applyFill="1" applyBorder="1" applyAlignment="1">
      <alignment horizontal="center" vertical="center"/>
    </xf>
    <xf numFmtId="1" fontId="7" fillId="0" borderId="26" xfId="0" applyNumberFormat="1" applyFont="1" applyBorder="1" applyAlignment="1">
      <alignment horizontal="center" vertical="center"/>
    </xf>
    <xf numFmtId="1" fontId="7" fillId="2" borderId="26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2" fillId="0" borderId="22" xfId="0" applyFont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24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4" fillId="0" borderId="18" xfId="0" applyFont="1" applyFill="1" applyBorder="1" applyAlignment="1">
      <alignment horizontal="center" vertical="center" wrapText="1"/>
    </xf>
    <xf numFmtId="0" fontId="1" fillId="0" borderId="0" xfId="0" applyFont="1"/>
    <xf numFmtId="0" fontId="10" fillId="0" borderId="0" xfId="0" applyFont="1"/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4" fillId="0" borderId="14" xfId="0" applyNumberFormat="1" applyFont="1" applyBorder="1" applyAlignment="1">
      <alignment horizontal="center" vertical="center" wrapText="1"/>
    </xf>
    <xf numFmtId="1" fontId="4" fillId="0" borderId="14" xfId="0" applyNumberFormat="1" applyFont="1" applyFill="1" applyBorder="1" applyAlignment="1">
      <alignment horizontal="center" vertical="center" wrapText="1"/>
    </xf>
    <xf numFmtId="1" fontId="4" fillId="0" borderId="23" xfId="0" applyNumberFormat="1" applyFont="1" applyBorder="1" applyAlignment="1">
      <alignment horizontal="center" vertical="center" wrapText="1"/>
    </xf>
    <xf numFmtId="1" fontId="4" fillId="0" borderId="23" xfId="0" applyNumberFormat="1" applyFont="1" applyFill="1" applyBorder="1" applyAlignment="1">
      <alignment horizontal="center" vertical="center" wrapText="1"/>
    </xf>
    <xf numFmtId="1" fontId="4" fillId="2" borderId="14" xfId="0" applyNumberFormat="1" applyFont="1" applyFill="1" applyBorder="1" applyAlignment="1">
      <alignment horizontal="center" vertical="center" wrapText="1"/>
    </xf>
    <xf numFmtId="1" fontId="4" fillId="2" borderId="23" xfId="0" applyNumberFormat="1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 wrapText="1"/>
    </xf>
    <xf numFmtId="1" fontId="4" fillId="0" borderId="17" xfId="0" applyNumberFormat="1" applyFont="1" applyFill="1" applyBorder="1" applyAlignment="1">
      <alignment horizontal="center" vertical="center" wrapText="1"/>
    </xf>
    <xf numFmtId="1" fontId="4" fillId="0" borderId="17" xfId="0" applyNumberFormat="1" applyFon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1" fontId="4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0" fontId="2" fillId="2" borderId="0" xfId="0" quotePrefix="1" applyFont="1" applyFill="1" applyBorder="1" applyAlignment="1">
      <alignment horizontal="center" vertical="center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26" Type="http://schemas.openxmlformats.org/officeDocument/2006/relationships/image" Target="../media/image64.emf"/><Relationship Id="rId3" Type="http://schemas.openxmlformats.org/officeDocument/2006/relationships/image" Target="../media/image41.emf"/><Relationship Id="rId21" Type="http://schemas.openxmlformats.org/officeDocument/2006/relationships/image" Target="../media/image59.emf"/><Relationship Id="rId34" Type="http://schemas.openxmlformats.org/officeDocument/2006/relationships/image" Target="../media/image72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5" Type="http://schemas.openxmlformats.org/officeDocument/2006/relationships/image" Target="../media/image63.emf"/><Relationship Id="rId33" Type="http://schemas.openxmlformats.org/officeDocument/2006/relationships/image" Target="../media/image71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20" Type="http://schemas.openxmlformats.org/officeDocument/2006/relationships/image" Target="../media/image58.emf"/><Relationship Id="rId29" Type="http://schemas.openxmlformats.org/officeDocument/2006/relationships/image" Target="../media/image67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24" Type="http://schemas.openxmlformats.org/officeDocument/2006/relationships/image" Target="../media/image62.emf"/><Relationship Id="rId32" Type="http://schemas.openxmlformats.org/officeDocument/2006/relationships/image" Target="../media/image70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23" Type="http://schemas.openxmlformats.org/officeDocument/2006/relationships/image" Target="../media/image61.emf"/><Relationship Id="rId28" Type="http://schemas.openxmlformats.org/officeDocument/2006/relationships/image" Target="../media/image66.emf"/><Relationship Id="rId36" Type="http://schemas.openxmlformats.org/officeDocument/2006/relationships/image" Target="../media/image74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31" Type="http://schemas.openxmlformats.org/officeDocument/2006/relationships/image" Target="../media/image69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Relationship Id="rId22" Type="http://schemas.openxmlformats.org/officeDocument/2006/relationships/image" Target="../media/image60.emf"/><Relationship Id="rId27" Type="http://schemas.openxmlformats.org/officeDocument/2006/relationships/image" Target="../media/image65.emf"/><Relationship Id="rId30" Type="http://schemas.openxmlformats.org/officeDocument/2006/relationships/image" Target="../media/image68.emf"/><Relationship Id="rId35" Type="http://schemas.openxmlformats.org/officeDocument/2006/relationships/image" Target="../media/image7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87.emf"/><Relationship Id="rId18" Type="http://schemas.openxmlformats.org/officeDocument/2006/relationships/image" Target="../media/image92.emf"/><Relationship Id="rId26" Type="http://schemas.openxmlformats.org/officeDocument/2006/relationships/image" Target="../media/image100.emf"/><Relationship Id="rId3" Type="http://schemas.openxmlformats.org/officeDocument/2006/relationships/image" Target="../media/image77.emf"/><Relationship Id="rId21" Type="http://schemas.openxmlformats.org/officeDocument/2006/relationships/image" Target="../media/image95.emf"/><Relationship Id="rId34" Type="http://schemas.openxmlformats.org/officeDocument/2006/relationships/image" Target="../media/image108.emf"/><Relationship Id="rId7" Type="http://schemas.openxmlformats.org/officeDocument/2006/relationships/image" Target="../media/image81.emf"/><Relationship Id="rId12" Type="http://schemas.openxmlformats.org/officeDocument/2006/relationships/image" Target="../media/image86.emf"/><Relationship Id="rId17" Type="http://schemas.openxmlformats.org/officeDocument/2006/relationships/image" Target="../media/image91.emf"/><Relationship Id="rId25" Type="http://schemas.openxmlformats.org/officeDocument/2006/relationships/image" Target="../media/image99.emf"/><Relationship Id="rId33" Type="http://schemas.openxmlformats.org/officeDocument/2006/relationships/image" Target="../media/image107.emf"/><Relationship Id="rId2" Type="http://schemas.openxmlformats.org/officeDocument/2006/relationships/image" Target="../media/image76.emf"/><Relationship Id="rId16" Type="http://schemas.openxmlformats.org/officeDocument/2006/relationships/image" Target="../media/image90.emf"/><Relationship Id="rId20" Type="http://schemas.openxmlformats.org/officeDocument/2006/relationships/image" Target="../media/image94.emf"/><Relationship Id="rId29" Type="http://schemas.openxmlformats.org/officeDocument/2006/relationships/image" Target="../media/image103.emf"/><Relationship Id="rId1" Type="http://schemas.openxmlformats.org/officeDocument/2006/relationships/image" Target="../media/image75.emf"/><Relationship Id="rId6" Type="http://schemas.openxmlformats.org/officeDocument/2006/relationships/image" Target="../media/image80.emf"/><Relationship Id="rId11" Type="http://schemas.openxmlformats.org/officeDocument/2006/relationships/image" Target="../media/image85.emf"/><Relationship Id="rId24" Type="http://schemas.openxmlformats.org/officeDocument/2006/relationships/image" Target="../media/image98.emf"/><Relationship Id="rId32" Type="http://schemas.openxmlformats.org/officeDocument/2006/relationships/image" Target="../media/image106.emf"/><Relationship Id="rId5" Type="http://schemas.openxmlformats.org/officeDocument/2006/relationships/image" Target="../media/image79.emf"/><Relationship Id="rId15" Type="http://schemas.openxmlformats.org/officeDocument/2006/relationships/image" Target="../media/image89.emf"/><Relationship Id="rId23" Type="http://schemas.openxmlformats.org/officeDocument/2006/relationships/image" Target="../media/image97.emf"/><Relationship Id="rId28" Type="http://schemas.openxmlformats.org/officeDocument/2006/relationships/image" Target="../media/image102.emf"/><Relationship Id="rId36" Type="http://schemas.openxmlformats.org/officeDocument/2006/relationships/image" Target="../media/image110.emf"/><Relationship Id="rId10" Type="http://schemas.openxmlformats.org/officeDocument/2006/relationships/image" Target="../media/image84.emf"/><Relationship Id="rId19" Type="http://schemas.openxmlformats.org/officeDocument/2006/relationships/image" Target="../media/image93.emf"/><Relationship Id="rId31" Type="http://schemas.openxmlformats.org/officeDocument/2006/relationships/image" Target="../media/image105.emf"/><Relationship Id="rId4" Type="http://schemas.openxmlformats.org/officeDocument/2006/relationships/image" Target="../media/image78.emf"/><Relationship Id="rId9" Type="http://schemas.openxmlformats.org/officeDocument/2006/relationships/image" Target="../media/image83.emf"/><Relationship Id="rId14" Type="http://schemas.openxmlformats.org/officeDocument/2006/relationships/image" Target="../media/image88.emf"/><Relationship Id="rId22" Type="http://schemas.openxmlformats.org/officeDocument/2006/relationships/image" Target="../media/image96.emf"/><Relationship Id="rId27" Type="http://schemas.openxmlformats.org/officeDocument/2006/relationships/image" Target="../media/image101.emf"/><Relationship Id="rId30" Type="http://schemas.openxmlformats.org/officeDocument/2006/relationships/image" Target="../media/image104.emf"/><Relationship Id="rId35" Type="http://schemas.openxmlformats.org/officeDocument/2006/relationships/image" Target="../media/image10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13" Type="http://schemas.openxmlformats.org/officeDocument/2006/relationships/image" Target="../media/image123.emf"/><Relationship Id="rId18" Type="http://schemas.openxmlformats.org/officeDocument/2006/relationships/image" Target="../media/image128.emf"/><Relationship Id="rId26" Type="http://schemas.openxmlformats.org/officeDocument/2006/relationships/image" Target="../media/image136.emf"/><Relationship Id="rId3" Type="http://schemas.openxmlformats.org/officeDocument/2006/relationships/image" Target="../media/image113.emf"/><Relationship Id="rId21" Type="http://schemas.openxmlformats.org/officeDocument/2006/relationships/image" Target="../media/image131.emf"/><Relationship Id="rId34" Type="http://schemas.openxmlformats.org/officeDocument/2006/relationships/image" Target="../media/image144.emf"/><Relationship Id="rId7" Type="http://schemas.openxmlformats.org/officeDocument/2006/relationships/image" Target="../media/image117.emf"/><Relationship Id="rId12" Type="http://schemas.openxmlformats.org/officeDocument/2006/relationships/image" Target="../media/image122.emf"/><Relationship Id="rId17" Type="http://schemas.openxmlformats.org/officeDocument/2006/relationships/image" Target="../media/image127.emf"/><Relationship Id="rId25" Type="http://schemas.openxmlformats.org/officeDocument/2006/relationships/image" Target="../media/image135.emf"/><Relationship Id="rId33" Type="http://schemas.openxmlformats.org/officeDocument/2006/relationships/image" Target="../media/image143.emf"/><Relationship Id="rId2" Type="http://schemas.openxmlformats.org/officeDocument/2006/relationships/image" Target="../media/image112.emf"/><Relationship Id="rId16" Type="http://schemas.openxmlformats.org/officeDocument/2006/relationships/image" Target="../media/image126.emf"/><Relationship Id="rId20" Type="http://schemas.openxmlformats.org/officeDocument/2006/relationships/image" Target="../media/image130.emf"/><Relationship Id="rId29" Type="http://schemas.openxmlformats.org/officeDocument/2006/relationships/image" Target="../media/image139.emf"/><Relationship Id="rId1" Type="http://schemas.openxmlformats.org/officeDocument/2006/relationships/image" Target="../media/image111.emf"/><Relationship Id="rId6" Type="http://schemas.openxmlformats.org/officeDocument/2006/relationships/image" Target="../media/image116.emf"/><Relationship Id="rId11" Type="http://schemas.openxmlformats.org/officeDocument/2006/relationships/image" Target="../media/image121.emf"/><Relationship Id="rId24" Type="http://schemas.openxmlformats.org/officeDocument/2006/relationships/image" Target="../media/image134.emf"/><Relationship Id="rId32" Type="http://schemas.openxmlformats.org/officeDocument/2006/relationships/image" Target="../media/image142.emf"/><Relationship Id="rId5" Type="http://schemas.openxmlformats.org/officeDocument/2006/relationships/image" Target="../media/image115.emf"/><Relationship Id="rId15" Type="http://schemas.openxmlformats.org/officeDocument/2006/relationships/image" Target="../media/image125.emf"/><Relationship Id="rId23" Type="http://schemas.openxmlformats.org/officeDocument/2006/relationships/image" Target="../media/image133.emf"/><Relationship Id="rId28" Type="http://schemas.openxmlformats.org/officeDocument/2006/relationships/image" Target="../media/image138.emf"/><Relationship Id="rId36" Type="http://schemas.openxmlformats.org/officeDocument/2006/relationships/image" Target="../media/image146.emf"/><Relationship Id="rId10" Type="http://schemas.openxmlformats.org/officeDocument/2006/relationships/image" Target="../media/image120.emf"/><Relationship Id="rId19" Type="http://schemas.openxmlformats.org/officeDocument/2006/relationships/image" Target="../media/image129.emf"/><Relationship Id="rId31" Type="http://schemas.openxmlformats.org/officeDocument/2006/relationships/image" Target="../media/image141.emf"/><Relationship Id="rId4" Type="http://schemas.openxmlformats.org/officeDocument/2006/relationships/image" Target="../media/image114.emf"/><Relationship Id="rId9" Type="http://schemas.openxmlformats.org/officeDocument/2006/relationships/image" Target="../media/image119.emf"/><Relationship Id="rId14" Type="http://schemas.openxmlformats.org/officeDocument/2006/relationships/image" Target="../media/image124.emf"/><Relationship Id="rId22" Type="http://schemas.openxmlformats.org/officeDocument/2006/relationships/image" Target="../media/image132.emf"/><Relationship Id="rId27" Type="http://schemas.openxmlformats.org/officeDocument/2006/relationships/image" Target="../media/image137.emf"/><Relationship Id="rId30" Type="http://schemas.openxmlformats.org/officeDocument/2006/relationships/image" Target="../media/image140.emf"/><Relationship Id="rId35" Type="http://schemas.openxmlformats.org/officeDocument/2006/relationships/image" Target="../media/image145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emf"/><Relationship Id="rId13" Type="http://schemas.openxmlformats.org/officeDocument/2006/relationships/image" Target="../media/image159.emf"/><Relationship Id="rId18" Type="http://schemas.openxmlformats.org/officeDocument/2006/relationships/image" Target="../media/image164.emf"/><Relationship Id="rId26" Type="http://schemas.openxmlformats.org/officeDocument/2006/relationships/image" Target="../media/image172.emf"/><Relationship Id="rId3" Type="http://schemas.openxmlformats.org/officeDocument/2006/relationships/image" Target="../media/image149.emf"/><Relationship Id="rId21" Type="http://schemas.openxmlformats.org/officeDocument/2006/relationships/image" Target="../media/image167.emf"/><Relationship Id="rId34" Type="http://schemas.openxmlformats.org/officeDocument/2006/relationships/image" Target="../media/image180.emf"/><Relationship Id="rId7" Type="http://schemas.openxmlformats.org/officeDocument/2006/relationships/image" Target="../media/image153.emf"/><Relationship Id="rId12" Type="http://schemas.openxmlformats.org/officeDocument/2006/relationships/image" Target="../media/image158.emf"/><Relationship Id="rId17" Type="http://schemas.openxmlformats.org/officeDocument/2006/relationships/image" Target="../media/image163.emf"/><Relationship Id="rId25" Type="http://schemas.openxmlformats.org/officeDocument/2006/relationships/image" Target="../media/image171.emf"/><Relationship Id="rId33" Type="http://schemas.openxmlformats.org/officeDocument/2006/relationships/image" Target="../media/image179.emf"/><Relationship Id="rId2" Type="http://schemas.openxmlformats.org/officeDocument/2006/relationships/image" Target="../media/image148.emf"/><Relationship Id="rId16" Type="http://schemas.openxmlformats.org/officeDocument/2006/relationships/image" Target="../media/image162.emf"/><Relationship Id="rId20" Type="http://schemas.openxmlformats.org/officeDocument/2006/relationships/image" Target="../media/image166.emf"/><Relationship Id="rId29" Type="http://schemas.openxmlformats.org/officeDocument/2006/relationships/image" Target="../media/image175.emf"/><Relationship Id="rId1" Type="http://schemas.openxmlformats.org/officeDocument/2006/relationships/image" Target="../media/image147.emf"/><Relationship Id="rId6" Type="http://schemas.openxmlformats.org/officeDocument/2006/relationships/image" Target="../media/image152.emf"/><Relationship Id="rId11" Type="http://schemas.openxmlformats.org/officeDocument/2006/relationships/image" Target="../media/image157.emf"/><Relationship Id="rId24" Type="http://schemas.openxmlformats.org/officeDocument/2006/relationships/image" Target="../media/image170.emf"/><Relationship Id="rId32" Type="http://schemas.openxmlformats.org/officeDocument/2006/relationships/image" Target="../media/image178.emf"/><Relationship Id="rId5" Type="http://schemas.openxmlformats.org/officeDocument/2006/relationships/image" Target="../media/image151.emf"/><Relationship Id="rId15" Type="http://schemas.openxmlformats.org/officeDocument/2006/relationships/image" Target="../media/image161.emf"/><Relationship Id="rId23" Type="http://schemas.openxmlformats.org/officeDocument/2006/relationships/image" Target="../media/image169.emf"/><Relationship Id="rId28" Type="http://schemas.openxmlformats.org/officeDocument/2006/relationships/image" Target="../media/image174.emf"/><Relationship Id="rId36" Type="http://schemas.openxmlformats.org/officeDocument/2006/relationships/image" Target="../media/image182.emf"/><Relationship Id="rId10" Type="http://schemas.openxmlformats.org/officeDocument/2006/relationships/image" Target="../media/image156.emf"/><Relationship Id="rId19" Type="http://schemas.openxmlformats.org/officeDocument/2006/relationships/image" Target="../media/image165.emf"/><Relationship Id="rId31" Type="http://schemas.openxmlformats.org/officeDocument/2006/relationships/image" Target="../media/image177.emf"/><Relationship Id="rId4" Type="http://schemas.openxmlformats.org/officeDocument/2006/relationships/image" Target="../media/image150.emf"/><Relationship Id="rId9" Type="http://schemas.openxmlformats.org/officeDocument/2006/relationships/image" Target="../media/image155.emf"/><Relationship Id="rId14" Type="http://schemas.openxmlformats.org/officeDocument/2006/relationships/image" Target="../media/image160.emf"/><Relationship Id="rId22" Type="http://schemas.openxmlformats.org/officeDocument/2006/relationships/image" Target="../media/image168.emf"/><Relationship Id="rId27" Type="http://schemas.openxmlformats.org/officeDocument/2006/relationships/image" Target="../media/image173.emf"/><Relationship Id="rId30" Type="http://schemas.openxmlformats.org/officeDocument/2006/relationships/image" Target="../media/image176.emf"/><Relationship Id="rId35" Type="http://schemas.openxmlformats.org/officeDocument/2006/relationships/image" Target="../media/image181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0.emf"/><Relationship Id="rId13" Type="http://schemas.openxmlformats.org/officeDocument/2006/relationships/image" Target="../media/image195.emf"/><Relationship Id="rId18" Type="http://schemas.openxmlformats.org/officeDocument/2006/relationships/image" Target="../media/image200.emf"/><Relationship Id="rId26" Type="http://schemas.openxmlformats.org/officeDocument/2006/relationships/image" Target="../media/image208.emf"/><Relationship Id="rId3" Type="http://schemas.openxmlformats.org/officeDocument/2006/relationships/image" Target="../media/image185.emf"/><Relationship Id="rId21" Type="http://schemas.openxmlformats.org/officeDocument/2006/relationships/image" Target="../media/image203.emf"/><Relationship Id="rId34" Type="http://schemas.openxmlformats.org/officeDocument/2006/relationships/image" Target="../media/image216.emf"/><Relationship Id="rId7" Type="http://schemas.openxmlformats.org/officeDocument/2006/relationships/image" Target="../media/image189.emf"/><Relationship Id="rId12" Type="http://schemas.openxmlformats.org/officeDocument/2006/relationships/image" Target="../media/image194.emf"/><Relationship Id="rId17" Type="http://schemas.openxmlformats.org/officeDocument/2006/relationships/image" Target="../media/image199.emf"/><Relationship Id="rId25" Type="http://schemas.openxmlformats.org/officeDocument/2006/relationships/image" Target="../media/image207.emf"/><Relationship Id="rId33" Type="http://schemas.openxmlformats.org/officeDocument/2006/relationships/image" Target="../media/image215.emf"/><Relationship Id="rId2" Type="http://schemas.openxmlformats.org/officeDocument/2006/relationships/image" Target="../media/image184.emf"/><Relationship Id="rId16" Type="http://schemas.openxmlformats.org/officeDocument/2006/relationships/image" Target="../media/image198.emf"/><Relationship Id="rId20" Type="http://schemas.openxmlformats.org/officeDocument/2006/relationships/image" Target="../media/image202.emf"/><Relationship Id="rId29" Type="http://schemas.openxmlformats.org/officeDocument/2006/relationships/image" Target="../media/image211.emf"/><Relationship Id="rId1" Type="http://schemas.openxmlformats.org/officeDocument/2006/relationships/image" Target="../media/image183.emf"/><Relationship Id="rId6" Type="http://schemas.openxmlformats.org/officeDocument/2006/relationships/image" Target="../media/image188.emf"/><Relationship Id="rId11" Type="http://schemas.openxmlformats.org/officeDocument/2006/relationships/image" Target="../media/image193.emf"/><Relationship Id="rId24" Type="http://schemas.openxmlformats.org/officeDocument/2006/relationships/image" Target="../media/image206.emf"/><Relationship Id="rId32" Type="http://schemas.openxmlformats.org/officeDocument/2006/relationships/image" Target="../media/image214.emf"/><Relationship Id="rId5" Type="http://schemas.openxmlformats.org/officeDocument/2006/relationships/image" Target="../media/image187.emf"/><Relationship Id="rId15" Type="http://schemas.openxmlformats.org/officeDocument/2006/relationships/image" Target="../media/image197.emf"/><Relationship Id="rId23" Type="http://schemas.openxmlformats.org/officeDocument/2006/relationships/image" Target="../media/image205.emf"/><Relationship Id="rId28" Type="http://schemas.openxmlformats.org/officeDocument/2006/relationships/image" Target="../media/image210.emf"/><Relationship Id="rId36" Type="http://schemas.openxmlformats.org/officeDocument/2006/relationships/image" Target="../media/image218.emf"/><Relationship Id="rId10" Type="http://schemas.openxmlformats.org/officeDocument/2006/relationships/image" Target="../media/image192.emf"/><Relationship Id="rId19" Type="http://schemas.openxmlformats.org/officeDocument/2006/relationships/image" Target="../media/image201.emf"/><Relationship Id="rId31" Type="http://schemas.openxmlformats.org/officeDocument/2006/relationships/image" Target="../media/image213.emf"/><Relationship Id="rId4" Type="http://schemas.openxmlformats.org/officeDocument/2006/relationships/image" Target="../media/image186.emf"/><Relationship Id="rId9" Type="http://schemas.openxmlformats.org/officeDocument/2006/relationships/image" Target="../media/image191.emf"/><Relationship Id="rId14" Type="http://schemas.openxmlformats.org/officeDocument/2006/relationships/image" Target="../media/image196.emf"/><Relationship Id="rId22" Type="http://schemas.openxmlformats.org/officeDocument/2006/relationships/image" Target="../media/image204.emf"/><Relationship Id="rId27" Type="http://schemas.openxmlformats.org/officeDocument/2006/relationships/image" Target="../media/image209.emf"/><Relationship Id="rId30" Type="http://schemas.openxmlformats.org/officeDocument/2006/relationships/image" Target="../media/image212.emf"/><Relationship Id="rId35" Type="http://schemas.openxmlformats.org/officeDocument/2006/relationships/image" Target="../media/image2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23</xdr:row>
      <xdr:rowOff>163285</xdr:rowOff>
    </xdr:from>
    <xdr:to>
      <xdr:col>31</xdr:col>
      <xdr:colOff>171249</xdr:colOff>
      <xdr:row>43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4773385"/>
          <a:ext cx="6727172" cy="39968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47</xdr:row>
      <xdr:rowOff>76198</xdr:rowOff>
    </xdr:from>
    <xdr:to>
      <xdr:col>25</xdr:col>
      <xdr:colOff>130629</xdr:colOff>
      <xdr:row>59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9448798"/>
          <a:ext cx="2699657" cy="25808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</xdr:col>
      <xdr:colOff>1469572</xdr:colOff>
      <xdr:row>71</xdr:row>
      <xdr:rowOff>97970</xdr:rowOff>
    </xdr:from>
    <xdr:to>
      <xdr:col>19</xdr:col>
      <xdr:colOff>576944</xdr:colOff>
      <xdr:row>78</xdr:row>
      <xdr:rowOff>108856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C461887-780C-48F6-8309-EF40A1340C8B}"/>
            </a:ext>
          </a:extLst>
        </xdr:cNvPr>
        <xdr:cNvGrpSpPr/>
      </xdr:nvGrpSpPr>
      <xdr:grpSpPr>
        <a:xfrm>
          <a:off x="5063672" y="14169570"/>
          <a:ext cx="19795672" cy="1268186"/>
          <a:chOff x="5061857" y="12213771"/>
          <a:chExt cx="6433457" cy="2133600"/>
        </a:xfrm>
      </xdr:grpSpPr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04051EE-341C-4CF3-A136-39F1EBB9C46D}"/>
              </a:ext>
            </a:extLst>
          </xdr:cNvPr>
          <xdr:cNvCxnSpPr/>
        </xdr:nvCxnSpPr>
        <xdr:spPr>
          <a:xfrm>
            <a:off x="11484429" y="12213771"/>
            <a:ext cx="10885" cy="212271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31CCEA6F-E804-4DE5-8B0C-16B7C08B5B93}"/>
              </a:ext>
            </a:extLst>
          </xdr:cNvPr>
          <xdr:cNvCxnSpPr/>
        </xdr:nvCxnSpPr>
        <xdr:spPr>
          <a:xfrm flipH="1">
            <a:off x="5061857" y="14325600"/>
            <a:ext cx="6422572" cy="217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320040</xdr:colOff>
      <xdr:row>25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B650D6C-91EB-4282-8997-0E19A9E4B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213360</xdr:colOff>
      <xdr:row>25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6F01CE-C69F-420F-A507-AAE75CB51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413658</xdr:colOff>
      <xdr:row>2</xdr:row>
      <xdr:rowOff>10886</xdr:rowOff>
    </xdr:from>
    <xdr:to>
      <xdr:col>30</xdr:col>
      <xdr:colOff>70758</xdr:colOff>
      <xdr:row>25</xdr:row>
      <xdr:rowOff>26126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256A9E3-FF9A-4FAC-84E7-CA88EC9BD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5658" y="3810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304800</xdr:colOff>
      <xdr:row>2</xdr:row>
      <xdr:rowOff>0</xdr:rowOff>
    </xdr:from>
    <xdr:to>
      <xdr:col>39</xdr:col>
      <xdr:colOff>373380</xdr:colOff>
      <xdr:row>25</xdr:row>
      <xdr:rowOff>15240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6554D3D-67D0-4B2C-BB0B-B732E86E2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0" y="370114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359229</xdr:colOff>
      <xdr:row>2</xdr:row>
      <xdr:rowOff>0</xdr:rowOff>
    </xdr:from>
    <xdr:to>
      <xdr:col>50</xdr:col>
      <xdr:colOff>16329</xdr:colOff>
      <xdr:row>25</xdr:row>
      <xdr:rowOff>76200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613D8D6-2F58-4DDC-859B-B70B96BB8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43229" y="370114"/>
          <a:ext cx="575310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402772</xdr:colOff>
      <xdr:row>2</xdr:row>
      <xdr:rowOff>0</xdr:rowOff>
    </xdr:from>
    <xdr:to>
      <xdr:col>59</xdr:col>
      <xdr:colOff>539932</xdr:colOff>
      <xdr:row>25</xdr:row>
      <xdr:rowOff>76200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ED94B2-C000-4952-A47E-01B6F31E8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2772" y="370114"/>
          <a:ext cx="562356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114300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B3FC2F8-7863-45D3-9CBC-636AC533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</xdr:row>
      <xdr:rowOff>0</xdr:rowOff>
    </xdr:from>
    <xdr:to>
      <xdr:col>78</xdr:col>
      <xdr:colOff>518160</xdr:colOff>
      <xdr:row>25</xdr:row>
      <xdr:rowOff>76200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D2FDB81-0069-440F-B058-8106D2EBE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370114"/>
          <a:ext cx="562356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220980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456FD05-17E9-4609-8BAC-33406D22C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489857</xdr:colOff>
      <xdr:row>2</xdr:row>
      <xdr:rowOff>0</xdr:rowOff>
    </xdr:from>
    <xdr:to>
      <xdr:col>98</xdr:col>
      <xdr:colOff>47897</xdr:colOff>
      <xdr:row>25</xdr:row>
      <xdr:rowOff>76200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0F603BA-1362-487B-9EEE-48F4C8084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34657" y="370114"/>
          <a:ext cx="565404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435428</xdr:colOff>
      <xdr:row>2</xdr:row>
      <xdr:rowOff>0</xdr:rowOff>
    </xdr:from>
    <xdr:to>
      <xdr:col>108</xdr:col>
      <xdr:colOff>206828</xdr:colOff>
      <xdr:row>25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EB6FE68-F385-47C0-A9FF-1F22B797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6228" y="370114"/>
          <a:ext cx="586740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435429</xdr:colOff>
      <xdr:row>2</xdr:row>
      <xdr:rowOff>0</xdr:rowOff>
    </xdr:from>
    <xdr:to>
      <xdr:col>118</xdr:col>
      <xdr:colOff>206829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073F529-9952-4C39-A07F-1D985D75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72229" y="370114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144780</xdr:colOff>
      <xdr:row>78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542779D-2B16-4901-B2ED-84C04EE21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38100</xdr:colOff>
      <xdr:row>78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F223028-55E2-47E3-BD17-8322E942E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30</xdr:col>
      <xdr:colOff>91440</xdr:colOff>
      <xdr:row>78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A6EC2CF-5DCC-41E3-AAB2-147A0D96F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39</xdr:col>
      <xdr:colOff>548640</xdr:colOff>
      <xdr:row>78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00E5D77-7E8F-42A9-ADDC-3EE91B9F8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413657</xdr:colOff>
      <xdr:row>55</xdr:row>
      <xdr:rowOff>0</xdr:rowOff>
    </xdr:from>
    <xdr:to>
      <xdr:col>49</xdr:col>
      <xdr:colOff>505097</xdr:colOff>
      <xdr:row>78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0DE24A2-1234-4622-B5ED-E5C394062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7657" y="10178143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402771</xdr:colOff>
      <xdr:row>55</xdr:row>
      <xdr:rowOff>21772</xdr:rowOff>
    </xdr:from>
    <xdr:to>
      <xdr:col>59</xdr:col>
      <xdr:colOff>364671</xdr:colOff>
      <xdr:row>78</xdr:row>
      <xdr:rowOff>37012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E71C1C9-E598-4A08-A155-1F5464715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2771" y="10199915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370114</xdr:colOff>
      <xdr:row>55</xdr:row>
      <xdr:rowOff>10886</xdr:rowOff>
    </xdr:from>
    <xdr:to>
      <xdr:col>68</xdr:col>
      <xdr:colOff>309154</xdr:colOff>
      <xdr:row>78</xdr:row>
      <xdr:rowOff>26126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A89614B-68BD-4F16-8652-4FCDDF33E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36514" y="10189029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370114</xdr:colOff>
      <xdr:row>55</xdr:row>
      <xdr:rowOff>54428</xdr:rowOff>
    </xdr:from>
    <xdr:to>
      <xdr:col>78</xdr:col>
      <xdr:colOff>263434</xdr:colOff>
      <xdr:row>78</xdr:row>
      <xdr:rowOff>69668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EDF498F-1F76-42F5-A48A-768B7416A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32514" y="10232571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7406FA0-3C15-4BF9-984F-D335F4CEC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55</xdr:row>
      <xdr:rowOff>0</xdr:rowOff>
    </xdr:from>
    <xdr:to>
      <xdr:col>97</xdr:col>
      <xdr:colOff>601980</xdr:colOff>
      <xdr:row>78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0E2ECF2-67A9-4C2E-8D57-1FC49F224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05840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478971</xdr:colOff>
      <xdr:row>55</xdr:row>
      <xdr:rowOff>21772</xdr:rowOff>
    </xdr:from>
    <xdr:to>
      <xdr:col>108</xdr:col>
      <xdr:colOff>29391</xdr:colOff>
      <xdr:row>78</xdr:row>
      <xdr:rowOff>37012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C2AF482-B801-4DD4-A601-0F223BF16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19771" y="10199915"/>
          <a:ext cx="56464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205740</xdr:colOff>
      <xdr:row>78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09CAEBB-F457-493A-9431-4AE611E9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</xdr:colOff>
      <xdr:row>28</xdr:row>
      <xdr:rowOff>87086</xdr:rowOff>
    </xdr:from>
    <xdr:to>
      <xdr:col>10</xdr:col>
      <xdr:colOff>243840</xdr:colOff>
      <xdr:row>51</xdr:row>
      <xdr:rowOff>102326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A8DD1EB-4508-400F-9906-E2BE0F53C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5268686"/>
          <a:ext cx="5806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500743</xdr:colOff>
      <xdr:row>28</xdr:row>
      <xdr:rowOff>32657</xdr:rowOff>
    </xdr:from>
    <xdr:to>
      <xdr:col>20</xdr:col>
      <xdr:colOff>104503</xdr:colOff>
      <xdr:row>51</xdr:row>
      <xdr:rowOff>47897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AF55E45-6B4D-4110-807D-92A9B43B0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6743" y="5214257"/>
          <a:ext cx="56997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28</xdr:row>
      <xdr:rowOff>97971</xdr:rowOff>
    </xdr:from>
    <xdr:to>
      <xdr:col>30</xdr:col>
      <xdr:colOff>114300</xdr:colOff>
      <xdr:row>51</xdr:row>
      <xdr:rowOff>113211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93B5CF1-E8B1-4F60-842A-F075F5FDF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5279571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359229</xdr:colOff>
      <xdr:row>28</xdr:row>
      <xdr:rowOff>65314</xdr:rowOff>
    </xdr:from>
    <xdr:to>
      <xdr:col>39</xdr:col>
      <xdr:colOff>427809</xdr:colOff>
      <xdr:row>51</xdr:row>
      <xdr:rowOff>141514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85616E4-C805-4720-A03F-5A8EC6FFA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47229" y="5246914"/>
          <a:ext cx="555498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381000</xdr:colOff>
      <xdr:row>28</xdr:row>
      <xdr:rowOff>0</xdr:rowOff>
    </xdr:from>
    <xdr:to>
      <xdr:col>49</xdr:col>
      <xdr:colOff>594360</xdr:colOff>
      <xdr:row>51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8FF9821-B657-43F6-82E9-4F8F8FEC6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0" y="5181600"/>
          <a:ext cx="56997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337457</xdr:colOff>
      <xdr:row>28</xdr:row>
      <xdr:rowOff>21772</xdr:rowOff>
    </xdr:from>
    <xdr:to>
      <xdr:col>59</xdr:col>
      <xdr:colOff>474617</xdr:colOff>
      <xdr:row>51</xdr:row>
      <xdr:rowOff>37012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97D5383-E9C7-451C-BFA8-A8D222261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7457" y="5203372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576942</xdr:colOff>
      <xdr:row>28</xdr:row>
      <xdr:rowOff>0</xdr:rowOff>
    </xdr:from>
    <xdr:to>
      <xdr:col>69</xdr:col>
      <xdr:colOff>81642</xdr:colOff>
      <xdr:row>51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7E959D0-0F8A-4754-879E-03A534AEC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43342" y="5181600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457200</xdr:colOff>
      <xdr:row>28</xdr:row>
      <xdr:rowOff>21771</xdr:rowOff>
    </xdr:from>
    <xdr:to>
      <xdr:col>78</xdr:col>
      <xdr:colOff>525780</xdr:colOff>
      <xdr:row>51</xdr:row>
      <xdr:rowOff>37011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103C982-5CCD-4EFF-8613-BA890FC22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0" y="5203371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AFA0D4C-EB7E-476A-BAE0-F34B48CCA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10016F9-D024-427B-AAA5-C9D1EC7C7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500743</xdr:colOff>
      <xdr:row>28</xdr:row>
      <xdr:rowOff>10886</xdr:rowOff>
    </xdr:from>
    <xdr:to>
      <xdr:col>108</xdr:col>
      <xdr:colOff>272143</xdr:colOff>
      <xdr:row>51</xdr:row>
      <xdr:rowOff>87086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36736BA-E8D5-45AD-B9BC-BA698DBD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41543" y="5192486"/>
          <a:ext cx="586740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435429</xdr:colOff>
      <xdr:row>28</xdr:row>
      <xdr:rowOff>43543</xdr:rowOff>
    </xdr:from>
    <xdr:to>
      <xdr:col>118</xdr:col>
      <xdr:colOff>206829</xdr:colOff>
      <xdr:row>51</xdr:row>
      <xdr:rowOff>58783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6D4D62D-13EF-4CAC-A7AF-8CD4993FB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72229" y="5225143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320040</xdr:colOff>
      <xdr:row>25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B044AB5-CE62-473E-9B41-A318B20A1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419100</xdr:colOff>
      <xdr:row>1</xdr:row>
      <xdr:rowOff>165100</xdr:rowOff>
    </xdr:from>
    <xdr:to>
      <xdr:col>20</xdr:col>
      <xdr:colOff>22860</xdr:colOff>
      <xdr:row>25</xdr:row>
      <xdr:rowOff>2540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2EB8EB-25B0-4CC3-89D4-7D741475E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3429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368300</xdr:colOff>
      <xdr:row>2</xdr:row>
      <xdr:rowOff>0</xdr:rowOff>
    </xdr:from>
    <xdr:to>
      <xdr:col>29</xdr:col>
      <xdr:colOff>581660</xdr:colOff>
      <xdr:row>25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D018920-1CC3-46D1-A78C-AFA642145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0300" y="3556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279400</xdr:colOff>
      <xdr:row>2</xdr:row>
      <xdr:rowOff>25400</xdr:rowOff>
    </xdr:from>
    <xdr:to>
      <xdr:col>39</xdr:col>
      <xdr:colOff>347980</xdr:colOff>
      <xdr:row>25</xdr:row>
      <xdr:rowOff>40640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C4BCC75-B3C7-40C8-8E98-3FD430028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67400" y="3810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431800</xdr:colOff>
      <xdr:row>1</xdr:row>
      <xdr:rowOff>127000</xdr:rowOff>
    </xdr:from>
    <xdr:to>
      <xdr:col>50</xdr:col>
      <xdr:colOff>35560</xdr:colOff>
      <xdr:row>24</xdr:row>
      <xdr:rowOff>142240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B4E2669-7318-4F80-B440-09A87FF8C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15800" y="3048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292100</xdr:colOff>
      <xdr:row>1</xdr:row>
      <xdr:rowOff>152400</xdr:rowOff>
    </xdr:from>
    <xdr:to>
      <xdr:col>59</xdr:col>
      <xdr:colOff>429260</xdr:colOff>
      <xdr:row>24</xdr:row>
      <xdr:rowOff>167640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C27B91-9606-4B41-95E2-EC2E331B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2100" y="330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08B2A30-82C6-4CD9-8618-CF9280A62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</xdr:row>
      <xdr:rowOff>0</xdr:rowOff>
    </xdr:from>
    <xdr:to>
      <xdr:col>79</xdr:col>
      <xdr:colOff>68580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7F0A7A4-3022-4F6C-A9FC-9E1A6161B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76200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CA863AE-C945-40EA-99F1-8BCFB3892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304800</xdr:colOff>
      <xdr:row>2</xdr:row>
      <xdr:rowOff>0</xdr:rowOff>
    </xdr:from>
    <xdr:to>
      <xdr:col>97</xdr:col>
      <xdr:colOff>472440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3BD907-7E02-4017-920F-4E858E817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49600" y="3556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457200</xdr:colOff>
      <xdr:row>2</xdr:row>
      <xdr:rowOff>0</xdr:rowOff>
    </xdr:from>
    <xdr:to>
      <xdr:col>108</xdr:col>
      <xdr:colOff>228600</xdr:colOff>
      <xdr:row>25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2FC5C36-C2E7-4C1F-9F2C-79D202B4E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0" y="3556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AD3CE0F-4992-4CA6-A40B-2BF5F086A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320040</xdr:colOff>
      <xdr:row>78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E8AC82E-4174-4E72-AC19-1848E675D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213360</xdr:colOff>
      <xdr:row>78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65F6A9-B1D8-491E-8110-FFE761689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469900</xdr:colOff>
      <xdr:row>55</xdr:row>
      <xdr:rowOff>12700</xdr:rowOff>
    </xdr:from>
    <xdr:to>
      <xdr:col>30</xdr:col>
      <xdr:colOff>73660</xdr:colOff>
      <xdr:row>78</xdr:row>
      <xdr:rowOff>27940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DD8CA40-84F2-43C2-A5B1-684D80089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1900" y="97917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40</xdr:col>
      <xdr:colOff>114300</xdr:colOff>
      <xdr:row>78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B796A92-3CDC-443B-894B-EEF040581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058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482600</xdr:colOff>
      <xdr:row>55</xdr:row>
      <xdr:rowOff>12700</xdr:rowOff>
    </xdr:from>
    <xdr:to>
      <xdr:col>50</xdr:col>
      <xdr:colOff>86360</xdr:colOff>
      <xdr:row>78</xdr:row>
      <xdr:rowOff>27940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836A7CA-1893-4DFF-9FFB-3C62B5F58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6600" y="97917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368300</xdr:colOff>
      <xdr:row>55</xdr:row>
      <xdr:rowOff>50800</xdr:rowOff>
    </xdr:from>
    <xdr:to>
      <xdr:col>59</xdr:col>
      <xdr:colOff>505460</xdr:colOff>
      <xdr:row>78</xdr:row>
      <xdr:rowOff>66040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E21AA81-BDC5-462E-A481-D1160E75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8300" y="98298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55</xdr:row>
      <xdr:rowOff>12700</xdr:rowOff>
    </xdr:from>
    <xdr:to>
      <xdr:col>69</xdr:col>
      <xdr:colOff>68580</xdr:colOff>
      <xdr:row>78</xdr:row>
      <xdr:rowOff>27940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BE2B9F6-28DC-4617-BBFC-058A27304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97917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355600</xdr:colOff>
      <xdr:row>55</xdr:row>
      <xdr:rowOff>0</xdr:rowOff>
    </xdr:from>
    <xdr:to>
      <xdr:col>78</xdr:col>
      <xdr:colOff>492760</xdr:colOff>
      <xdr:row>78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FD43391-C33B-4849-BE8F-42C7D4712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0" y="9779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220980</xdr:colOff>
      <xdr:row>78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22F4F03-F141-4F08-9B5D-20D2FA3B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55</xdr:row>
      <xdr:rowOff>0</xdr:rowOff>
    </xdr:from>
    <xdr:to>
      <xdr:col>98</xdr:col>
      <xdr:colOff>167640</xdr:colOff>
      <xdr:row>78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FA8B349E-A3FD-4643-AF63-631A6E86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058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482600</xdr:colOff>
      <xdr:row>55</xdr:row>
      <xdr:rowOff>0</xdr:rowOff>
    </xdr:from>
    <xdr:to>
      <xdr:col>108</xdr:col>
      <xdr:colOff>254000</xdr:colOff>
      <xdr:row>78</xdr:row>
      <xdr:rowOff>15240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BD220C5-2A05-44A6-9AB0-51A04F9D9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23400" y="9779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381000</xdr:colOff>
      <xdr:row>78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9765C8E-4A6A-4910-818B-0E040E168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28</xdr:row>
      <xdr:rowOff>25400</xdr:rowOff>
    </xdr:from>
    <xdr:to>
      <xdr:col>10</xdr:col>
      <xdr:colOff>205740</xdr:colOff>
      <xdr:row>51</xdr:row>
      <xdr:rowOff>40640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D454D79-2DA2-4FE0-9C6E-C362AF6EE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50038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431800</xdr:colOff>
      <xdr:row>28</xdr:row>
      <xdr:rowOff>12700</xdr:rowOff>
    </xdr:from>
    <xdr:to>
      <xdr:col>20</xdr:col>
      <xdr:colOff>35560</xdr:colOff>
      <xdr:row>51</xdr:row>
      <xdr:rowOff>27940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C5567CB-6BB4-4F1F-9CE5-D20C37D5F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49911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431800</xdr:colOff>
      <xdr:row>28</xdr:row>
      <xdr:rowOff>50800</xdr:rowOff>
    </xdr:from>
    <xdr:to>
      <xdr:col>30</xdr:col>
      <xdr:colOff>88900</xdr:colOff>
      <xdr:row>51</xdr:row>
      <xdr:rowOff>66040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5EC57CA-8868-4EA7-9A0E-FB6363FD0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3800" y="5029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431800</xdr:colOff>
      <xdr:row>28</xdr:row>
      <xdr:rowOff>38100</xdr:rowOff>
    </xdr:from>
    <xdr:to>
      <xdr:col>39</xdr:col>
      <xdr:colOff>500380</xdr:colOff>
      <xdr:row>51</xdr:row>
      <xdr:rowOff>53340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CEAE7EF-5F85-4804-843A-07C82F5D5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19800" y="50165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482600</xdr:colOff>
      <xdr:row>28</xdr:row>
      <xdr:rowOff>0</xdr:rowOff>
    </xdr:from>
    <xdr:to>
      <xdr:col>50</xdr:col>
      <xdr:colOff>86360</xdr:colOff>
      <xdr:row>51</xdr:row>
      <xdr:rowOff>15240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9CE44E4-0677-438F-84FC-F7FEF81EF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6600" y="49784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406400</xdr:colOff>
      <xdr:row>28</xdr:row>
      <xdr:rowOff>101600</xdr:rowOff>
    </xdr:from>
    <xdr:to>
      <xdr:col>59</xdr:col>
      <xdr:colOff>543560</xdr:colOff>
      <xdr:row>51</xdr:row>
      <xdr:rowOff>116840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95022925-4EDF-49D5-9F52-5D3905A98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6400" y="5080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97971</xdr:colOff>
      <xdr:row>28</xdr:row>
      <xdr:rowOff>65314</xdr:rowOff>
    </xdr:from>
    <xdr:to>
      <xdr:col>69</xdr:col>
      <xdr:colOff>212271</xdr:colOff>
      <xdr:row>51</xdr:row>
      <xdr:rowOff>80554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B527DD9-C835-4D40-AA50-062800CA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3971" y="5246914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1E9D548-ECCB-4101-B2CE-B946C1B2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419100</xdr:colOff>
      <xdr:row>28</xdr:row>
      <xdr:rowOff>38100</xdr:rowOff>
    </xdr:from>
    <xdr:to>
      <xdr:col>97</xdr:col>
      <xdr:colOff>586740</xdr:colOff>
      <xdr:row>51</xdr:row>
      <xdr:rowOff>53340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1774C4A-AE1C-496C-B6AE-8316C7BF8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63900" y="50165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304800</xdr:colOff>
      <xdr:row>28</xdr:row>
      <xdr:rowOff>88900</xdr:rowOff>
    </xdr:from>
    <xdr:to>
      <xdr:col>108</xdr:col>
      <xdr:colOff>76200</xdr:colOff>
      <xdr:row>51</xdr:row>
      <xdr:rowOff>104140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A16584A0-3EE1-40E0-BD2B-5B2317B6B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5600" y="50673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520700</xdr:colOff>
      <xdr:row>28</xdr:row>
      <xdr:rowOff>101600</xdr:rowOff>
    </xdr:from>
    <xdr:to>
      <xdr:col>118</xdr:col>
      <xdr:colOff>292100</xdr:colOff>
      <xdr:row>51</xdr:row>
      <xdr:rowOff>116840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ADB387B-46D2-433A-9BA0-01382C101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57500" y="5080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28</xdr:row>
      <xdr:rowOff>0</xdr:rowOff>
    </xdr:from>
    <xdr:to>
      <xdr:col>79</xdr:col>
      <xdr:colOff>68580</xdr:colOff>
      <xdr:row>51</xdr:row>
      <xdr:rowOff>15240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F5E4AA1-07B3-4601-B9B6-897E0CA9E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431800</xdr:colOff>
      <xdr:row>1</xdr:row>
      <xdr:rowOff>139700</xdr:rowOff>
    </xdr:from>
    <xdr:to>
      <xdr:col>9</xdr:col>
      <xdr:colOff>576580</xdr:colOff>
      <xdr:row>25</xdr:row>
      <xdr:rowOff>38100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3E6B707-F5BA-4AB3-B14E-DF9923EC4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" y="317500"/>
          <a:ext cx="563118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317500</xdr:colOff>
      <xdr:row>2</xdr:row>
      <xdr:rowOff>0</xdr:rowOff>
    </xdr:from>
    <xdr:to>
      <xdr:col>19</xdr:col>
      <xdr:colOff>355600</xdr:colOff>
      <xdr:row>25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AF5A8F1-59D8-43F0-873D-01B4A1BC8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3500" y="3556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393700</xdr:colOff>
      <xdr:row>2</xdr:row>
      <xdr:rowOff>0</xdr:rowOff>
    </xdr:from>
    <xdr:to>
      <xdr:col>29</xdr:col>
      <xdr:colOff>485140</xdr:colOff>
      <xdr:row>25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EBB8909-47F2-4FFE-839A-410902479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5700" y="355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502920</xdr:colOff>
      <xdr:row>25</xdr:row>
      <xdr:rowOff>15240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EA209BF-2961-4378-BA3F-EA7209F65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469900</xdr:colOff>
      <xdr:row>2</xdr:row>
      <xdr:rowOff>12700</xdr:rowOff>
    </xdr:from>
    <xdr:to>
      <xdr:col>49</xdr:col>
      <xdr:colOff>561340</xdr:colOff>
      <xdr:row>25</xdr:row>
      <xdr:rowOff>27940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3631E66-5C34-4ED8-9E6A-027F7AB77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53900" y="3683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2</xdr:row>
      <xdr:rowOff>0</xdr:rowOff>
    </xdr:from>
    <xdr:to>
      <xdr:col>59</xdr:col>
      <xdr:colOff>571500</xdr:colOff>
      <xdr:row>25</xdr:row>
      <xdr:rowOff>15240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74A6783-33B2-4960-9DD6-90F33C0FF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36576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FC78A38-8A9F-4E1C-948D-70CC0BA24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495300</xdr:colOff>
      <xdr:row>2</xdr:row>
      <xdr:rowOff>25400</xdr:rowOff>
    </xdr:from>
    <xdr:to>
      <xdr:col>78</xdr:col>
      <xdr:colOff>388620</xdr:colOff>
      <xdr:row>25</xdr:row>
      <xdr:rowOff>40640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5E62A9-5D14-4CEA-BD9F-65C56315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57700" y="3810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45720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BA26641-1F8C-4EF1-8C08-953130649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97</xdr:col>
      <xdr:colOff>601980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3BFDB11-E841-4002-B5BB-AB967460F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205740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A0789-F7C0-40B8-96C4-AC101BE0C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457200</xdr:colOff>
      <xdr:row>2</xdr:row>
      <xdr:rowOff>12700</xdr:rowOff>
    </xdr:from>
    <xdr:to>
      <xdr:col>118</xdr:col>
      <xdr:colOff>53340</xdr:colOff>
      <xdr:row>25</xdr:row>
      <xdr:rowOff>27940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E8AB571-1C44-4163-997E-68C3B5BA1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3683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320040</xdr:colOff>
      <xdr:row>51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6E07064-DF3F-4665-941C-3F0324E71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533400</xdr:colOff>
      <xdr:row>28</xdr:row>
      <xdr:rowOff>25400</xdr:rowOff>
    </xdr:from>
    <xdr:to>
      <xdr:col>20</xdr:col>
      <xdr:colOff>137160</xdr:colOff>
      <xdr:row>51</xdr:row>
      <xdr:rowOff>40640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D223055-D1FC-4298-A46F-09A8D34C9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" y="50038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30</xdr:col>
      <xdr:colOff>213360</xdr:colOff>
      <xdr:row>51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704117B-44AB-41AB-976B-1506AC7E7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12064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533400</xdr:colOff>
      <xdr:row>28</xdr:row>
      <xdr:rowOff>0</xdr:rowOff>
    </xdr:from>
    <xdr:to>
      <xdr:col>40</xdr:col>
      <xdr:colOff>38100</xdr:colOff>
      <xdr:row>51</xdr:row>
      <xdr:rowOff>15240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8391D77-783B-4752-89DC-D566CA0C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0" y="49784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482600</xdr:colOff>
      <xdr:row>28</xdr:row>
      <xdr:rowOff>0</xdr:rowOff>
    </xdr:from>
    <xdr:to>
      <xdr:col>50</xdr:col>
      <xdr:colOff>86360</xdr:colOff>
      <xdr:row>51</xdr:row>
      <xdr:rowOff>15240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14B13A9-8B90-4562-9633-F7D027A2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6600" y="49784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393700</xdr:colOff>
      <xdr:row>28</xdr:row>
      <xdr:rowOff>50800</xdr:rowOff>
    </xdr:from>
    <xdr:to>
      <xdr:col>59</xdr:col>
      <xdr:colOff>530860</xdr:colOff>
      <xdr:row>51</xdr:row>
      <xdr:rowOff>66040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CC02039-551B-462B-9B8E-0C6AD4411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3700" y="5029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558800</xdr:colOff>
      <xdr:row>27</xdr:row>
      <xdr:rowOff>165100</xdr:rowOff>
    </xdr:from>
    <xdr:to>
      <xdr:col>69</xdr:col>
      <xdr:colOff>17780</xdr:colOff>
      <xdr:row>51</xdr:row>
      <xdr:rowOff>63500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F8105E8-38A6-4551-A2C0-EE700F7A1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25200" y="4965700"/>
          <a:ext cx="555498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254000</xdr:colOff>
      <xdr:row>28</xdr:row>
      <xdr:rowOff>63500</xdr:rowOff>
    </xdr:from>
    <xdr:to>
      <xdr:col>78</xdr:col>
      <xdr:colOff>391160</xdr:colOff>
      <xdr:row>51</xdr:row>
      <xdr:rowOff>78740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587995-E352-4F29-B17E-2A5E59B42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6400" y="50419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D5CC257-1FD8-44C1-AA09-65AFAF3BE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431800</xdr:colOff>
      <xdr:row>28</xdr:row>
      <xdr:rowOff>38100</xdr:rowOff>
    </xdr:from>
    <xdr:to>
      <xdr:col>97</xdr:col>
      <xdr:colOff>599440</xdr:colOff>
      <xdr:row>51</xdr:row>
      <xdr:rowOff>53340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55DB8C8-D291-4546-89F1-F68E023B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6600" y="50165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108</xdr:col>
      <xdr:colOff>381000</xdr:colOff>
      <xdr:row>51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2A33168-AAB5-466E-84CC-AC0F3ECFC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457200</xdr:colOff>
      <xdr:row>28</xdr:row>
      <xdr:rowOff>38100</xdr:rowOff>
    </xdr:from>
    <xdr:to>
      <xdr:col>118</xdr:col>
      <xdr:colOff>228600</xdr:colOff>
      <xdr:row>51</xdr:row>
      <xdr:rowOff>53340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B5C360B-11D9-4E90-8C3D-A3BED69E2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5016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144780</xdr:colOff>
      <xdr:row>79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2ABEEA0-367C-4529-9142-75CCBCC06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128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431800</xdr:colOff>
      <xdr:row>55</xdr:row>
      <xdr:rowOff>165100</xdr:rowOff>
    </xdr:from>
    <xdr:to>
      <xdr:col>19</xdr:col>
      <xdr:colOff>469900</xdr:colOff>
      <xdr:row>79</xdr:row>
      <xdr:rowOff>2540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1253E58-B648-4DA0-BFFB-206AFD12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99441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55</xdr:row>
      <xdr:rowOff>76200</xdr:rowOff>
    </xdr:from>
    <xdr:to>
      <xdr:col>29</xdr:col>
      <xdr:colOff>472440</xdr:colOff>
      <xdr:row>78</xdr:row>
      <xdr:rowOff>91440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94F6733-DFF1-4620-B94C-DDA193252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98552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266700</xdr:colOff>
      <xdr:row>55</xdr:row>
      <xdr:rowOff>12700</xdr:rowOff>
    </xdr:from>
    <xdr:to>
      <xdr:col>39</xdr:col>
      <xdr:colOff>205740</xdr:colOff>
      <xdr:row>78</xdr:row>
      <xdr:rowOff>27940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E21FAB2-1EB8-4ECE-B5FB-CA9A06A27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4700" y="97917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368300</xdr:colOff>
      <xdr:row>55</xdr:row>
      <xdr:rowOff>25400</xdr:rowOff>
    </xdr:from>
    <xdr:to>
      <xdr:col>49</xdr:col>
      <xdr:colOff>459740</xdr:colOff>
      <xdr:row>78</xdr:row>
      <xdr:rowOff>40640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27A1524-1D2C-46AA-B56E-F6ECC082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52300" y="98044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419100</xdr:colOff>
      <xdr:row>55</xdr:row>
      <xdr:rowOff>12700</xdr:rowOff>
    </xdr:from>
    <xdr:to>
      <xdr:col>59</xdr:col>
      <xdr:colOff>381000</xdr:colOff>
      <xdr:row>78</xdr:row>
      <xdr:rowOff>27940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6794FB3-7444-4D04-8086-77C2A4678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99100" y="9791700"/>
          <a:ext cx="54483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482600</xdr:colOff>
      <xdr:row>55</xdr:row>
      <xdr:rowOff>0</xdr:rowOff>
    </xdr:from>
    <xdr:to>
      <xdr:col>68</xdr:col>
      <xdr:colOff>421640</xdr:colOff>
      <xdr:row>78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3C801D2-CFA9-43FE-8D4D-BA11E0D3C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0" y="97790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55</xdr:row>
      <xdr:rowOff>0</xdr:rowOff>
    </xdr:from>
    <xdr:to>
      <xdr:col>78</xdr:col>
      <xdr:colOff>502920</xdr:colOff>
      <xdr:row>78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B583881-7B6D-41A5-8C91-9665A2C0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1005840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FDDA68E5-AB7B-4223-9354-DF54834C7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55</xdr:row>
      <xdr:rowOff>0</xdr:rowOff>
    </xdr:from>
    <xdr:to>
      <xdr:col>97</xdr:col>
      <xdr:colOff>601980</xdr:colOff>
      <xdr:row>78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48FC6E6-241B-410E-B93F-C8313792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05840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160020</xdr:colOff>
      <xdr:row>78</xdr:row>
      <xdr:rowOff>15240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9D4F3D7-E537-4A68-BF5B-7CB6CC8CD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205740</xdr:colOff>
      <xdr:row>78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611F13A0-5D49-4715-BA82-32C5261BC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320040</xdr:colOff>
      <xdr:row>26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08616-C653-478E-8A45-FB5CF036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3</xdr:row>
      <xdr:rowOff>15240</xdr:rowOff>
    </xdr:from>
    <xdr:to>
      <xdr:col>20</xdr:col>
      <xdr:colOff>38100</xdr:colOff>
      <xdr:row>26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300D4B-CD55-47CF-A9A1-5CE32CFA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5638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397934</xdr:colOff>
      <xdr:row>2</xdr:row>
      <xdr:rowOff>143934</xdr:rowOff>
    </xdr:from>
    <xdr:to>
      <xdr:col>30</xdr:col>
      <xdr:colOff>55034</xdr:colOff>
      <xdr:row>25</xdr:row>
      <xdr:rowOff>159173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45167-2F09-4EEB-B7D7-1BFF8891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9934" y="516467"/>
          <a:ext cx="5753100" cy="42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40</xdr:col>
      <xdr:colOff>68580</xdr:colOff>
      <xdr:row>26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BE83-9E40-44CE-AB9C-FC58F768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402772</xdr:colOff>
      <xdr:row>2</xdr:row>
      <xdr:rowOff>163286</xdr:rowOff>
    </xdr:from>
    <xdr:to>
      <xdr:col>50</xdr:col>
      <xdr:colOff>59872</xdr:colOff>
      <xdr:row>25</xdr:row>
      <xdr:rowOff>178526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6A6009-721B-4C49-9285-DC67B565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6772" y="5334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261257</xdr:colOff>
      <xdr:row>2</xdr:row>
      <xdr:rowOff>97971</xdr:rowOff>
    </xdr:from>
    <xdr:to>
      <xdr:col>59</xdr:col>
      <xdr:colOff>398417</xdr:colOff>
      <xdr:row>25</xdr:row>
      <xdr:rowOff>113211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A555B-96D0-47F4-9774-B9CEA76AB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257" y="468085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</xdr:row>
      <xdr:rowOff>174172</xdr:rowOff>
    </xdr:from>
    <xdr:to>
      <xdr:col>69</xdr:col>
      <xdr:colOff>38100</xdr:colOff>
      <xdr:row>26</xdr:row>
      <xdr:rowOff>4355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D72603-6873-4557-AE72-E5267D35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544286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239486</xdr:colOff>
      <xdr:row>3</xdr:row>
      <xdr:rowOff>10886</xdr:rowOff>
    </xdr:from>
    <xdr:to>
      <xdr:col>78</xdr:col>
      <xdr:colOff>376646</xdr:colOff>
      <xdr:row>26</xdr:row>
      <xdr:rowOff>26126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EBA47B-0B12-4783-9414-25511DAC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1886" y="566057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489857</xdr:colOff>
      <xdr:row>2</xdr:row>
      <xdr:rowOff>163286</xdr:rowOff>
    </xdr:from>
    <xdr:to>
      <xdr:col>88</xdr:col>
      <xdr:colOff>101237</xdr:colOff>
      <xdr:row>25</xdr:row>
      <xdr:rowOff>178526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6E249-8EF0-40E3-954A-1B78479E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8657" y="533400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326572</xdr:colOff>
      <xdr:row>2</xdr:row>
      <xdr:rowOff>141514</xdr:rowOff>
    </xdr:from>
    <xdr:to>
      <xdr:col>97</xdr:col>
      <xdr:colOff>494212</xdr:colOff>
      <xdr:row>25</xdr:row>
      <xdr:rowOff>156754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C2C3A-9A1E-4681-A5B7-993DE4D3E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1372" y="511628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228600</xdr:colOff>
      <xdr:row>2</xdr:row>
      <xdr:rowOff>43542</xdr:rowOff>
    </xdr:from>
    <xdr:to>
      <xdr:col>108</xdr:col>
      <xdr:colOff>0</xdr:colOff>
      <xdr:row>25</xdr:row>
      <xdr:rowOff>58782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86F6CE-8195-4218-B6C5-0C49CB59A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69400" y="413656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478972</xdr:colOff>
      <xdr:row>2</xdr:row>
      <xdr:rowOff>32657</xdr:rowOff>
    </xdr:from>
    <xdr:to>
      <xdr:col>118</xdr:col>
      <xdr:colOff>250372</xdr:colOff>
      <xdr:row>25</xdr:row>
      <xdr:rowOff>47897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4B8DC-8002-44EA-9103-288EEBD3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5772" y="402771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359228</xdr:colOff>
      <xdr:row>30</xdr:row>
      <xdr:rowOff>21771</xdr:rowOff>
    </xdr:from>
    <xdr:to>
      <xdr:col>10</xdr:col>
      <xdr:colOff>504008</xdr:colOff>
      <xdr:row>53</xdr:row>
      <xdr:rowOff>37011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1726E5-B24B-40FA-91F9-115C177F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" y="5573485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141514</xdr:rowOff>
    </xdr:from>
    <xdr:to>
      <xdr:col>20</xdr:col>
      <xdr:colOff>91440</xdr:colOff>
      <xdr:row>52</xdr:row>
      <xdr:rowOff>156755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27B52D-B90E-49E5-BACD-282A19A0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08171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30</xdr:col>
      <xdr:colOff>91440</xdr:colOff>
      <xdr:row>53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50D0B-8759-445A-B8B9-B54C5C98E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486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39</xdr:col>
      <xdr:colOff>548640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853439-CA11-472C-9584-95D04E6A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489857</xdr:colOff>
      <xdr:row>29</xdr:row>
      <xdr:rowOff>163286</xdr:rowOff>
    </xdr:from>
    <xdr:to>
      <xdr:col>49</xdr:col>
      <xdr:colOff>581297</xdr:colOff>
      <xdr:row>52</xdr:row>
      <xdr:rowOff>178527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4C9128-C73D-48AC-851B-9E1B3DF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3857" y="5529943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206829</xdr:colOff>
      <xdr:row>30</xdr:row>
      <xdr:rowOff>65314</xdr:rowOff>
    </xdr:from>
    <xdr:to>
      <xdr:col>59</xdr:col>
      <xdr:colOff>168729</xdr:colOff>
      <xdr:row>53</xdr:row>
      <xdr:rowOff>80554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0C6BAB-41F2-4299-893D-9D7FEB69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86829" y="5617028"/>
          <a:ext cx="54483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435428</xdr:colOff>
      <xdr:row>30</xdr:row>
      <xdr:rowOff>0</xdr:rowOff>
    </xdr:from>
    <xdr:to>
      <xdr:col>68</xdr:col>
      <xdr:colOff>374468</xdr:colOff>
      <xdr:row>53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035557-F242-46A0-A12E-AFD58011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1828" y="5551714"/>
          <a:ext cx="5425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522514</xdr:colOff>
      <xdr:row>30</xdr:row>
      <xdr:rowOff>0</xdr:rowOff>
    </xdr:from>
    <xdr:to>
      <xdr:col>78</xdr:col>
      <xdr:colOff>415834</xdr:colOff>
      <xdr:row>53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FE8288-5104-4CC3-8A64-2560AAF9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4914" y="5551714"/>
          <a:ext cx="537972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45720</xdr:colOff>
      <xdr:row>53</xdr:row>
      <xdr:rowOff>15240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F7B5F0F-5ED7-4FA9-9DDB-0EFC9B07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97</xdr:col>
      <xdr:colOff>601980</xdr:colOff>
      <xdr:row>53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363A6A-9A9C-4139-888E-334AE584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30</xdr:row>
      <xdr:rowOff>0</xdr:rowOff>
    </xdr:from>
    <xdr:to>
      <xdr:col>108</xdr:col>
      <xdr:colOff>160020</xdr:colOff>
      <xdr:row>53</xdr:row>
      <xdr:rowOff>15240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2B0BF-B175-4B98-9B7B-1FD6BB44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486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566057</xdr:colOff>
      <xdr:row>29</xdr:row>
      <xdr:rowOff>141514</xdr:rowOff>
    </xdr:from>
    <xdr:to>
      <xdr:col>118</xdr:col>
      <xdr:colOff>162197</xdr:colOff>
      <xdr:row>52</xdr:row>
      <xdr:rowOff>156755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AA398B0-6190-44A4-BE0C-75479395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857" y="5508171"/>
          <a:ext cx="56921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56</xdr:row>
      <xdr:rowOff>65314</xdr:rowOff>
    </xdr:from>
    <xdr:to>
      <xdr:col>10</xdr:col>
      <xdr:colOff>507275</xdr:colOff>
      <xdr:row>79</xdr:row>
      <xdr:rowOff>80554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8A15EA-7807-4BA3-8ED8-E062E1A08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115" y="10428514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20</xdr:col>
      <xdr:colOff>266700</xdr:colOff>
      <xdr:row>79</xdr:row>
      <xdr:rowOff>15240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4963B5-0E41-411C-897C-18246463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30</xdr:col>
      <xdr:colOff>266700</xdr:colOff>
      <xdr:row>79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56798B-4F78-4871-9B41-9B695E54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2412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522515</xdr:colOff>
      <xdr:row>56</xdr:row>
      <xdr:rowOff>10885</xdr:rowOff>
    </xdr:from>
    <xdr:to>
      <xdr:col>39</xdr:col>
      <xdr:colOff>591095</xdr:colOff>
      <xdr:row>79</xdr:row>
      <xdr:rowOff>26125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363A1C-643B-48E3-8CF0-ED105018B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0515" y="10374085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424543</xdr:colOff>
      <xdr:row>56</xdr:row>
      <xdr:rowOff>0</xdr:rowOff>
    </xdr:from>
    <xdr:to>
      <xdr:col>50</xdr:col>
      <xdr:colOff>81643</xdr:colOff>
      <xdr:row>79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C7A179-8473-4FE2-9F8C-32CEB50C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8543" y="103632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293914</xdr:colOff>
      <xdr:row>55</xdr:row>
      <xdr:rowOff>174171</xdr:rowOff>
    </xdr:from>
    <xdr:to>
      <xdr:col>59</xdr:col>
      <xdr:colOff>431074</xdr:colOff>
      <xdr:row>79</xdr:row>
      <xdr:rowOff>4354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8DCEA3-D54D-4CAC-8C7A-C47B4DEFC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3914" y="10352314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69</xdr:col>
      <xdr:colOff>114300</xdr:colOff>
      <xdr:row>79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5547E5-2AAB-490E-91E4-6010450ED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24128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511629</xdr:colOff>
      <xdr:row>56</xdr:row>
      <xdr:rowOff>10886</xdr:rowOff>
    </xdr:from>
    <xdr:to>
      <xdr:col>78</xdr:col>
      <xdr:colOff>580209</xdr:colOff>
      <xdr:row>79</xdr:row>
      <xdr:rowOff>26126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96A4A2-7FF6-4BA6-80F0-3E8CB45A2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4029" y="10374086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54429</xdr:colOff>
      <xdr:row>55</xdr:row>
      <xdr:rowOff>141514</xdr:rowOff>
    </xdr:from>
    <xdr:to>
      <xdr:col>88</xdr:col>
      <xdr:colOff>275409</xdr:colOff>
      <xdr:row>78</xdr:row>
      <xdr:rowOff>156754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89CCE03-E38D-4F5C-8C0A-C9C6BC59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2829" y="10319657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55</xdr:row>
      <xdr:rowOff>130628</xdr:rowOff>
    </xdr:from>
    <xdr:to>
      <xdr:col>98</xdr:col>
      <xdr:colOff>80554</xdr:colOff>
      <xdr:row>78</xdr:row>
      <xdr:rowOff>145868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AA1F84-2E17-4F5A-8BF3-D067843B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10308771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326572</xdr:colOff>
      <xdr:row>55</xdr:row>
      <xdr:rowOff>163286</xdr:rowOff>
    </xdr:from>
    <xdr:to>
      <xdr:col>108</xdr:col>
      <xdr:colOff>97972</xdr:colOff>
      <xdr:row>78</xdr:row>
      <xdr:rowOff>178526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D15C50-B477-450F-8CE7-C7FB9BD3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7372" y="10341429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56</xdr:row>
      <xdr:rowOff>0</xdr:rowOff>
    </xdr:from>
    <xdr:to>
      <xdr:col>118</xdr:col>
      <xdr:colOff>381000</xdr:colOff>
      <xdr:row>79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62F23A-AA56-4D25-B50B-1DDD3C7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24128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15240</xdr:rowOff>
    </xdr:from>
    <xdr:to>
      <xdr:col>10</xdr:col>
      <xdr:colOff>594360</xdr:colOff>
      <xdr:row>25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B79AE-457A-4D3D-B689-1916B8FA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3810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213360</xdr:colOff>
      <xdr:row>25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383FE-9F1E-42FB-B810-7B5E9CCF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9976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CEF27-91D6-4A08-8040-858983B1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444500</xdr:colOff>
      <xdr:row>2</xdr:row>
      <xdr:rowOff>0</xdr:rowOff>
    </xdr:from>
    <xdr:to>
      <xdr:col>39</xdr:col>
      <xdr:colOff>558800</xdr:colOff>
      <xdr:row>25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001C72-88F9-489B-A059-7A274C003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32500" y="355600"/>
          <a:ext cx="5600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304800</xdr:colOff>
      <xdr:row>1</xdr:row>
      <xdr:rowOff>152400</xdr:rowOff>
    </xdr:from>
    <xdr:to>
      <xdr:col>49</xdr:col>
      <xdr:colOff>571500</xdr:colOff>
      <xdr:row>24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85A57-9CC7-43F7-B887-36D13DF0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330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419100</xdr:colOff>
      <xdr:row>2</xdr:row>
      <xdr:rowOff>25400</xdr:rowOff>
    </xdr:from>
    <xdr:to>
      <xdr:col>59</xdr:col>
      <xdr:colOff>556260</xdr:colOff>
      <xdr:row>25</xdr:row>
      <xdr:rowOff>40640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5114E6-E0E7-4DAA-A0C5-BB3F27A74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99100" y="381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77BED-DCCC-4069-8346-606F1EEC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355600</xdr:colOff>
      <xdr:row>2</xdr:row>
      <xdr:rowOff>0</xdr:rowOff>
    </xdr:from>
    <xdr:to>
      <xdr:col>78</xdr:col>
      <xdr:colOff>424180</xdr:colOff>
      <xdr:row>25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24BC7A-C80A-4FEE-8CF4-34C8DDE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0" y="3556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57E984-B13C-4A59-9B2D-38BA3ADE2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A6075B-0DD6-47CD-8C5D-0AC3E3D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78690-F53F-422A-8D58-9C564D3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29</xdr:row>
      <xdr:rowOff>76200</xdr:rowOff>
    </xdr:from>
    <xdr:to>
      <xdr:col>10</xdr:col>
      <xdr:colOff>396240</xdr:colOff>
      <xdr:row>52</xdr:row>
      <xdr:rowOff>91440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3945CF-61D6-4F15-B755-A812F065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324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29</xdr:row>
      <xdr:rowOff>50800</xdr:rowOff>
    </xdr:from>
    <xdr:to>
      <xdr:col>20</xdr:col>
      <xdr:colOff>10160</xdr:colOff>
      <xdr:row>52</xdr:row>
      <xdr:rowOff>66040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351A9D-1532-4C96-AE59-BF659DF3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5207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29</xdr:row>
      <xdr:rowOff>0</xdr:rowOff>
    </xdr:from>
    <xdr:to>
      <xdr:col>30</xdr:col>
      <xdr:colOff>76200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5DF76A-F315-4A27-B89F-6D9FAA2DB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5156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368300</xdr:colOff>
      <xdr:row>29</xdr:row>
      <xdr:rowOff>0</xdr:rowOff>
    </xdr:from>
    <xdr:to>
      <xdr:col>39</xdr:col>
      <xdr:colOff>482600</xdr:colOff>
      <xdr:row>52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D4FCE3-184D-46B6-B47A-DB8650C4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5156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406400</xdr:colOff>
      <xdr:row>28</xdr:row>
      <xdr:rowOff>165100</xdr:rowOff>
    </xdr:from>
    <xdr:to>
      <xdr:col>50</xdr:col>
      <xdr:colOff>63500</xdr:colOff>
      <xdr:row>52</xdr:row>
      <xdr:rowOff>2540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CD8D7E-4987-4E77-A349-236E90F5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0400" y="5143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317500</xdr:colOff>
      <xdr:row>29</xdr:row>
      <xdr:rowOff>25400</xdr:rowOff>
    </xdr:from>
    <xdr:to>
      <xdr:col>59</xdr:col>
      <xdr:colOff>454660</xdr:colOff>
      <xdr:row>52</xdr:row>
      <xdr:rowOff>40640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EC7F76-F4A0-4388-9954-C2564E51B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0" y="5181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69</xdr:col>
      <xdr:colOff>68580</xdr:colOff>
      <xdr:row>52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99D69-1585-447A-9B5E-3743EEB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29</xdr:row>
      <xdr:rowOff>0</xdr:rowOff>
    </xdr:from>
    <xdr:to>
      <xdr:col>78</xdr:col>
      <xdr:colOff>518160</xdr:colOff>
      <xdr:row>52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CCEBF-3411-40BE-80EF-F7D0607A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156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29</xdr:row>
      <xdr:rowOff>38100</xdr:rowOff>
    </xdr:from>
    <xdr:to>
      <xdr:col>88</xdr:col>
      <xdr:colOff>119380</xdr:colOff>
      <xdr:row>52</xdr:row>
      <xdr:rowOff>53340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40A921-F5B8-4FB6-9702-1DBD83C1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51943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88</xdr:col>
      <xdr:colOff>508000</xdr:colOff>
      <xdr:row>29</xdr:row>
      <xdr:rowOff>76200</xdr:rowOff>
    </xdr:from>
    <xdr:to>
      <xdr:col>98</xdr:col>
      <xdr:colOff>152400</xdr:colOff>
      <xdr:row>52</xdr:row>
      <xdr:rowOff>91440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EEE98A3-DD5B-40C9-8BA8-C50AB6584DC8}"/>
            </a:ext>
          </a:extLst>
        </xdr:cNvPr>
        <xdr:cNvGrpSpPr/>
      </xdr:nvGrpSpPr>
      <xdr:grpSpPr>
        <a:xfrm>
          <a:off x="54152800" y="5232400"/>
          <a:ext cx="5740400" cy="4104640"/>
          <a:chOff x="54152800" y="5156200"/>
          <a:chExt cx="5740400" cy="410464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3028520B-9E75-44F3-9D42-756629346E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52800" y="5156200"/>
            <a:ext cx="56540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5AB5663F-0377-4B4A-A816-D45461971EE3}"/>
              </a:ext>
            </a:extLst>
          </xdr:cNvPr>
          <xdr:cNvSpPr/>
        </xdr:nvSpPr>
        <xdr:spPr>
          <a:xfrm rot="1744676">
            <a:off x="58229500" y="5422901"/>
            <a:ext cx="1663700" cy="342900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EDD22281-6054-4D04-B70E-3DE756779CF7}"/>
              </a:ext>
            </a:extLst>
          </xdr:cNvPr>
          <xdr:cNvSpPr/>
        </xdr:nvSpPr>
        <xdr:spPr>
          <a:xfrm rot="1744676">
            <a:off x="58026480" y="5654840"/>
            <a:ext cx="1663700" cy="28988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98</xdr:col>
      <xdr:colOff>292100</xdr:colOff>
      <xdr:row>29</xdr:row>
      <xdr:rowOff>50800</xdr:rowOff>
    </xdr:from>
    <xdr:to>
      <xdr:col>108</xdr:col>
      <xdr:colOff>63500</xdr:colOff>
      <xdr:row>52</xdr:row>
      <xdr:rowOff>66040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E4B49A-129C-4EAD-80D8-5E029EA5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900" y="5207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431800</xdr:colOff>
      <xdr:row>28</xdr:row>
      <xdr:rowOff>165100</xdr:rowOff>
    </xdr:from>
    <xdr:to>
      <xdr:col>118</xdr:col>
      <xdr:colOff>203200</xdr:colOff>
      <xdr:row>52</xdr:row>
      <xdr:rowOff>2540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2B86F0-E089-45D2-BCE4-362185870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8600" y="5143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365760</xdr:colOff>
      <xdr:row>80</xdr:row>
      <xdr:rowOff>15240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29D7E59-2017-4F6D-A9B1-9C3DF59D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20</xdr:col>
      <xdr:colOff>266700</xdr:colOff>
      <xdr:row>80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C33C73-141A-444A-9F46-2820769D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30</xdr:col>
      <xdr:colOff>266700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A38A63-35CE-4BB3-8E1C-87B07CC9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56</xdr:row>
      <xdr:rowOff>165100</xdr:rowOff>
    </xdr:from>
    <xdr:to>
      <xdr:col>39</xdr:col>
      <xdr:colOff>474980</xdr:colOff>
      <xdr:row>80</xdr:row>
      <xdr:rowOff>2540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C841A1-8FF0-45D6-BC4D-7102E98FE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101219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355600</xdr:colOff>
      <xdr:row>56</xdr:row>
      <xdr:rowOff>127000</xdr:rowOff>
    </xdr:from>
    <xdr:to>
      <xdr:col>50</xdr:col>
      <xdr:colOff>12700</xdr:colOff>
      <xdr:row>79</xdr:row>
      <xdr:rowOff>142240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AB35AD-7749-4CF9-9480-B7FD787D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9600" y="1008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330200</xdr:colOff>
      <xdr:row>55</xdr:row>
      <xdr:rowOff>152400</xdr:rowOff>
    </xdr:from>
    <xdr:to>
      <xdr:col>59</xdr:col>
      <xdr:colOff>467360</xdr:colOff>
      <xdr:row>78</xdr:row>
      <xdr:rowOff>167640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E6F0E3-E4D9-4D28-9A89-3657E4668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0200" y="9931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56</xdr:row>
      <xdr:rowOff>0</xdr:rowOff>
    </xdr:from>
    <xdr:to>
      <xdr:col>69</xdr:col>
      <xdr:colOff>38100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AAC397-DF8E-4443-9FE0-FC7D21A4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9956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55</xdr:row>
      <xdr:rowOff>114300</xdr:rowOff>
    </xdr:from>
    <xdr:to>
      <xdr:col>78</xdr:col>
      <xdr:colOff>500380</xdr:colOff>
      <xdr:row>78</xdr:row>
      <xdr:rowOff>129540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13F946-1140-4A28-A5DC-99D311001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9893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571500</xdr:colOff>
      <xdr:row>55</xdr:row>
      <xdr:rowOff>76200</xdr:rowOff>
    </xdr:from>
    <xdr:to>
      <xdr:col>88</xdr:col>
      <xdr:colOff>182880</xdr:colOff>
      <xdr:row>78</xdr:row>
      <xdr:rowOff>91440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EEA132-76D5-404C-89FC-176A70D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20300" y="98552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558800</xdr:colOff>
      <xdr:row>55</xdr:row>
      <xdr:rowOff>76200</xdr:rowOff>
    </xdr:from>
    <xdr:to>
      <xdr:col>98</xdr:col>
      <xdr:colOff>116840</xdr:colOff>
      <xdr:row>78</xdr:row>
      <xdr:rowOff>91440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94832-2205-4A64-91BE-BA588E57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03600" y="98552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381000</xdr:colOff>
      <xdr:row>78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7F2729C-F394-4985-B540-031A704B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381000</xdr:colOff>
      <xdr:row>78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41D57B-FA89-43AE-B959-36557609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520700</xdr:colOff>
      <xdr:row>2</xdr:row>
      <xdr:rowOff>127000</xdr:rowOff>
    </xdr:from>
    <xdr:to>
      <xdr:col>98</xdr:col>
      <xdr:colOff>78740</xdr:colOff>
      <xdr:row>25</xdr:row>
      <xdr:rowOff>142240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C1E50CF-8EBA-4006-B515-3D12D631D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0" y="4826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129540</xdr:rowOff>
    </xdr:from>
    <xdr:to>
      <xdr:col>10</xdr:col>
      <xdr:colOff>419100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AE112-E12D-4481-8D5A-A61E4B166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4953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487680</xdr:colOff>
      <xdr:row>2</xdr:row>
      <xdr:rowOff>152400</xdr:rowOff>
    </xdr:from>
    <xdr:to>
      <xdr:col>19</xdr:col>
      <xdr:colOff>525780</xdr:colOff>
      <xdr:row>25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52FD0-1E00-4E9F-80B7-934AA964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5181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</xdr:row>
      <xdr:rowOff>76200</xdr:rowOff>
    </xdr:from>
    <xdr:to>
      <xdr:col>29</xdr:col>
      <xdr:colOff>472440</xdr:colOff>
      <xdr:row>25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B8F56-7FE4-4B7E-B3D5-DE45FD3AB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44196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502920</xdr:colOff>
      <xdr:row>25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3A3353-41C6-4484-A89C-12C2C1CB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289560</xdr:colOff>
      <xdr:row>2</xdr:row>
      <xdr:rowOff>15240</xdr:rowOff>
    </xdr:from>
    <xdr:to>
      <xdr:col>49</xdr:col>
      <xdr:colOff>381000</xdr:colOff>
      <xdr:row>25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A4800-CBC4-41D9-87DD-DCFE00C75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560" y="38100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2</xdr:row>
      <xdr:rowOff>0</xdr:rowOff>
    </xdr:from>
    <xdr:to>
      <xdr:col>59</xdr:col>
      <xdr:colOff>388620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C17516-7ECF-425A-8CDB-9733C3B4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365760"/>
          <a:ext cx="54483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FBA086-0516-4D47-86B1-3D6EB37F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</xdr:row>
      <xdr:rowOff>45720</xdr:rowOff>
    </xdr:from>
    <xdr:to>
      <xdr:col>78</xdr:col>
      <xdr:colOff>198120</xdr:colOff>
      <xdr:row>25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3AB4C1-84D6-43AF-82DB-BC7F0D66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41148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441960</xdr:colOff>
      <xdr:row>2</xdr:row>
      <xdr:rowOff>60960</xdr:rowOff>
    </xdr:from>
    <xdr:to>
      <xdr:col>87</xdr:col>
      <xdr:colOff>487680</xdr:colOff>
      <xdr:row>25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3584E-146F-4384-88FA-0B7E2D12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0760" y="42672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441960</xdr:colOff>
      <xdr:row>2</xdr:row>
      <xdr:rowOff>0</xdr:rowOff>
    </xdr:from>
    <xdr:to>
      <xdr:col>97</xdr:col>
      <xdr:colOff>434340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FFE6C0-DAF7-4637-88B8-954548AB5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676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411480</xdr:colOff>
      <xdr:row>2</xdr:row>
      <xdr:rowOff>30480</xdr:rowOff>
    </xdr:from>
    <xdr:to>
      <xdr:col>108</xdr:col>
      <xdr:colOff>7620</xdr:colOff>
      <xdr:row>25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0683E1-DEA6-467F-9657-290699BC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228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289560</xdr:colOff>
      <xdr:row>2</xdr:row>
      <xdr:rowOff>30480</xdr:rowOff>
    </xdr:from>
    <xdr:to>
      <xdr:col>117</xdr:col>
      <xdr:colOff>495300</xdr:colOff>
      <xdr:row>25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7D2DA0-7C71-48CF-9FB8-62C36E729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2636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29</xdr:row>
      <xdr:rowOff>45720</xdr:rowOff>
    </xdr:from>
    <xdr:to>
      <xdr:col>10</xdr:col>
      <xdr:colOff>594360</xdr:colOff>
      <xdr:row>52</xdr:row>
      <xdr:rowOff>60960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379B4E-07D4-4D98-998C-30E5F22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53492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213360</xdr:colOff>
      <xdr:row>52</xdr:row>
      <xdr:rowOff>15240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3FF8F1-4A77-4EFA-A22C-A48755B6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30352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30</xdr:col>
      <xdr:colOff>266700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7BBA37-D101-4069-9434-3A6D8192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40</xdr:col>
      <xdr:colOff>114300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D48F5C-2B00-4D21-BE1B-0788189E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50</xdr:col>
      <xdr:colOff>266700</xdr:colOff>
      <xdr:row>53</xdr:row>
      <xdr:rowOff>15240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F4F216-6FF7-461B-BC60-7404760B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486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30</xdr:row>
      <xdr:rowOff>30480</xdr:rowOff>
    </xdr:from>
    <xdr:to>
      <xdr:col>59</xdr:col>
      <xdr:colOff>563880</xdr:colOff>
      <xdr:row>53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FAA365-9B8B-4FE4-B661-617DAE0D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55168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15240</xdr:colOff>
      <xdr:row>29</xdr:row>
      <xdr:rowOff>91440</xdr:rowOff>
    </xdr:from>
    <xdr:to>
      <xdr:col>69</xdr:col>
      <xdr:colOff>83820</xdr:colOff>
      <xdr:row>52</xdr:row>
      <xdr:rowOff>106680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54F7AE-014F-4CDB-BD2E-FC0342AF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91240" y="53949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29</xdr:row>
      <xdr:rowOff>60960</xdr:rowOff>
    </xdr:from>
    <xdr:to>
      <xdr:col>78</xdr:col>
      <xdr:colOff>441960</xdr:colOff>
      <xdr:row>52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8AE884-686C-4689-930A-7BE92840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53644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220980</xdr:colOff>
      <xdr:row>53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7E5195-E4BD-4BB3-8BA4-F5D17E16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98</xdr:col>
      <xdr:colOff>167640</xdr:colOff>
      <xdr:row>53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7A68C9-A274-426D-AC45-82050B19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108</xdr:col>
      <xdr:colOff>381000</xdr:colOff>
      <xdr:row>52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14DD48-06B5-4A21-BC51-FF97D04AF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30352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118</xdr:col>
      <xdr:colOff>381000</xdr:colOff>
      <xdr:row>52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50EE28-0540-4554-AD58-92D6FE155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289560</xdr:colOff>
      <xdr:row>57</xdr:row>
      <xdr:rowOff>121920</xdr:rowOff>
    </xdr:from>
    <xdr:to>
      <xdr:col>10</xdr:col>
      <xdr:colOff>434340</xdr:colOff>
      <xdr:row>80</xdr:row>
      <xdr:rowOff>137160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3CB547-F649-43EF-B203-F5CCB546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054608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</xdr:colOff>
      <xdr:row>57</xdr:row>
      <xdr:rowOff>91440</xdr:rowOff>
    </xdr:from>
    <xdr:to>
      <xdr:col>20</xdr:col>
      <xdr:colOff>152400</xdr:colOff>
      <xdr:row>80</xdr:row>
      <xdr:rowOff>106680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AA3B292-E1A1-4BB6-AE01-674E8E8B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560" y="105156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518160</xdr:colOff>
      <xdr:row>57</xdr:row>
      <xdr:rowOff>106680</xdr:rowOff>
    </xdr:from>
    <xdr:to>
      <xdr:col>30</xdr:col>
      <xdr:colOff>0</xdr:colOff>
      <xdr:row>80</xdr:row>
      <xdr:rowOff>121920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83C670-CFC2-4644-A8D7-20D142ED7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0160" y="1053084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411480</xdr:colOff>
      <xdr:row>57</xdr:row>
      <xdr:rowOff>91440</xdr:rowOff>
    </xdr:from>
    <xdr:to>
      <xdr:col>39</xdr:col>
      <xdr:colOff>350520</xdr:colOff>
      <xdr:row>80</xdr:row>
      <xdr:rowOff>106680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491013-E3B3-4162-AA0E-C524E8D8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9480" y="105156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487680</xdr:colOff>
      <xdr:row>57</xdr:row>
      <xdr:rowOff>45720</xdr:rowOff>
    </xdr:from>
    <xdr:to>
      <xdr:col>49</xdr:col>
      <xdr:colOff>579120</xdr:colOff>
      <xdr:row>80</xdr:row>
      <xdr:rowOff>60960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CFDD2E-33D5-4F0D-992B-6F0AC956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1680" y="1046988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59</xdr:col>
      <xdr:colOff>571500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130A29-C6C1-415C-8329-AA71B45A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1042416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68</xdr:col>
      <xdr:colOff>548640</xdr:colOff>
      <xdr:row>80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A381A48-6162-421B-8031-62EFE266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4241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563880</xdr:colOff>
      <xdr:row>56</xdr:row>
      <xdr:rowOff>60960</xdr:rowOff>
    </xdr:from>
    <xdr:to>
      <xdr:col>78</xdr:col>
      <xdr:colOff>457200</xdr:colOff>
      <xdr:row>79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36FD3D-A4C7-4805-AA60-52FA265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6280" y="1030224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60960</xdr:colOff>
      <xdr:row>56</xdr:row>
      <xdr:rowOff>60960</xdr:rowOff>
    </xdr:from>
    <xdr:to>
      <xdr:col>88</xdr:col>
      <xdr:colOff>106680</xdr:colOff>
      <xdr:row>79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70BC54C-9FFA-478C-B3C1-CFC4E10CB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9360" y="1030224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56</xdr:row>
      <xdr:rowOff>0</xdr:rowOff>
    </xdr:from>
    <xdr:to>
      <xdr:col>97</xdr:col>
      <xdr:colOff>601980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0CA384-3129-44B1-B154-669CF08D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24128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548640</xdr:colOff>
      <xdr:row>56</xdr:row>
      <xdr:rowOff>15240</xdr:rowOff>
    </xdr:from>
    <xdr:to>
      <xdr:col>108</xdr:col>
      <xdr:colOff>99060</xdr:colOff>
      <xdr:row>79</xdr:row>
      <xdr:rowOff>30480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A80694-2263-45CA-A4C1-ADF4F096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9440" y="1025652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30480</xdr:colOff>
      <xdr:row>55</xdr:row>
      <xdr:rowOff>121920</xdr:rowOff>
    </xdr:from>
    <xdr:to>
      <xdr:col>118</xdr:col>
      <xdr:colOff>236220</xdr:colOff>
      <xdr:row>78</xdr:row>
      <xdr:rowOff>137160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F1665C-C325-48E9-B559-13DDCD67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76880" y="1018032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75"/>
  <sheetViews>
    <sheetView tabSelected="1" zoomScale="80" zoomScaleNormal="80" workbookViewId="0">
      <selection activeCell="C52" sqref="C52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7" t="s">
        <v>118</v>
      </c>
      <c r="B1" s="78" t="s">
        <v>123</v>
      </c>
      <c r="C1" s="78" t="s">
        <v>138</v>
      </c>
      <c r="D1" s="78" t="s">
        <v>121</v>
      </c>
      <c r="E1" s="78" t="s">
        <v>100</v>
      </c>
      <c r="F1" s="79" t="s">
        <v>102</v>
      </c>
      <c r="G1" s="79" t="s">
        <v>103</v>
      </c>
      <c r="H1" s="80" t="s">
        <v>122</v>
      </c>
      <c r="I1" s="80" t="s">
        <v>124</v>
      </c>
      <c r="J1" s="79" t="s">
        <v>101</v>
      </c>
      <c r="K1" s="81" t="s">
        <v>105</v>
      </c>
      <c r="L1" s="81" t="s">
        <v>106</v>
      </c>
      <c r="M1" s="82" t="s">
        <v>122</v>
      </c>
      <c r="N1" s="82" t="s">
        <v>124</v>
      </c>
      <c r="O1" s="81" t="s">
        <v>104</v>
      </c>
      <c r="P1" s="83" t="s">
        <v>127</v>
      </c>
    </row>
    <row r="2" spans="1:20" ht="15" thickTop="1" x14ac:dyDescent="0.3">
      <c r="A2" s="167" t="s">
        <v>132</v>
      </c>
      <c r="B2" s="101" t="s">
        <v>98</v>
      </c>
      <c r="C2" s="186">
        <f>gFOBT!G2</f>
        <v>4400</v>
      </c>
      <c r="D2" s="180">
        <f>gFOBT!H2</f>
        <v>4413.4432633191973</v>
      </c>
      <c r="E2" s="184">
        <f t="shared" ref="E2:E7" si="0">ABS(D2-C2)</f>
        <v>13.443263319197285</v>
      </c>
      <c r="F2" s="181">
        <f>gFOBT!M2</f>
        <v>4368.1246961474671</v>
      </c>
      <c r="G2" s="181">
        <f>gFOBT!N2</f>
        <v>4483.2860961144352</v>
      </c>
      <c r="H2" s="181">
        <f t="shared" ref="H2:H7" si="1">F2-C2</f>
        <v>-31.875303852532852</v>
      </c>
      <c r="I2" s="181">
        <f t="shared" ref="I2:I7" si="2">G2-C2</f>
        <v>83.286096114435168</v>
      </c>
      <c r="J2" s="184">
        <f t="shared" ref="J2:J7" si="3">MAX(ABS(H2),ABS(I2))</f>
        <v>83.286096114435168</v>
      </c>
      <c r="K2" s="181">
        <f>gFOBT!Q2</f>
        <v>4161.4323637764883</v>
      </c>
      <c r="L2" s="181">
        <f>gFOBT!R2</f>
        <v>4525.7723039952079</v>
      </c>
      <c r="M2" s="181">
        <f>gFOBT!Q2-SummaryQuantgFOBT!C2</f>
        <v>-238.56763622351173</v>
      </c>
      <c r="N2" s="181">
        <f>gFOBT!R2-SummaryQuantgFOBT!C2</f>
        <v>125.77230399520795</v>
      </c>
      <c r="O2" s="184">
        <f t="shared" ref="O2:O7" si="4">MAX(ABS(M2),ABS(N2))</f>
        <v>238.56763622351173</v>
      </c>
      <c r="P2" s="169" t="str">
        <f t="shared" ref="P2:P7" si="5">IF(OR(E2&lt;J2,E2&lt;O2),"YES","NO")</f>
        <v>YES</v>
      </c>
      <c r="S2" s="166"/>
      <c r="T2" s="166"/>
    </row>
    <row r="3" spans="1:20" x14ac:dyDescent="0.3">
      <c r="A3" s="168"/>
      <c r="B3" s="135" t="s">
        <v>99</v>
      </c>
      <c r="C3" s="187">
        <f>gFOBT!G3</f>
        <v>25600</v>
      </c>
      <c r="D3" s="182">
        <f>gFOBT!H3</f>
        <v>26088.002553304545</v>
      </c>
      <c r="E3" s="185">
        <f t="shared" si="0"/>
        <v>488.00255330454456</v>
      </c>
      <c r="F3" s="183">
        <f>gFOBT!M3</f>
        <v>25764.0234303246</v>
      </c>
      <c r="G3" s="183">
        <f>gFOBT!N3</f>
        <v>26056.918506276852</v>
      </c>
      <c r="H3" s="183">
        <f t="shared" si="1"/>
        <v>164.02343032459976</v>
      </c>
      <c r="I3" s="183">
        <f t="shared" si="2"/>
        <v>456.91850627685199</v>
      </c>
      <c r="J3" s="185">
        <f t="shared" si="3"/>
        <v>456.91850627685199</v>
      </c>
      <c r="K3" s="183">
        <f>gFOBT!Q3</f>
        <v>25343.374442141063</v>
      </c>
      <c r="L3" s="183">
        <f>gFOBT!R3</f>
        <v>26216.129768699389</v>
      </c>
      <c r="M3" s="183">
        <f>gFOBT!Q3-SummaryQuantgFOBT!C3</f>
        <v>-256.6255578589371</v>
      </c>
      <c r="N3" s="183">
        <f>gFOBT!R3-SummaryQuantgFOBT!C3</f>
        <v>616.12976869938939</v>
      </c>
      <c r="O3" s="185">
        <f t="shared" si="4"/>
        <v>616.12976869938939</v>
      </c>
      <c r="P3" s="170" t="str">
        <f t="shared" si="5"/>
        <v>YES</v>
      </c>
      <c r="S3" s="166"/>
      <c r="T3" s="166"/>
    </row>
    <row r="4" spans="1:20" x14ac:dyDescent="0.3">
      <c r="A4" s="64" t="s">
        <v>135</v>
      </c>
      <c r="B4" s="62" t="s">
        <v>98</v>
      </c>
      <c r="C4" s="67">
        <f>gFOBT!G4</f>
        <v>250</v>
      </c>
      <c r="D4" s="68">
        <f>gFOBT!H4</f>
        <v>241.62689527180896</v>
      </c>
      <c r="E4" s="69">
        <f t="shared" si="0"/>
        <v>8.3731047281910378</v>
      </c>
      <c r="F4" s="70">
        <f>gFOBT!M4</f>
        <v>236.19143400283264</v>
      </c>
      <c r="G4" s="70">
        <f>gFOBT!N4</f>
        <v>247.68786956801716</v>
      </c>
      <c r="H4" s="68">
        <f t="shared" si="1"/>
        <v>-13.808565997167364</v>
      </c>
      <c r="I4" s="68">
        <f t="shared" si="2"/>
        <v>-2.3121304319828369</v>
      </c>
      <c r="J4" s="69">
        <f t="shared" si="3"/>
        <v>13.808565997167364</v>
      </c>
      <c r="K4" s="70">
        <f>gFOBT!Q4</f>
        <v>221.41996741676007</v>
      </c>
      <c r="L4" s="70">
        <f>gFOBT!R4</f>
        <v>245.51578250687291</v>
      </c>
      <c r="M4" s="71">
        <f>gFOBT!Q4-SummaryQuantgFOBT!C4</f>
        <v>-28.580032583239927</v>
      </c>
      <c r="N4" s="71">
        <f>gFOBT!R4-SummaryQuantgFOBT!C4</f>
        <v>-4.4842174931270904</v>
      </c>
      <c r="O4" s="69">
        <f t="shared" si="4"/>
        <v>28.580032583239927</v>
      </c>
      <c r="P4" s="72" t="str">
        <f t="shared" si="5"/>
        <v>YES</v>
      </c>
    </row>
    <row r="5" spans="1:20" x14ac:dyDescent="0.3">
      <c r="A5" s="102"/>
      <c r="B5" s="103" t="s">
        <v>99</v>
      </c>
      <c r="C5" s="104">
        <f>gFOBT!G5</f>
        <v>1250</v>
      </c>
      <c r="D5" s="105">
        <f>gFOBT!H5</f>
        <v>1244.614245097149</v>
      </c>
      <c r="E5" s="106">
        <f t="shared" si="0"/>
        <v>5.3857549028509766</v>
      </c>
      <c r="F5" s="107">
        <f>gFOBT!M5</f>
        <v>1227.4767955085715</v>
      </c>
      <c r="G5" s="107">
        <f>gFOBT!N5</f>
        <v>1249.567807715197</v>
      </c>
      <c r="H5" s="105">
        <f t="shared" si="1"/>
        <v>-22.523204491428487</v>
      </c>
      <c r="I5" s="105">
        <f t="shared" si="2"/>
        <v>-0.43219228480302263</v>
      </c>
      <c r="J5" s="106">
        <f t="shared" si="3"/>
        <v>22.523204491428487</v>
      </c>
      <c r="K5" s="107">
        <f>gFOBT!Q5</f>
        <v>1196.5752469198662</v>
      </c>
      <c r="L5" s="107">
        <f>gFOBT!R5</f>
        <v>1241.4174218511348</v>
      </c>
      <c r="M5" s="108">
        <f>gFOBT!Q5-SummaryQuantgFOBT!C5</f>
        <v>-53.424753080133769</v>
      </c>
      <c r="N5" s="108">
        <f>gFOBT!R5-SummaryQuantgFOBT!C5</f>
        <v>-8.5825781488651955</v>
      </c>
      <c r="O5" s="106">
        <f t="shared" si="4"/>
        <v>53.424753080133769</v>
      </c>
      <c r="P5" s="109" t="str">
        <f t="shared" si="5"/>
        <v>YES</v>
      </c>
    </row>
    <row r="6" spans="1:20" x14ac:dyDescent="0.3">
      <c r="A6" s="110" t="s">
        <v>11</v>
      </c>
      <c r="B6" s="111" t="s">
        <v>98</v>
      </c>
      <c r="C6" s="112">
        <f>gFOBT!G6</f>
        <v>375</v>
      </c>
      <c r="D6" s="113">
        <f>gFOBT!H6</f>
        <v>474.29888946870739</v>
      </c>
      <c r="E6" s="114">
        <f t="shared" si="0"/>
        <v>99.298889468707387</v>
      </c>
      <c r="F6" s="115">
        <f>gFOBT!M6</f>
        <v>396.90288363426697</v>
      </c>
      <c r="G6" s="115">
        <f>gFOBT!N6</f>
        <v>416.10045571247008</v>
      </c>
      <c r="H6" s="113">
        <f t="shared" si="1"/>
        <v>21.902883634266971</v>
      </c>
      <c r="I6" s="113">
        <f t="shared" si="2"/>
        <v>41.10045571247008</v>
      </c>
      <c r="J6" s="114">
        <f t="shared" si="3"/>
        <v>41.10045571247008</v>
      </c>
      <c r="K6" s="115">
        <f>gFOBT!Q6</f>
        <v>346.09590456810434</v>
      </c>
      <c r="L6" s="115">
        <f>gFOBT!R6</f>
        <v>397.01959189886497</v>
      </c>
      <c r="M6" s="116">
        <f>gFOBT!Q6-SummaryQuantgFOBT!C6</f>
        <v>-28.904095431895655</v>
      </c>
      <c r="N6" s="116">
        <f>gFOBT!R6-SummaryQuantgFOBT!C6</f>
        <v>22.019591898864974</v>
      </c>
      <c r="O6" s="114">
        <f t="shared" si="4"/>
        <v>28.904095431895655</v>
      </c>
      <c r="P6" s="117" t="str">
        <f t="shared" si="5"/>
        <v>NO</v>
      </c>
    </row>
    <row r="7" spans="1:20" x14ac:dyDescent="0.3">
      <c r="A7" s="102"/>
      <c r="B7" s="103" t="s">
        <v>99</v>
      </c>
      <c r="C7" s="118">
        <f>gFOBT!G7</f>
        <v>1500</v>
      </c>
      <c r="D7" s="105">
        <f>gFOBT!H7</f>
        <v>1531.7451531014156</v>
      </c>
      <c r="E7" s="106">
        <f t="shared" si="0"/>
        <v>31.745153101415553</v>
      </c>
      <c r="F7" s="107">
        <f>gFOBT!M7</f>
        <v>1507.1268745901571</v>
      </c>
      <c r="G7" s="107">
        <f>gFOBT!N7</f>
        <v>1543.9381473732278</v>
      </c>
      <c r="H7" s="105">
        <f t="shared" si="1"/>
        <v>7.1268745901570583</v>
      </c>
      <c r="I7" s="105">
        <f t="shared" si="2"/>
        <v>43.938147373227821</v>
      </c>
      <c r="J7" s="106">
        <f t="shared" si="3"/>
        <v>43.938147373227821</v>
      </c>
      <c r="K7" s="107">
        <f>gFOBT!Q7</f>
        <v>1548.7685103587482</v>
      </c>
      <c r="L7" s="107">
        <f>gFOBT!R7</f>
        <v>1645.4458508916737</v>
      </c>
      <c r="M7" s="108">
        <f>gFOBT!Q7-SummaryQuantgFOBT!C7</f>
        <v>48.768510358748244</v>
      </c>
      <c r="N7" s="108">
        <f>gFOBT!R7-SummaryQuantgFOBT!C7</f>
        <v>145.44585089167367</v>
      </c>
      <c r="O7" s="106">
        <f t="shared" si="4"/>
        <v>145.44585089167367</v>
      </c>
      <c r="P7" s="109" t="str">
        <f t="shared" si="5"/>
        <v>YES</v>
      </c>
    </row>
    <row r="8" spans="1:20" ht="18" customHeight="1" x14ac:dyDescent="0.3">
      <c r="A8" s="119" t="s">
        <v>13</v>
      </c>
      <c r="B8" s="120" t="s">
        <v>107</v>
      </c>
      <c r="C8" s="121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3"/>
    </row>
    <row r="9" spans="1:20" ht="10.199999999999999" customHeight="1" x14ac:dyDescent="0.3">
      <c r="A9" s="124"/>
      <c r="B9" s="125" t="s">
        <v>129</v>
      </c>
      <c r="C9" s="126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8"/>
    </row>
    <row r="10" spans="1:20" x14ac:dyDescent="0.3">
      <c r="A10" s="119" t="s">
        <v>14</v>
      </c>
      <c r="B10" s="111" t="s">
        <v>98</v>
      </c>
      <c r="C10" s="129">
        <f>gFOBT!G10</f>
        <v>675</v>
      </c>
      <c r="D10" s="113">
        <f>gFOBT!H10</f>
        <v>772.10880100274244</v>
      </c>
      <c r="E10" s="114">
        <f>ABS(D10-C10)</f>
        <v>97.108801002742439</v>
      </c>
      <c r="F10" s="115">
        <f>gFOBT!M10</f>
        <v>702.60051871330313</v>
      </c>
      <c r="G10" s="115">
        <f>gFOBT!N10</f>
        <v>714.72326685317967</v>
      </c>
      <c r="H10" s="113">
        <f>F10-C10</f>
        <v>27.600518713303131</v>
      </c>
      <c r="I10" s="113">
        <f>G10-C10</f>
        <v>39.723266853179666</v>
      </c>
      <c r="J10" s="114">
        <f>MAX(ABS(H10),ABS(I10))</f>
        <v>39.723266853179666</v>
      </c>
      <c r="K10" s="115">
        <f>gFOBT!Q10</f>
        <v>628.31537898193289</v>
      </c>
      <c r="L10" s="115">
        <f>gFOBT!R10</f>
        <v>694.33696807702847</v>
      </c>
      <c r="M10" s="116">
        <f>gFOBT!Q10-SummaryQuantgFOBT!C10</f>
        <v>-46.684621018067105</v>
      </c>
      <c r="N10" s="116">
        <f>gFOBT!R10-SummaryQuantgFOBT!C10</f>
        <v>19.336968077028473</v>
      </c>
      <c r="O10" s="114">
        <f>MAX(ABS(M10),ABS(N10))</f>
        <v>46.684621018067105</v>
      </c>
      <c r="P10" s="117" t="str">
        <f>IF(OR(E10&lt;J10,E10&lt;O10),"YES","NO")</f>
        <v>NO</v>
      </c>
    </row>
    <row r="11" spans="1:20" x14ac:dyDescent="0.3">
      <c r="A11" s="124"/>
      <c r="B11" s="103" t="s">
        <v>99</v>
      </c>
      <c r="C11" s="104">
        <f>gFOBT!G11</f>
        <v>2750</v>
      </c>
      <c r="D11" s="105">
        <f>gFOBT!H11</f>
        <v>2792.6791720841925</v>
      </c>
      <c r="E11" s="106">
        <f>ABS(D11-C11)</f>
        <v>42.679172084192487</v>
      </c>
      <c r="F11" s="107">
        <f>gFOBT!M11</f>
        <v>2754.8696892923335</v>
      </c>
      <c r="G11" s="107">
        <f>gFOBT!N11</f>
        <v>2776.4560034260699</v>
      </c>
      <c r="H11" s="105">
        <f>F11-C11</f>
        <v>4.8696892923335326</v>
      </c>
      <c r="I11" s="105">
        <f>G11-C11</f>
        <v>26.456003426069856</v>
      </c>
      <c r="J11" s="106">
        <f>MAX(ABS(H11),ABS(I11))</f>
        <v>26.456003426069856</v>
      </c>
      <c r="K11" s="107">
        <f>gFOBT!Q11</f>
        <v>2735.5215874076493</v>
      </c>
      <c r="L11" s="107">
        <f>gFOBT!R11</f>
        <v>2857.769235961352</v>
      </c>
      <c r="M11" s="108">
        <f>gFOBT!Q11-SummaryQuantgFOBT!C11</f>
        <v>-14.478412592350651</v>
      </c>
      <c r="N11" s="108">
        <f>gFOBT!R11-SummaryQuantgFOBT!C11</f>
        <v>107.76923596135202</v>
      </c>
      <c r="O11" s="106">
        <f>MAX(ABS(M11),ABS(N11))</f>
        <v>107.76923596135202</v>
      </c>
      <c r="P11" s="109" t="str">
        <f>IF(OR(E11&lt;J11,E11&lt;O11),"YES","NO")</f>
        <v>YES</v>
      </c>
    </row>
    <row r="12" spans="1:20" ht="14.4" customHeight="1" x14ac:dyDescent="0.3">
      <c r="A12" s="119" t="s">
        <v>15</v>
      </c>
      <c r="B12" s="120" t="s">
        <v>107</v>
      </c>
      <c r="C12" s="121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3"/>
    </row>
    <row r="13" spans="1:20" ht="13.2" customHeight="1" x14ac:dyDescent="0.3">
      <c r="A13" s="124"/>
      <c r="B13" s="125" t="s">
        <v>129</v>
      </c>
      <c r="C13" s="126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8"/>
    </row>
    <row r="14" spans="1:20" x14ac:dyDescent="0.3">
      <c r="A14" s="119" t="s">
        <v>16</v>
      </c>
      <c r="B14" s="111" t="s">
        <v>98</v>
      </c>
      <c r="C14" s="129">
        <f>gFOBT!G14</f>
        <v>12</v>
      </c>
      <c r="D14" s="113">
        <f>gFOBT!H14</f>
        <v>10.939384445197692</v>
      </c>
      <c r="E14" s="114">
        <f t="shared" ref="E14:E25" si="6">ABS(D14-C14)</f>
        <v>1.0606155548023075</v>
      </c>
      <c r="F14" s="115">
        <f>gFOBT!M14</f>
        <v>5.3519426115825635</v>
      </c>
      <c r="G14" s="115">
        <f>gFOBT!N14</f>
        <v>10.102558748915449</v>
      </c>
      <c r="H14" s="113">
        <f t="shared" ref="H14:H25" si="7">F14-C14</f>
        <v>-6.6480573884174365</v>
      </c>
      <c r="I14" s="113">
        <f t="shared" ref="I14:I25" si="8">G14-C14</f>
        <v>-1.8974412510845511</v>
      </c>
      <c r="J14" s="114">
        <f t="shared" ref="J14:J25" si="9">MAX(ABS(H14),ABS(I14))</f>
        <v>6.6480573884174365</v>
      </c>
      <c r="K14" s="115">
        <f>gFOBT!Q14</f>
        <v>24.029824561403487</v>
      </c>
      <c r="L14" s="115">
        <f>gFOBT!R14</f>
        <v>29.969883040935592</v>
      </c>
      <c r="M14" s="116">
        <f>gFOBT!Q14-SummaryQuantgFOBT!C14</f>
        <v>12.029824561403487</v>
      </c>
      <c r="N14" s="116">
        <f>gFOBT!R14-SummaryQuantgFOBT!C14</f>
        <v>17.969883040935592</v>
      </c>
      <c r="O14" s="114">
        <f t="shared" ref="O14:O25" si="10">MAX(ABS(M14),ABS(N14))</f>
        <v>17.969883040935592</v>
      </c>
      <c r="P14" s="117" t="str">
        <f t="shared" ref="P14:P25" si="11">IF(OR(E14&lt;J14,E14&lt;O14),"YES","NO")</f>
        <v>YES</v>
      </c>
    </row>
    <row r="15" spans="1:20" x14ac:dyDescent="0.3">
      <c r="A15" s="124"/>
      <c r="B15" s="103" t="s">
        <v>99</v>
      </c>
      <c r="C15" s="104">
        <f>gFOBT!G15</f>
        <v>60</v>
      </c>
      <c r="D15" s="105">
        <f>gFOBT!H15</f>
        <v>57.376720212053392</v>
      </c>
      <c r="E15" s="106">
        <f t="shared" si="6"/>
        <v>2.6232797879466077</v>
      </c>
      <c r="F15" s="107">
        <f>gFOBT!M15</f>
        <v>50.532518450088098</v>
      </c>
      <c r="G15" s="107">
        <f>gFOBT!N15</f>
        <v>60.876853307196406</v>
      </c>
      <c r="H15" s="105">
        <f t="shared" si="7"/>
        <v>-9.4674815499119021</v>
      </c>
      <c r="I15" s="105">
        <f t="shared" si="8"/>
        <v>0.87685330719640575</v>
      </c>
      <c r="J15" s="106">
        <f t="shared" si="9"/>
        <v>9.4674815499119021</v>
      </c>
      <c r="K15" s="107">
        <f>gFOBT!Q15</f>
        <v>58.696491228070244</v>
      </c>
      <c r="L15" s="107">
        <f>gFOBT!R15</f>
        <v>71.338304093567174</v>
      </c>
      <c r="M15" s="108">
        <f>gFOBT!Q15-SummaryQuantgFOBT!C15</f>
        <v>-1.3035087719297564</v>
      </c>
      <c r="N15" s="108">
        <f>gFOBT!R15-SummaryQuantgFOBT!C15</f>
        <v>11.338304093567174</v>
      </c>
      <c r="O15" s="106">
        <f t="shared" si="10"/>
        <v>11.338304093567174</v>
      </c>
      <c r="P15" s="109" t="str">
        <f t="shared" si="11"/>
        <v>YES</v>
      </c>
    </row>
    <row r="16" spans="1:20" x14ac:dyDescent="0.3">
      <c r="A16" s="119" t="s">
        <v>18</v>
      </c>
      <c r="B16" s="111" t="s">
        <v>98</v>
      </c>
      <c r="C16" s="129">
        <f>gFOBT!G16</f>
        <v>2</v>
      </c>
      <c r="D16" s="113">
        <f>gFOBT!H16</f>
        <v>3.08962713419132</v>
      </c>
      <c r="E16" s="114">
        <f t="shared" si="6"/>
        <v>1.08962713419132</v>
      </c>
      <c r="F16" s="115">
        <f>gFOBT!M16</f>
        <v>0.83695652173914015</v>
      </c>
      <c r="G16" s="115">
        <f>gFOBT!N16</f>
        <v>2.4956521739130473</v>
      </c>
      <c r="H16" s="113">
        <f t="shared" si="7"/>
        <v>-1.1630434782608599</v>
      </c>
      <c r="I16" s="113">
        <f t="shared" si="8"/>
        <v>0.49565217391304728</v>
      </c>
      <c r="J16" s="114">
        <f t="shared" si="9"/>
        <v>1.1630434782608599</v>
      </c>
      <c r="K16" s="115">
        <f>gFOBT!Q16</f>
        <v>3.8290192067667901</v>
      </c>
      <c r="L16" s="115">
        <f>gFOBT!R16</f>
        <v>5.4978058868427393</v>
      </c>
      <c r="M16" s="116">
        <f>gFOBT!Q16-SummaryQuantgFOBT!C16</f>
        <v>1.8290192067667901</v>
      </c>
      <c r="N16" s="116">
        <f>gFOBT!R16-SummaryQuantgFOBT!C16</f>
        <v>3.4978058868427393</v>
      </c>
      <c r="O16" s="114">
        <f t="shared" si="10"/>
        <v>3.4978058868427393</v>
      </c>
      <c r="P16" s="117" t="str">
        <f t="shared" si="11"/>
        <v>YES</v>
      </c>
    </row>
    <row r="17" spans="1:16" x14ac:dyDescent="0.3">
      <c r="A17" s="124"/>
      <c r="B17" s="103" t="s">
        <v>99</v>
      </c>
      <c r="C17" s="104">
        <f>gFOBT!G17</f>
        <v>18</v>
      </c>
      <c r="D17" s="105">
        <f>gFOBT!H17</f>
        <v>23.609206788419478</v>
      </c>
      <c r="E17" s="106">
        <f t="shared" si="6"/>
        <v>5.6092067884194776</v>
      </c>
      <c r="F17" s="107">
        <f>gFOBT!M17</f>
        <v>17.532608695652261</v>
      </c>
      <c r="G17" s="107">
        <f>gFOBT!N17</f>
        <v>22.495652173913047</v>
      </c>
      <c r="H17" s="105">
        <f t="shared" si="7"/>
        <v>-0.46739130434773912</v>
      </c>
      <c r="I17" s="105">
        <f t="shared" si="8"/>
        <v>4.4956521739130473</v>
      </c>
      <c r="J17" s="106">
        <f t="shared" si="9"/>
        <v>4.4956521739130473</v>
      </c>
      <c r="K17" s="107">
        <f>gFOBT!Q17</f>
        <v>18.170263769991987</v>
      </c>
      <c r="L17" s="107">
        <f>gFOBT!R17</f>
        <v>22.95235134138818</v>
      </c>
      <c r="M17" s="108">
        <f>gFOBT!Q17-SummaryQuantgFOBT!C17</f>
        <v>0.17026376999198689</v>
      </c>
      <c r="N17" s="108">
        <f>gFOBT!R17-SummaryQuantgFOBT!C17</f>
        <v>4.9523513413881801</v>
      </c>
      <c r="O17" s="106">
        <f t="shared" si="10"/>
        <v>4.9523513413881801</v>
      </c>
      <c r="P17" s="109" t="str">
        <f t="shared" si="11"/>
        <v>NO</v>
      </c>
    </row>
    <row r="18" spans="1:16" x14ac:dyDescent="0.3">
      <c r="A18" s="119" t="s">
        <v>19</v>
      </c>
      <c r="B18" s="111" t="s">
        <v>98</v>
      </c>
      <c r="C18" s="129">
        <f>gFOBT!G18</f>
        <v>175</v>
      </c>
      <c r="D18" s="113">
        <f>gFOBT!H18</f>
        <v>114.46829602415107</v>
      </c>
      <c r="E18" s="114">
        <f t="shared" si="6"/>
        <v>60.531703975848927</v>
      </c>
      <c r="F18" s="115">
        <f>gFOBT!M18</f>
        <v>61.078301552368472</v>
      </c>
      <c r="G18" s="115">
        <f>gFOBT!N18</f>
        <v>101.93914407675526</v>
      </c>
      <c r="H18" s="113">
        <f t="shared" si="7"/>
        <v>-113.92169844763153</v>
      </c>
      <c r="I18" s="113">
        <f t="shared" si="8"/>
        <v>-73.060855923244745</v>
      </c>
      <c r="J18" s="114">
        <f t="shared" si="9"/>
        <v>113.92169844763153</v>
      </c>
      <c r="K18" s="115">
        <f>gFOBT!Q18</f>
        <v>327.72725096841293</v>
      </c>
      <c r="L18" s="115">
        <f>gFOBT!R18</f>
        <v>437.63446876410632</v>
      </c>
      <c r="M18" s="116">
        <f>gFOBT!Q18-SummaryQuantgFOBT!C18</f>
        <v>152.72725096841293</v>
      </c>
      <c r="N18" s="116">
        <f>gFOBT!R18-SummaryQuantgFOBT!C18</f>
        <v>262.63446876410632</v>
      </c>
      <c r="O18" s="114">
        <f t="shared" si="10"/>
        <v>262.63446876410632</v>
      </c>
      <c r="P18" s="117" t="str">
        <f t="shared" si="11"/>
        <v>YES</v>
      </c>
    </row>
    <row r="19" spans="1:16" x14ac:dyDescent="0.3">
      <c r="A19" s="124"/>
      <c r="B19" s="103" t="s">
        <v>99</v>
      </c>
      <c r="C19" s="104">
        <f>gFOBT!G19</f>
        <v>750</v>
      </c>
      <c r="D19" s="105">
        <f>gFOBT!H19</f>
        <v>592.55445440625408</v>
      </c>
      <c r="E19" s="106">
        <f t="shared" si="6"/>
        <v>157.44554559374592</v>
      </c>
      <c r="F19" s="107">
        <f>gFOBT!M19</f>
        <v>535.21935037696164</v>
      </c>
      <c r="G19" s="107">
        <f>gFOBT!N19</f>
        <v>615.54766216310281</v>
      </c>
      <c r="H19" s="105">
        <f t="shared" si="7"/>
        <v>-214.78064962303836</v>
      </c>
      <c r="I19" s="105">
        <f t="shared" si="8"/>
        <v>-134.45233783689719</v>
      </c>
      <c r="J19" s="106">
        <f t="shared" si="9"/>
        <v>214.78064962303836</v>
      </c>
      <c r="K19" s="107">
        <f>gFOBT!Q19</f>
        <v>660.00601203036024</v>
      </c>
      <c r="L19" s="107">
        <f>gFOBT!R19</f>
        <v>872.12438572733299</v>
      </c>
      <c r="M19" s="108">
        <f>gFOBT!Q19-SummaryQuantgFOBT!C19</f>
        <v>-89.993987969639761</v>
      </c>
      <c r="N19" s="108">
        <f>gFOBT!R19-SummaryQuantgFOBT!C19</f>
        <v>122.12438572733299</v>
      </c>
      <c r="O19" s="106">
        <f t="shared" si="10"/>
        <v>122.12438572733299</v>
      </c>
      <c r="P19" s="109" t="str">
        <f t="shared" si="11"/>
        <v>YES</v>
      </c>
    </row>
    <row r="20" spans="1:16" x14ac:dyDescent="0.3">
      <c r="A20" s="119" t="s">
        <v>20</v>
      </c>
      <c r="B20" s="111" t="s">
        <v>98</v>
      </c>
      <c r="C20" s="129">
        <f>gFOBT!G20</f>
        <v>125</v>
      </c>
      <c r="D20" s="113">
        <f>gFOBT!H20</f>
        <v>115.63152935612101</v>
      </c>
      <c r="E20" s="114">
        <f t="shared" si="6"/>
        <v>9.3684706438789931</v>
      </c>
      <c r="F20" s="115">
        <f>gFOBT!M20</f>
        <v>37.286065573770401</v>
      </c>
      <c r="G20" s="115">
        <f>gFOBT!N20</f>
        <v>153.13068852459006</v>
      </c>
      <c r="H20" s="113">
        <f t="shared" si="7"/>
        <v>-87.713934426229599</v>
      </c>
      <c r="I20" s="113">
        <f t="shared" si="8"/>
        <v>28.130688524590056</v>
      </c>
      <c r="J20" s="114">
        <f t="shared" si="9"/>
        <v>87.713934426229599</v>
      </c>
      <c r="K20" s="115">
        <f>gFOBT!Q20</f>
        <v>40.975656565656301</v>
      </c>
      <c r="L20" s="115">
        <f>gFOBT!R20</f>
        <v>155.28832323232359</v>
      </c>
      <c r="M20" s="116">
        <f>gFOBT!Q20-SummaryQuantgFOBT!C20</f>
        <v>-84.024343434343706</v>
      </c>
      <c r="N20" s="116">
        <f>gFOBT!R20-SummaryQuantgFOBT!C20</f>
        <v>30.288323232323592</v>
      </c>
      <c r="O20" s="114">
        <f t="shared" si="10"/>
        <v>84.024343434343706</v>
      </c>
      <c r="P20" s="117" t="str">
        <f t="shared" si="11"/>
        <v>YES</v>
      </c>
    </row>
    <row r="21" spans="1:16" x14ac:dyDescent="0.3">
      <c r="A21" s="124"/>
      <c r="B21" s="103" t="s">
        <v>99</v>
      </c>
      <c r="C21" s="104">
        <f>gFOBT!G21</f>
        <v>350</v>
      </c>
      <c r="D21" s="105">
        <f>gFOBT!H21</f>
        <v>361.75924957981198</v>
      </c>
      <c r="E21" s="106">
        <f t="shared" si="6"/>
        <v>11.759249579811978</v>
      </c>
      <c r="F21" s="107">
        <f>gFOBT!M21</f>
        <v>242.0360655737704</v>
      </c>
      <c r="G21" s="107">
        <f>gFOBT!N21</f>
        <v>429.03232786885212</v>
      </c>
      <c r="H21" s="105">
        <f t="shared" si="7"/>
        <v>-107.9639344262296</v>
      </c>
      <c r="I21" s="105">
        <f t="shared" si="8"/>
        <v>79.032327868852121</v>
      </c>
      <c r="J21" s="106">
        <f t="shared" si="9"/>
        <v>107.9639344262296</v>
      </c>
      <c r="K21" s="107">
        <f>gFOBT!Q21</f>
        <v>217.72565656565644</v>
      </c>
      <c r="L21" s="107">
        <f>gFOBT!R21</f>
        <v>402.10650505050614</v>
      </c>
      <c r="M21" s="108">
        <f>gFOBT!Q21-SummaryQuantgFOBT!C21</f>
        <v>-132.27434343434356</v>
      </c>
      <c r="N21" s="108">
        <f>gFOBT!R21-SummaryQuantgFOBT!C21</f>
        <v>52.106505050506144</v>
      </c>
      <c r="O21" s="106">
        <f t="shared" si="10"/>
        <v>132.27434343434356</v>
      </c>
      <c r="P21" s="109" t="str">
        <f t="shared" si="11"/>
        <v>YES</v>
      </c>
    </row>
    <row r="22" spans="1:16" x14ac:dyDescent="0.3">
      <c r="A22" s="119" t="s">
        <v>22</v>
      </c>
      <c r="B22" s="111" t="s">
        <v>98</v>
      </c>
      <c r="C22" s="129">
        <f>gFOBT!G22</f>
        <v>0.2</v>
      </c>
      <c r="D22" s="116">
        <f>gFOBT!H22</f>
        <v>0.24986255708368299</v>
      </c>
      <c r="E22" s="130">
        <f t="shared" si="6"/>
        <v>4.9862557083682979E-2</v>
      </c>
      <c r="F22" s="131">
        <f>gFOBT!M22</f>
        <v>0.23790600279199631</v>
      </c>
      <c r="G22" s="131">
        <f>gFOBT!N22</f>
        <v>0.32706886924150702</v>
      </c>
      <c r="H22" s="116">
        <f t="shared" si="7"/>
        <v>3.7906002791996296E-2</v>
      </c>
      <c r="I22" s="116">
        <f t="shared" si="8"/>
        <v>0.12706886924150701</v>
      </c>
      <c r="J22" s="130">
        <f t="shared" si="9"/>
        <v>0.12706886924150701</v>
      </c>
      <c r="K22" s="131">
        <f>gFOBT!Q22</f>
        <v>1.3863230074457195E-2</v>
      </c>
      <c r="L22" s="131">
        <f>gFOBT!R22</f>
        <v>0.12840867600344921</v>
      </c>
      <c r="M22" s="116">
        <f>gFOBT!Q22-SummaryQuantgFOBT!C22</f>
        <v>-0.18613676992554282</v>
      </c>
      <c r="N22" s="116">
        <f>gFOBT!R22-SummaryQuantgFOBT!C22</f>
        <v>-7.1591323996550799E-2</v>
      </c>
      <c r="O22" s="130">
        <f t="shared" si="10"/>
        <v>0.18613676992554282</v>
      </c>
      <c r="P22" s="117" t="str">
        <f t="shared" si="11"/>
        <v>YES</v>
      </c>
    </row>
    <row r="23" spans="1:16" x14ac:dyDescent="0.3">
      <c r="A23" s="124"/>
      <c r="B23" s="103" t="s">
        <v>99</v>
      </c>
      <c r="C23" s="104">
        <f>gFOBT!G23</f>
        <v>0.95</v>
      </c>
      <c r="D23" s="108">
        <f>gFOBT!H23</f>
        <v>0.96106074721858825</v>
      </c>
      <c r="E23" s="132">
        <f t="shared" si="6"/>
        <v>1.1060747218588296E-2</v>
      </c>
      <c r="F23" s="133">
        <f>gFOBT!M23</f>
        <v>0.92362028850628253</v>
      </c>
      <c r="G23" s="133">
        <f>gFOBT!N23</f>
        <v>1.0966128431828719</v>
      </c>
      <c r="H23" s="108">
        <f t="shared" si="7"/>
        <v>-2.6379711493717428E-2</v>
      </c>
      <c r="I23" s="108">
        <f t="shared" si="8"/>
        <v>0.14661284318287193</v>
      </c>
      <c r="J23" s="132">
        <f t="shared" si="9"/>
        <v>0.14661284318287193</v>
      </c>
      <c r="K23" s="133">
        <f>gFOBT!Q23</f>
        <v>0.58243255224457413</v>
      </c>
      <c r="L23" s="133">
        <f>gFOBT!R23</f>
        <v>0.80977815970356215</v>
      </c>
      <c r="M23" s="108">
        <f>gFOBT!Q23-SummaryQuantgFOBT!C23</f>
        <v>-0.36756744775542582</v>
      </c>
      <c r="N23" s="108">
        <f>gFOBT!R23-SummaryQuantgFOBT!C23</f>
        <v>-0.14022184029643781</v>
      </c>
      <c r="O23" s="132">
        <f t="shared" si="10"/>
        <v>0.36756744775542582</v>
      </c>
      <c r="P23" s="109" t="str">
        <f t="shared" si="11"/>
        <v>YES</v>
      </c>
    </row>
    <row r="24" spans="1:16" x14ac:dyDescent="0.3">
      <c r="A24" s="65" t="s">
        <v>21</v>
      </c>
      <c r="B24" s="62" t="s">
        <v>98</v>
      </c>
      <c r="C24" s="88">
        <f>gFOBT!G24</f>
        <v>0.4</v>
      </c>
      <c r="D24" s="71">
        <f>gFOBT!H24</f>
        <v>0.30628362960397104</v>
      </c>
      <c r="E24" s="84">
        <f t="shared" si="6"/>
        <v>9.3716370396028981E-2</v>
      </c>
      <c r="F24" s="85">
        <f>gFOBT!M24</f>
        <v>0.18885633861551304</v>
      </c>
      <c r="G24" s="85">
        <f>gFOBT!N24</f>
        <v>0.4265120934111778</v>
      </c>
      <c r="H24" s="71">
        <f t="shared" si="7"/>
        <v>-0.21114366138448698</v>
      </c>
      <c r="I24" s="71">
        <f t="shared" si="8"/>
        <v>2.6512093411177773E-2</v>
      </c>
      <c r="J24" s="84">
        <f t="shared" si="9"/>
        <v>0.21114366138448698</v>
      </c>
      <c r="K24" s="85">
        <f>gFOBT!Q24</f>
        <v>0.18921687648011726</v>
      </c>
      <c r="L24" s="85">
        <f>gFOBT!R24</f>
        <v>0.41851626573601047</v>
      </c>
      <c r="M24" s="71">
        <f>gFOBT!Q24-SummaryQuantgFOBT!C24</f>
        <v>-0.21078312351988276</v>
      </c>
      <c r="N24" s="71">
        <f>gFOBT!R24-SummaryQuantgFOBT!C24</f>
        <v>1.8516265736010451E-2</v>
      </c>
      <c r="O24" s="84">
        <f t="shared" si="10"/>
        <v>0.21078312351988276</v>
      </c>
      <c r="P24" s="72" t="str">
        <f t="shared" si="11"/>
        <v>YES</v>
      </c>
    </row>
    <row r="25" spans="1:16" ht="15" thickBot="1" x14ac:dyDescent="0.35">
      <c r="A25" s="66"/>
      <c r="B25" s="73" t="s">
        <v>99</v>
      </c>
      <c r="C25" s="74">
        <f>gFOBT!G25</f>
        <v>0.99</v>
      </c>
      <c r="D25" s="75">
        <f>gFOBT!H25</f>
        <v>0.97128585187500427</v>
      </c>
      <c r="E25" s="86">
        <f t="shared" si="6"/>
        <v>1.8714148124995722E-2</v>
      </c>
      <c r="F25" s="87">
        <f>gFOBT!M25</f>
        <v>0.83298477898248846</v>
      </c>
      <c r="G25" s="87">
        <f>gFOBT!N25</f>
        <v>1.1908302752293622</v>
      </c>
      <c r="H25" s="75">
        <f t="shared" si="7"/>
        <v>-0.15701522101751153</v>
      </c>
      <c r="I25" s="75">
        <f t="shared" si="8"/>
        <v>0.20083027522936225</v>
      </c>
      <c r="J25" s="86">
        <f t="shared" si="9"/>
        <v>0.20083027522936225</v>
      </c>
      <c r="K25" s="87">
        <f>gFOBT!Q25</f>
        <v>0.72178324816153361</v>
      </c>
      <c r="L25" s="87">
        <f>gFOBT!R25</f>
        <v>1.0666852798205206</v>
      </c>
      <c r="M25" s="75">
        <f>gFOBT!Q25-SummaryQuantgFOBT!C25</f>
        <v>-0.26821675183846638</v>
      </c>
      <c r="N25" s="75">
        <f>gFOBT!R25-SummaryQuantgFOBT!C25</f>
        <v>7.6685279820520647E-2</v>
      </c>
      <c r="O25" s="86">
        <f t="shared" si="10"/>
        <v>0.26821675183846638</v>
      </c>
      <c r="P25" s="76" t="str">
        <f t="shared" si="11"/>
        <v>YES</v>
      </c>
    </row>
    <row r="26" spans="1:16" ht="60.6" customHeight="1" thickBot="1" x14ac:dyDescent="0.35">
      <c r="A26" s="77" t="s">
        <v>119</v>
      </c>
      <c r="B26" s="78" t="s">
        <v>123</v>
      </c>
      <c r="C26" s="78" t="s">
        <v>138</v>
      </c>
      <c r="D26" s="78" t="s">
        <v>125</v>
      </c>
      <c r="E26" s="78" t="s">
        <v>100</v>
      </c>
      <c r="F26" s="89" t="s">
        <v>108</v>
      </c>
      <c r="G26" s="89" t="s">
        <v>109</v>
      </c>
      <c r="H26" s="90" t="s">
        <v>122</v>
      </c>
      <c r="I26" s="90" t="s">
        <v>124</v>
      </c>
      <c r="J26" s="89" t="s">
        <v>110</v>
      </c>
      <c r="K26" s="81" t="s">
        <v>111</v>
      </c>
      <c r="L26" s="81" t="s">
        <v>112</v>
      </c>
      <c r="M26" s="82" t="s">
        <v>122</v>
      </c>
      <c r="N26" s="82" t="s">
        <v>124</v>
      </c>
      <c r="O26" s="81" t="s">
        <v>104</v>
      </c>
      <c r="P26" s="83" t="s">
        <v>128</v>
      </c>
    </row>
    <row r="27" spans="1:16" ht="15" thickTop="1" x14ac:dyDescent="0.3">
      <c r="A27" s="167" t="s">
        <v>132</v>
      </c>
      <c r="B27" s="101" t="s">
        <v>98</v>
      </c>
      <c r="C27" s="186">
        <f>gFOBT!G27</f>
        <v>4400</v>
      </c>
      <c r="D27" s="180">
        <f>gFOBT!H27</f>
        <v>4387.553237489461</v>
      </c>
      <c r="E27" s="184">
        <f t="shared" ref="E27:E32" si="12">ABS(D27-C27)</f>
        <v>12.446762510538974</v>
      </c>
      <c r="F27" s="181">
        <f>gFOBT!M27</f>
        <v>4318.109476884395</v>
      </c>
      <c r="G27" s="181">
        <f>gFOBT!N27</f>
        <v>4430.9913628029008</v>
      </c>
      <c r="H27" s="181">
        <f t="shared" ref="H27:H32" si="13">F27-C27</f>
        <v>-81.890523115604992</v>
      </c>
      <c r="I27" s="181">
        <f t="shared" ref="I27:I32" si="14">G27-C27</f>
        <v>30.991362802900767</v>
      </c>
      <c r="J27" s="184">
        <f t="shared" ref="J27:J32" si="15">MAX(ABS(H27),ABS(I27))</f>
        <v>81.890523115604992</v>
      </c>
      <c r="K27" s="181">
        <f>gFOBT!Q27</f>
        <v>4223.8391705631129</v>
      </c>
      <c r="L27" s="181">
        <f>gFOBT!R27</f>
        <v>4488.6450055591386</v>
      </c>
      <c r="M27" s="181">
        <f>gFOBT!Q27-SummaryQuantgFOBT!C27</f>
        <v>-176.16082943688707</v>
      </c>
      <c r="N27" s="181">
        <f>gFOBT!R27-SummaryQuantgFOBT!C27</f>
        <v>88.645005559138554</v>
      </c>
      <c r="O27" s="184">
        <f t="shared" ref="O27:O32" si="16">MAX(ABS(M27),ABS(N27))</f>
        <v>176.16082943688707</v>
      </c>
      <c r="P27" s="169" t="str">
        <f t="shared" ref="P27:P32" si="17">IF(OR(E27&lt;J27,E27&lt;O27),"YES","NO")</f>
        <v>YES</v>
      </c>
    </row>
    <row r="28" spans="1:16" x14ac:dyDescent="0.3">
      <c r="A28" s="168"/>
      <c r="B28" s="135" t="s">
        <v>99</v>
      </c>
      <c r="C28" s="190">
        <f>gFOBT!G28</f>
        <v>25600</v>
      </c>
      <c r="D28" s="189">
        <f>gFOBT!H28</f>
        <v>25774.054810805472</v>
      </c>
      <c r="E28" s="191">
        <f t="shared" si="12"/>
        <v>174.05481080547179</v>
      </c>
      <c r="F28" s="188">
        <f>gFOBT!M28</f>
        <v>25150.947983407113</v>
      </c>
      <c r="G28" s="188">
        <f>gFOBT!N28</f>
        <v>25436.886258074439</v>
      </c>
      <c r="H28" s="188">
        <f t="shared" si="13"/>
        <v>-449.0520165928865</v>
      </c>
      <c r="I28" s="188">
        <f t="shared" si="14"/>
        <v>-163.11374192556104</v>
      </c>
      <c r="J28" s="191">
        <f t="shared" si="15"/>
        <v>449.0520165928865</v>
      </c>
      <c r="K28" s="188">
        <f>gFOBT!Q28</f>
        <v>25120.72221317107</v>
      </c>
      <c r="L28" s="188">
        <f>gFOBT!R28</f>
        <v>25733.901172542162</v>
      </c>
      <c r="M28" s="188">
        <f>gFOBT!Q28-SummaryQuantgFOBT!C28</f>
        <v>-479.2777868289304</v>
      </c>
      <c r="N28" s="188">
        <f>gFOBT!R28-SummaryQuantgFOBT!C28</f>
        <v>133.90117254216239</v>
      </c>
      <c r="O28" s="191">
        <f t="shared" si="16"/>
        <v>479.2777868289304</v>
      </c>
      <c r="P28" s="172" t="str">
        <f t="shared" si="17"/>
        <v>YES</v>
      </c>
    </row>
    <row r="29" spans="1:16" x14ac:dyDescent="0.3">
      <c r="A29" s="64" t="s">
        <v>135</v>
      </c>
      <c r="B29" s="62" t="s">
        <v>98</v>
      </c>
      <c r="C29" s="67">
        <f>gFOBT!G29</f>
        <v>250</v>
      </c>
      <c r="D29" s="68">
        <f>gFOBT!H29</f>
        <v>249.83757701146394</v>
      </c>
      <c r="E29" s="69">
        <f t="shared" si="12"/>
        <v>0.16242298853606485</v>
      </c>
      <c r="F29" s="70">
        <f>gFOBT!M29</f>
        <v>252.33747058714971</v>
      </c>
      <c r="G29" s="70">
        <f>gFOBT!N29</f>
        <v>263.80589666118431</v>
      </c>
      <c r="H29" s="68">
        <f t="shared" si="13"/>
        <v>2.3374705871497099</v>
      </c>
      <c r="I29" s="68">
        <f t="shared" si="14"/>
        <v>13.805896661184306</v>
      </c>
      <c r="J29" s="69">
        <f t="shared" si="15"/>
        <v>13.805896661184306</v>
      </c>
      <c r="K29" s="70">
        <f>gFOBT!Q29</f>
        <v>230.62121943649331</v>
      </c>
      <c r="L29" s="70">
        <f>gFOBT!R29</f>
        <v>251.96767769079563</v>
      </c>
      <c r="M29" s="71">
        <f>gFOBT!Q29-SummaryQuantgFOBT!C29</f>
        <v>-19.378780563506695</v>
      </c>
      <c r="N29" s="71">
        <f>gFOBT!R29-SummaryQuantgFOBT!C29</f>
        <v>1.9676776907956253</v>
      </c>
      <c r="O29" s="69">
        <f t="shared" si="16"/>
        <v>19.378780563506695</v>
      </c>
      <c r="P29" s="72" t="str">
        <f t="shared" si="17"/>
        <v>YES</v>
      </c>
    </row>
    <row r="30" spans="1:16" x14ac:dyDescent="0.3">
      <c r="A30" s="102"/>
      <c r="B30" s="103" t="s">
        <v>99</v>
      </c>
      <c r="C30" s="104">
        <f>gFOBT!G30</f>
        <v>1250</v>
      </c>
      <c r="D30" s="105">
        <f>gFOBT!H30</f>
        <v>1256.1104404484838</v>
      </c>
      <c r="E30" s="106">
        <f t="shared" si="12"/>
        <v>6.1104404484838142</v>
      </c>
      <c r="F30" s="107">
        <f>gFOBT!M30</f>
        <v>1250.4610599758607</v>
      </c>
      <c r="G30" s="107">
        <f>gFOBT!N30</f>
        <v>1272.5971477304242</v>
      </c>
      <c r="H30" s="105">
        <f t="shared" si="13"/>
        <v>0.46105997586073499</v>
      </c>
      <c r="I30" s="105">
        <f t="shared" si="14"/>
        <v>22.59714773042424</v>
      </c>
      <c r="J30" s="106">
        <f t="shared" si="15"/>
        <v>22.59714773042424</v>
      </c>
      <c r="K30" s="107">
        <f>gFOBT!Q30</f>
        <v>1209.5931820533153</v>
      </c>
      <c r="L30" s="107">
        <f>gFOBT!R30</f>
        <v>1248.2776407904266</v>
      </c>
      <c r="M30" s="108">
        <f>gFOBT!Q30-SummaryQuantgFOBT!C30</f>
        <v>-40.406817946684669</v>
      </c>
      <c r="N30" s="108">
        <f>gFOBT!R30-SummaryQuantgFOBT!C30</f>
        <v>-1.7223592095733693</v>
      </c>
      <c r="O30" s="106">
        <f t="shared" si="16"/>
        <v>40.406817946684669</v>
      </c>
      <c r="P30" s="109" t="str">
        <f t="shared" si="17"/>
        <v>YES</v>
      </c>
    </row>
    <row r="31" spans="1:16" x14ac:dyDescent="0.3">
      <c r="A31" s="110" t="s">
        <v>11</v>
      </c>
      <c r="B31" s="111" t="s">
        <v>98</v>
      </c>
      <c r="C31" s="112">
        <f>gFOBT!G31</f>
        <v>375</v>
      </c>
      <c r="D31" s="113">
        <f>gFOBT!H31</f>
        <v>444.74668707715978</v>
      </c>
      <c r="E31" s="114">
        <f t="shared" si="12"/>
        <v>69.746687077159777</v>
      </c>
      <c r="F31" s="115">
        <f>gFOBT!M31</f>
        <v>333.36750581708031</v>
      </c>
      <c r="G31" s="115">
        <f>gFOBT!N31</f>
        <v>353.23016887463564</v>
      </c>
      <c r="H31" s="113">
        <f t="shared" si="13"/>
        <v>-41.632494182919686</v>
      </c>
      <c r="I31" s="113">
        <f t="shared" si="14"/>
        <v>-21.769831125364362</v>
      </c>
      <c r="J31" s="114">
        <f t="shared" si="15"/>
        <v>41.632494182919686</v>
      </c>
      <c r="K31" s="115">
        <f>gFOBT!Q31</f>
        <v>316.6454103517313</v>
      </c>
      <c r="L31" s="115">
        <f>gFOBT!R31</f>
        <v>362.74463826136565</v>
      </c>
      <c r="M31" s="116">
        <f>gFOBT!Q31-SummaryQuantgFOBT!C31</f>
        <v>-58.3545896482687</v>
      </c>
      <c r="N31" s="116">
        <f>gFOBT!R31-SummaryQuantgFOBT!C31</f>
        <v>-12.255361738634349</v>
      </c>
      <c r="O31" s="114">
        <f t="shared" si="16"/>
        <v>58.3545896482687</v>
      </c>
      <c r="P31" s="117" t="str">
        <f t="shared" si="17"/>
        <v>NO</v>
      </c>
    </row>
    <row r="32" spans="1:16" x14ac:dyDescent="0.3">
      <c r="A32" s="102"/>
      <c r="B32" s="103" t="s">
        <v>99</v>
      </c>
      <c r="C32" s="118">
        <f>gFOBT!G32</f>
        <v>1500</v>
      </c>
      <c r="D32" s="105">
        <f>gFOBT!H32</f>
        <v>1514.7617384146904</v>
      </c>
      <c r="E32" s="106">
        <f t="shared" si="12"/>
        <v>14.761738414690399</v>
      </c>
      <c r="F32" s="107">
        <f>gFOBT!M32</f>
        <v>1455.5369539194523</v>
      </c>
      <c r="G32" s="107">
        <f>gFOBT!N32</f>
        <v>1493.2028323281706</v>
      </c>
      <c r="H32" s="105">
        <f t="shared" si="13"/>
        <v>-44.463046080547656</v>
      </c>
      <c r="I32" s="105">
        <f t="shared" si="14"/>
        <v>-6.7971676718293566</v>
      </c>
      <c r="J32" s="106">
        <f t="shared" si="15"/>
        <v>44.463046080547656</v>
      </c>
      <c r="K32" s="107">
        <f>gFOBT!Q32</f>
        <v>1528.1838718901963</v>
      </c>
      <c r="L32" s="107">
        <f>gFOBT!R32</f>
        <v>1613.2093222762319</v>
      </c>
      <c r="M32" s="108">
        <f>gFOBT!Q32-SummaryQuantgFOBT!C32</f>
        <v>28.183871890196315</v>
      </c>
      <c r="N32" s="108">
        <f>gFOBT!R32-SummaryQuantgFOBT!C32</f>
        <v>113.20932227623189</v>
      </c>
      <c r="O32" s="106">
        <f t="shared" si="16"/>
        <v>113.20932227623189</v>
      </c>
      <c r="P32" s="109" t="str">
        <f t="shared" si="17"/>
        <v>YES</v>
      </c>
    </row>
    <row r="33" spans="1:16" ht="18" customHeight="1" x14ac:dyDescent="0.3">
      <c r="A33" s="119" t="s">
        <v>13</v>
      </c>
      <c r="B33" s="120" t="s">
        <v>107</v>
      </c>
      <c r="C33" s="121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3"/>
    </row>
    <row r="34" spans="1:16" ht="13.8" customHeight="1" x14ac:dyDescent="0.3">
      <c r="A34" s="124"/>
      <c r="B34" s="125" t="s">
        <v>129</v>
      </c>
      <c r="C34" s="126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8"/>
    </row>
    <row r="35" spans="1:16" x14ac:dyDescent="0.3">
      <c r="A35" s="119" t="s">
        <v>14</v>
      </c>
      <c r="B35" s="111" t="s">
        <v>98</v>
      </c>
      <c r="C35" s="129">
        <f>gFOBT!G35</f>
        <v>675</v>
      </c>
      <c r="D35" s="113">
        <f>gFOBT!H35</f>
        <v>737.86499551380507</v>
      </c>
      <c r="E35" s="114">
        <f>ABS(D35-C35)</f>
        <v>62.86499551380507</v>
      </c>
      <c r="F35" s="115">
        <f>gFOBT!M35</f>
        <v>634.81673060945434</v>
      </c>
      <c r="G35" s="115">
        <f>gFOBT!N35</f>
        <v>647.25618860270833</v>
      </c>
      <c r="H35" s="113">
        <f>F35-C35</f>
        <v>-40.183269390545661</v>
      </c>
      <c r="I35" s="113">
        <f>G35-C35</f>
        <v>-27.743811397291665</v>
      </c>
      <c r="J35" s="114">
        <f>MAX(ABS(H35),ABS(I35))</f>
        <v>40.183269390545661</v>
      </c>
      <c r="K35" s="115">
        <f>gFOBT!Q35</f>
        <v>600.03346676234241</v>
      </c>
      <c r="L35" s="115">
        <f>gFOBT!R35</f>
        <v>654.38650392938484</v>
      </c>
      <c r="M35" s="116">
        <f>gFOBT!Q35-SummaryQuantgFOBT!C35</f>
        <v>-74.966533237657586</v>
      </c>
      <c r="N35" s="116">
        <f>gFOBT!R35-SummaryQuantgFOBT!C35</f>
        <v>-20.613496070615156</v>
      </c>
      <c r="O35" s="114">
        <f>MAX(ABS(M35),ABS(N35))</f>
        <v>74.966533237657586</v>
      </c>
      <c r="P35" s="117" t="str">
        <f>IF(OR(E35&lt;J35,E35&lt;O35),"YES","NO")</f>
        <v>YES</v>
      </c>
    </row>
    <row r="36" spans="1:16" x14ac:dyDescent="0.3">
      <c r="A36" s="124"/>
      <c r="B36" s="103" t="s">
        <v>99</v>
      </c>
      <c r="C36" s="104">
        <f>gFOBT!G36</f>
        <v>2750</v>
      </c>
      <c r="D36" s="105">
        <f>gFOBT!H36</f>
        <v>2780.820590890648</v>
      </c>
      <c r="E36" s="106">
        <f>ABS(D36-C36)</f>
        <v>30.820590890647964</v>
      </c>
      <c r="F36" s="107">
        <f>gFOBT!M36</f>
        <v>2723.1693689621002</v>
      </c>
      <c r="G36" s="107">
        <f>gFOBT!N36</f>
        <v>2745.2387835394202</v>
      </c>
      <c r="H36" s="105">
        <f>F36-C36</f>
        <v>-26.830631037899821</v>
      </c>
      <c r="I36" s="105">
        <f>G36-C36</f>
        <v>-4.7612164605798171</v>
      </c>
      <c r="J36" s="106">
        <f>MAX(ABS(H36),ABS(I36))</f>
        <v>26.830631037899821</v>
      </c>
      <c r="K36" s="107">
        <f>gFOBT!Q36</f>
        <v>2730.6995167160849</v>
      </c>
      <c r="L36" s="107">
        <f>gFOBT!R36</f>
        <v>2831.197251592941</v>
      </c>
      <c r="M36" s="108">
        <f>gFOBT!Q36-SummaryQuantgFOBT!C36</f>
        <v>-19.300483283915128</v>
      </c>
      <c r="N36" s="108">
        <f>gFOBT!R36-SummaryQuantgFOBT!C36</f>
        <v>81.197251592941029</v>
      </c>
      <c r="O36" s="106">
        <f>MAX(ABS(M36),ABS(N36))</f>
        <v>81.197251592941029</v>
      </c>
      <c r="P36" s="109" t="str">
        <f>IF(OR(E36&lt;J36,E36&lt;O36),"YES","NO")</f>
        <v>YES</v>
      </c>
    </row>
    <row r="37" spans="1:16" ht="17.399999999999999" customHeight="1" x14ac:dyDescent="0.3">
      <c r="A37" s="119" t="s">
        <v>15</v>
      </c>
      <c r="B37" s="120" t="s">
        <v>107</v>
      </c>
      <c r="C37" s="121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3"/>
    </row>
    <row r="38" spans="1:16" ht="16.8" customHeight="1" x14ac:dyDescent="0.3">
      <c r="A38" s="124"/>
      <c r="B38" s="125" t="s">
        <v>129</v>
      </c>
      <c r="C38" s="126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8"/>
    </row>
    <row r="39" spans="1:16" x14ac:dyDescent="0.3">
      <c r="A39" s="119" t="s">
        <v>16</v>
      </c>
      <c r="B39" s="111" t="s">
        <v>98</v>
      </c>
      <c r="C39" s="129">
        <f>gFOBT!G39</f>
        <v>12</v>
      </c>
      <c r="D39" s="113">
        <f>gFOBT!H39</f>
        <v>15.014734804538991</v>
      </c>
      <c r="E39" s="114">
        <f t="shared" ref="E39:E50" si="18">ABS(D39-C39)</f>
        <v>3.0147348045389908</v>
      </c>
      <c r="F39" s="115">
        <f>gFOBT!M39</f>
        <v>14.097026227191588</v>
      </c>
      <c r="G39" s="115">
        <f>gFOBT!N39</f>
        <v>18.367307830529288</v>
      </c>
      <c r="H39" s="113">
        <f t="shared" ref="H39:H50" si="19">F39-C39</f>
        <v>2.0970262271915878</v>
      </c>
      <c r="I39" s="113">
        <f t="shared" ref="I39:I50" si="20">G39-C39</f>
        <v>6.3673078305292883</v>
      </c>
      <c r="J39" s="114">
        <f t="shared" ref="J39:J50" si="21">MAX(ABS(H39),ABS(I39))</f>
        <v>6.3673078305292883</v>
      </c>
      <c r="K39" s="115">
        <f>gFOBT!Q39</f>
        <v>27.575476975327142</v>
      </c>
      <c r="L39" s="115">
        <f>gFOBT!R39</f>
        <v>32.356008390770199</v>
      </c>
      <c r="M39" s="116">
        <f>gFOBT!Q39-SummaryQuantgFOBT!C39</f>
        <v>15.575476975327142</v>
      </c>
      <c r="N39" s="116">
        <f>gFOBT!R39-SummaryQuantgFOBT!C39</f>
        <v>20.356008390770199</v>
      </c>
      <c r="O39" s="114">
        <f t="shared" ref="O39:O50" si="22">MAX(ABS(M39),ABS(N39))</f>
        <v>20.356008390770199</v>
      </c>
      <c r="P39" s="117" t="str">
        <f t="shared" ref="P39:P50" si="23">IF(OR(E39&lt;J39,E39&lt;O39),"YES","NO")</f>
        <v>YES</v>
      </c>
    </row>
    <row r="40" spans="1:16" x14ac:dyDescent="0.3">
      <c r="A40" s="124"/>
      <c r="B40" s="103" t="s">
        <v>99</v>
      </c>
      <c r="C40" s="104">
        <f>gFOBT!G40</f>
        <v>60</v>
      </c>
      <c r="D40" s="105">
        <f>gFOBT!H40</f>
        <v>61.342201100612321</v>
      </c>
      <c r="E40" s="106">
        <f t="shared" si="18"/>
        <v>1.3422011006123213</v>
      </c>
      <c r="F40" s="107">
        <f>gFOBT!M40</f>
        <v>59.474318418919914</v>
      </c>
      <c r="G40" s="107">
        <f>gFOBT!N40</f>
        <v>69.362673808941608</v>
      </c>
      <c r="H40" s="105">
        <f t="shared" si="19"/>
        <v>-0.52568158108008589</v>
      </c>
      <c r="I40" s="105">
        <f t="shared" si="20"/>
        <v>9.3626738089416079</v>
      </c>
      <c r="J40" s="106">
        <f t="shared" si="21"/>
        <v>9.3626738089416079</v>
      </c>
      <c r="K40" s="107">
        <f>gFOBT!Q40</f>
        <v>63.406462890820123</v>
      </c>
      <c r="L40" s="107">
        <f>gFOBT!R40</f>
        <v>74.568774348217005</v>
      </c>
      <c r="M40" s="108">
        <f>gFOBT!Q40-SummaryQuantgFOBT!C40</f>
        <v>3.4064628908201229</v>
      </c>
      <c r="N40" s="108">
        <f>gFOBT!R40-SummaryQuantgFOBT!C40</f>
        <v>14.568774348217005</v>
      </c>
      <c r="O40" s="106">
        <f t="shared" si="22"/>
        <v>14.568774348217005</v>
      </c>
      <c r="P40" s="109" t="str">
        <f t="shared" si="23"/>
        <v>YES</v>
      </c>
    </row>
    <row r="41" spans="1:16" x14ac:dyDescent="0.3">
      <c r="A41" s="119" t="s">
        <v>18</v>
      </c>
      <c r="B41" s="111" t="s">
        <v>98</v>
      </c>
      <c r="C41" s="129">
        <f>gFOBT!G41</f>
        <v>2</v>
      </c>
      <c r="D41" s="113">
        <f>gFOBT!H41</f>
        <v>3.4275331110876799</v>
      </c>
      <c r="E41" s="114">
        <f t="shared" si="18"/>
        <v>1.4275331110876799</v>
      </c>
      <c r="F41" s="115">
        <f>gFOBT!M41</f>
        <v>1.6041666666666665</v>
      </c>
      <c r="G41" s="115">
        <f>gFOBT!N41</f>
        <v>2.9166666666666661</v>
      </c>
      <c r="H41" s="113">
        <f t="shared" si="19"/>
        <v>-0.39583333333333348</v>
      </c>
      <c r="I41" s="113">
        <f t="shared" si="20"/>
        <v>0.91666666666666607</v>
      </c>
      <c r="J41" s="114">
        <f t="shared" si="21"/>
        <v>0.91666666666666607</v>
      </c>
      <c r="K41" s="115">
        <f>gFOBT!Q41</f>
        <v>4.8339780663566723</v>
      </c>
      <c r="L41" s="115">
        <f>gFOBT!R41</f>
        <v>5.1682925581036177</v>
      </c>
      <c r="M41" s="116">
        <f>gFOBT!Q41-SummaryQuantgFOBT!C41</f>
        <v>2.8339780663566723</v>
      </c>
      <c r="N41" s="116">
        <f>gFOBT!R41-SummaryQuantgFOBT!C41</f>
        <v>3.1682925581036177</v>
      </c>
      <c r="O41" s="114">
        <f t="shared" si="22"/>
        <v>3.1682925581036177</v>
      </c>
      <c r="P41" s="117" t="str">
        <f t="shared" si="23"/>
        <v>YES</v>
      </c>
    </row>
    <row r="42" spans="1:16" x14ac:dyDescent="0.3">
      <c r="A42" s="124"/>
      <c r="B42" s="103" t="s">
        <v>99</v>
      </c>
      <c r="C42" s="104">
        <f>gFOBT!G42</f>
        <v>18</v>
      </c>
      <c r="D42" s="105">
        <f>gFOBT!H42</f>
        <v>21.508545698344641</v>
      </c>
      <c r="E42" s="106">
        <f t="shared" si="18"/>
        <v>3.5085456983446406</v>
      </c>
      <c r="F42" s="107">
        <f>gFOBT!M42</f>
        <v>14.404166666666667</v>
      </c>
      <c r="G42" s="107">
        <f>gFOBT!N42</f>
        <v>18.249999999999993</v>
      </c>
      <c r="H42" s="105">
        <f t="shared" si="19"/>
        <v>-3.5958333333333332</v>
      </c>
      <c r="I42" s="105">
        <f t="shared" si="20"/>
        <v>0.24999999999999289</v>
      </c>
      <c r="J42" s="106">
        <f t="shared" si="21"/>
        <v>3.5958333333333332</v>
      </c>
      <c r="K42" s="107">
        <f>gFOBT!Q42</f>
        <v>18.372439604818208</v>
      </c>
      <c r="L42" s="107">
        <f>gFOBT!R42</f>
        <v>19.376171484470962</v>
      </c>
      <c r="M42" s="108">
        <f>gFOBT!Q42-SummaryQuantgFOBT!C42</f>
        <v>0.37243960481820793</v>
      </c>
      <c r="N42" s="108">
        <f>gFOBT!R42-SummaryQuantgFOBT!C42</f>
        <v>1.3761714844709623</v>
      </c>
      <c r="O42" s="106">
        <f t="shared" si="22"/>
        <v>1.3761714844709623</v>
      </c>
      <c r="P42" s="109" t="str">
        <f t="shared" si="23"/>
        <v>YES</v>
      </c>
    </row>
    <row r="43" spans="1:16" x14ac:dyDescent="0.3">
      <c r="A43" s="119" t="s">
        <v>19</v>
      </c>
      <c r="B43" s="111" t="s">
        <v>98</v>
      </c>
      <c r="C43" s="129">
        <f>gFOBT!G43</f>
        <v>175</v>
      </c>
      <c r="D43" s="113">
        <f>gFOBT!H43</f>
        <v>204.24957483693586</v>
      </c>
      <c r="E43" s="114">
        <f t="shared" si="18"/>
        <v>29.249574836935864</v>
      </c>
      <c r="F43" s="115">
        <f>gFOBT!M43</f>
        <v>261.86112190175021</v>
      </c>
      <c r="G43" s="115">
        <f>gFOBT!N43</f>
        <v>305.39929326091112</v>
      </c>
      <c r="H43" s="113">
        <f t="shared" si="19"/>
        <v>86.861121901750209</v>
      </c>
      <c r="I43" s="113">
        <f t="shared" si="20"/>
        <v>130.39929326091112</v>
      </c>
      <c r="J43" s="114">
        <f t="shared" si="21"/>
        <v>130.39929326091112</v>
      </c>
      <c r="K43" s="115">
        <f>gFOBT!Q43</f>
        <v>400.73219664677509</v>
      </c>
      <c r="L43" s="115">
        <f>gFOBT!R43</f>
        <v>507.19282466609877</v>
      </c>
      <c r="M43" s="116">
        <f>gFOBT!Q43-SummaryQuantgFOBT!C43</f>
        <v>225.73219664677509</v>
      </c>
      <c r="N43" s="116">
        <f>gFOBT!R43-SummaryQuantgFOBT!C43</f>
        <v>332.19282466609877</v>
      </c>
      <c r="O43" s="114">
        <f t="shared" si="22"/>
        <v>332.19282466609877</v>
      </c>
      <c r="P43" s="117" t="str">
        <f t="shared" si="23"/>
        <v>YES</v>
      </c>
    </row>
    <row r="44" spans="1:16" x14ac:dyDescent="0.3">
      <c r="A44" s="134"/>
      <c r="B44" s="135" t="s">
        <v>99</v>
      </c>
      <c r="C44" s="136">
        <f>gFOBT!G44</f>
        <v>750</v>
      </c>
      <c r="D44" s="137">
        <f>gFOBT!H44</f>
        <v>757.04372718641946</v>
      </c>
      <c r="E44" s="138">
        <f t="shared" si="18"/>
        <v>7.0437271864194599</v>
      </c>
      <c r="F44" s="139">
        <f>gFOBT!M44</f>
        <v>905.59071040599667</v>
      </c>
      <c r="G44" s="139">
        <f>gFOBT!N44</f>
        <v>1002.712889752137</v>
      </c>
      <c r="H44" s="137">
        <f t="shared" si="19"/>
        <v>155.59071040599667</v>
      </c>
      <c r="I44" s="137">
        <f t="shared" si="20"/>
        <v>252.71288975213702</v>
      </c>
      <c r="J44" s="138">
        <f t="shared" si="21"/>
        <v>252.71288975213702</v>
      </c>
      <c r="K44" s="139">
        <f>gFOBT!Q44</f>
        <v>782.67664109121972</v>
      </c>
      <c r="L44" s="139">
        <f>gFOBT!R44</f>
        <v>1022.0621057118502</v>
      </c>
      <c r="M44" s="140">
        <f>gFOBT!Q44-SummaryQuantgFOBT!C44</f>
        <v>32.676641091219722</v>
      </c>
      <c r="N44" s="140">
        <f>gFOBT!R44-SummaryQuantgFOBT!C44</f>
        <v>272.06210571185022</v>
      </c>
      <c r="O44" s="138">
        <f t="shared" si="22"/>
        <v>272.06210571185022</v>
      </c>
      <c r="P44" s="141" t="str">
        <f t="shared" si="23"/>
        <v>YES</v>
      </c>
    </row>
    <row r="45" spans="1:16" x14ac:dyDescent="0.3">
      <c r="A45" s="142" t="s">
        <v>20</v>
      </c>
      <c r="B45" s="143" t="s">
        <v>98</v>
      </c>
      <c r="C45" s="144">
        <f>gFOBT!G45</f>
        <v>125</v>
      </c>
      <c r="D45" s="145">
        <f>gFOBT!H45</f>
        <v>141.93842138933542</v>
      </c>
      <c r="E45" s="146">
        <f t="shared" si="18"/>
        <v>16.938421389335417</v>
      </c>
      <c r="F45" s="147">
        <f>gFOBT!M45</f>
        <v>102.10114003643405</v>
      </c>
      <c r="G45" s="147">
        <f>gFOBT!N45</f>
        <v>199.71958923429531</v>
      </c>
      <c r="H45" s="145">
        <f t="shared" si="19"/>
        <v>-22.898859963565954</v>
      </c>
      <c r="I45" s="145">
        <f t="shared" si="20"/>
        <v>74.719589234295313</v>
      </c>
      <c r="J45" s="146">
        <f t="shared" si="21"/>
        <v>74.719589234295313</v>
      </c>
      <c r="K45" s="147">
        <f>gFOBT!Q45</f>
        <v>119.3224567099568</v>
      </c>
      <c r="L45" s="147">
        <f>gFOBT!R45</f>
        <v>129.18061147186137</v>
      </c>
      <c r="M45" s="148">
        <f>gFOBT!Q45-SummaryQuantgFOBT!C45</f>
        <v>-5.6775432900432037</v>
      </c>
      <c r="N45" s="148">
        <f>gFOBT!R45-SummaryQuantgFOBT!C45</f>
        <v>4.1806114718613685</v>
      </c>
      <c r="O45" s="146">
        <f t="shared" si="22"/>
        <v>5.6775432900432037</v>
      </c>
      <c r="P45" s="149" t="str">
        <f t="shared" si="23"/>
        <v>YES</v>
      </c>
    </row>
    <row r="46" spans="1:16" x14ac:dyDescent="0.3">
      <c r="A46" s="124"/>
      <c r="B46" s="103" t="s">
        <v>99</v>
      </c>
      <c r="C46" s="104">
        <f>gFOBT!G46</f>
        <v>350</v>
      </c>
      <c r="D46" s="105">
        <f>gFOBT!H46</f>
        <v>382.10588140892992</v>
      </c>
      <c r="E46" s="106">
        <f t="shared" si="18"/>
        <v>32.105881408929918</v>
      </c>
      <c r="F46" s="107">
        <f>gFOBT!M46</f>
        <v>285.59044484926818</v>
      </c>
      <c r="G46" s="107">
        <f>gFOBT!N46</f>
        <v>446.97233648704287</v>
      </c>
      <c r="H46" s="105">
        <f t="shared" si="19"/>
        <v>-64.409555150731819</v>
      </c>
      <c r="I46" s="105">
        <f t="shared" si="20"/>
        <v>96.972336487042867</v>
      </c>
      <c r="J46" s="106">
        <f t="shared" si="21"/>
        <v>96.972336487042867</v>
      </c>
      <c r="K46" s="107">
        <f>gFOBT!Q46</f>
        <v>313.38495670995678</v>
      </c>
      <c r="L46" s="107">
        <f>gFOBT!R46</f>
        <v>329.82996212121185</v>
      </c>
      <c r="M46" s="108">
        <f>gFOBT!Q46-SummaryQuantgFOBT!C46</f>
        <v>-36.615043290043218</v>
      </c>
      <c r="N46" s="108">
        <f>gFOBT!R46-SummaryQuantgFOBT!C46</f>
        <v>-20.17003787878815</v>
      </c>
      <c r="O46" s="106">
        <f t="shared" si="22"/>
        <v>36.615043290043218</v>
      </c>
      <c r="P46" s="109" t="str">
        <f t="shared" si="23"/>
        <v>YES</v>
      </c>
    </row>
    <row r="47" spans="1:16" x14ac:dyDescent="0.3">
      <c r="A47" s="119" t="s">
        <v>22</v>
      </c>
      <c r="B47" s="111" t="s">
        <v>98</v>
      </c>
      <c r="C47" s="129">
        <f>gFOBT!G47</f>
        <v>0.2</v>
      </c>
      <c r="D47" s="116">
        <f>gFOBT!H47</f>
        <v>0.1729435876575143</v>
      </c>
      <c r="E47" s="130">
        <f t="shared" si="18"/>
        <v>2.7056412342485708E-2</v>
      </c>
      <c r="F47" s="131">
        <f>gFOBT!M47</f>
        <v>6.1639384920636031E-2</v>
      </c>
      <c r="G47" s="131">
        <f>gFOBT!N47</f>
        <v>0.16509920634920638</v>
      </c>
      <c r="H47" s="116">
        <f t="shared" si="19"/>
        <v>-0.13836061507936398</v>
      </c>
      <c r="I47" s="116">
        <f t="shared" si="20"/>
        <v>-3.4900793650793627E-2</v>
      </c>
      <c r="J47" s="130">
        <f t="shared" si="21"/>
        <v>0.13836061507936398</v>
      </c>
      <c r="K47" s="131">
        <f>gFOBT!Q47</f>
        <v>-6.8974542169663783E-2</v>
      </c>
      <c r="L47" s="131">
        <f>gFOBT!R47</f>
        <v>6.0045249240371412E-2</v>
      </c>
      <c r="M47" s="116">
        <f>gFOBT!Q47-SummaryQuantgFOBT!C47</f>
        <v>-0.26897454216966377</v>
      </c>
      <c r="N47" s="116">
        <f>gFOBT!R47-SummaryQuantgFOBT!C47</f>
        <v>-0.1399547507596286</v>
      </c>
      <c r="O47" s="130">
        <f t="shared" si="22"/>
        <v>0.26897454216966377</v>
      </c>
      <c r="P47" s="117" t="str">
        <f t="shared" si="23"/>
        <v>YES</v>
      </c>
    </row>
    <row r="48" spans="1:16" x14ac:dyDescent="0.3">
      <c r="A48" s="124"/>
      <c r="B48" s="103" t="s">
        <v>99</v>
      </c>
      <c r="C48" s="104">
        <f>gFOBT!G48</f>
        <v>0.95</v>
      </c>
      <c r="D48" s="108">
        <f>gFOBT!H48</f>
        <v>0.90335334389508293</v>
      </c>
      <c r="E48" s="132">
        <f t="shared" si="18"/>
        <v>4.6646656104917028E-2</v>
      </c>
      <c r="F48" s="133">
        <f>gFOBT!M48</f>
        <v>0.79259176587301716</v>
      </c>
      <c r="G48" s="133">
        <f>gFOBT!N48</f>
        <v>0.98541170634920638</v>
      </c>
      <c r="H48" s="108">
        <f t="shared" si="19"/>
        <v>-0.15740823412698279</v>
      </c>
      <c r="I48" s="108">
        <f t="shared" si="20"/>
        <v>3.5411706349206429E-2</v>
      </c>
      <c r="J48" s="132">
        <f t="shared" si="21"/>
        <v>0.15740823412698279</v>
      </c>
      <c r="K48" s="133">
        <f>gFOBT!Q48</f>
        <v>0.53203555884043685</v>
      </c>
      <c r="L48" s="133">
        <f>gFOBT!R48</f>
        <v>0.7734598833867129</v>
      </c>
      <c r="M48" s="108">
        <f>gFOBT!Q48-SummaryQuantgFOBT!C48</f>
        <v>-0.4179644411595631</v>
      </c>
      <c r="N48" s="108">
        <f>gFOBT!R48-SummaryQuantgFOBT!C48</f>
        <v>-0.17654011661328706</v>
      </c>
      <c r="O48" s="132">
        <f t="shared" si="22"/>
        <v>0.4179644411595631</v>
      </c>
      <c r="P48" s="109" t="str">
        <f t="shared" si="23"/>
        <v>YES</v>
      </c>
    </row>
    <row r="49" spans="1:16" x14ac:dyDescent="0.3">
      <c r="A49" s="65" t="s">
        <v>21</v>
      </c>
      <c r="B49" s="62" t="s">
        <v>98</v>
      </c>
      <c r="C49" s="88">
        <f>gFOBT!G49</f>
        <v>0.4</v>
      </c>
      <c r="D49" s="71">
        <f>gFOBT!H49</f>
        <v>0.39258350164736244</v>
      </c>
      <c r="E49" s="84">
        <f t="shared" si="18"/>
        <v>7.4164983526375794E-3</v>
      </c>
      <c r="F49" s="85">
        <f>gFOBT!M49</f>
        <v>0.39273831637918316</v>
      </c>
      <c r="G49" s="85">
        <f>gFOBT!N49</f>
        <v>0.55770234409553376</v>
      </c>
      <c r="H49" s="71">
        <f t="shared" si="19"/>
        <v>-7.2616836208168611E-3</v>
      </c>
      <c r="I49" s="71">
        <f t="shared" si="20"/>
        <v>0.15770234409553374</v>
      </c>
      <c r="J49" s="84">
        <f t="shared" si="21"/>
        <v>0.15770234409553374</v>
      </c>
      <c r="K49" s="85">
        <f>gFOBT!Q49</f>
        <v>0.35567132867132883</v>
      </c>
      <c r="L49" s="85">
        <f>gFOBT!R49</f>
        <v>0.40270629370629385</v>
      </c>
      <c r="M49" s="71">
        <f>gFOBT!Q49-SummaryQuantgFOBT!C49</f>
        <v>-4.4328671328671188E-2</v>
      </c>
      <c r="N49" s="71">
        <f>gFOBT!R49-SummaryQuantgFOBT!C49</f>
        <v>2.7062937062938275E-3</v>
      </c>
      <c r="O49" s="84">
        <f t="shared" si="22"/>
        <v>4.4328671328671188E-2</v>
      </c>
      <c r="P49" s="72" t="str">
        <f t="shared" si="23"/>
        <v>YES</v>
      </c>
    </row>
    <row r="50" spans="1:16" ht="15" thickBot="1" x14ac:dyDescent="0.35">
      <c r="A50" s="66"/>
      <c r="B50" s="73" t="s">
        <v>99</v>
      </c>
      <c r="C50" s="74">
        <f>gFOBT!G50</f>
        <v>0.99</v>
      </c>
      <c r="D50" s="75">
        <f>gFOBT!H50</f>
        <v>0.95455163792706132</v>
      </c>
      <c r="E50" s="86">
        <f t="shared" si="18"/>
        <v>3.5448362072938666E-2</v>
      </c>
      <c r="F50" s="87">
        <f>gFOBT!M50</f>
        <v>0.84817691287041086</v>
      </c>
      <c r="G50" s="87">
        <f>gFOBT!N50</f>
        <v>1.0981225121627607</v>
      </c>
      <c r="H50" s="75">
        <f t="shared" si="19"/>
        <v>-0.14182308712958913</v>
      </c>
      <c r="I50" s="75">
        <f t="shared" si="20"/>
        <v>0.1081225121627607</v>
      </c>
      <c r="J50" s="86">
        <f t="shared" si="21"/>
        <v>0.14182308712958913</v>
      </c>
      <c r="K50" s="87">
        <f>gFOBT!Q50</f>
        <v>0.84046153846153882</v>
      </c>
      <c r="L50" s="87">
        <f>gFOBT!R50</f>
        <v>0.91101398601398642</v>
      </c>
      <c r="M50" s="75">
        <f>gFOBT!Q50-SummaryQuantgFOBT!C50</f>
        <v>-0.14953846153846118</v>
      </c>
      <c r="N50" s="75">
        <f>gFOBT!R50-SummaryQuantgFOBT!C50</f>
        <v>-7.898601398601357E-2</v>
      </c>
      <c r="O50" s="86">
        <f t="shared" si="22"/>
        <v>0.14953846153846118</v>
      </c>
      <c r="P50" s="76" t="str">
        <f t="shared" si="23"/>
        <v>YES</v>
      </c>
    </row>
    <row r="51" spans="1:16" ht="63.6" customHeight="1" thickBot="1" x14ac:dyDescent="0.35">
      <c r="A51" s="77" t="s">
        <v>120</v>
      </c>
      <c r="B51" s="78" t="s">
        <v>123</v>
      </c>
      <c r="C51" s="78" t="s">
        <v>138</v>
      </c>
      <c r="D51" s="78" t="s">
        <v>126</v>
      </c>
      <c r="E51" s="78" t="s">
        <v>100</v>
      </c>
      <c r="F51" s="89" t="s">
        <v>113</v>
      </c>
      <c r="G51" s="89" t="s">
        <v>114</v>
      </c>
      <c r="H51" s="90" t="s">
        <v>122</v>
      </c>
      <c r="I51" s="90" t="s">
        <v>124</v>
      </c>
      <c r="J51" s="89" t="s">
        <v>110</v>
      </c>
      <c r="K51" s="79" t="s">
        <v>115</v>
      </c>
      <c r="L51" s="79" t="s">
        <v>116</v>
      </c>
      <c r="M51" s="80" t="s">
        <v>122</v>
      </c>
      <c r="N51" s="80" t="s">
        <v>124</v>
      </c>
      <c r="O51" s="79" t="s">
        <v>101</v>
      </c>
      <c r="P51" s="83" t="s">
        <v>128</v>
      </c>
    </row>
    <row r="52" spans="1:16" ht="15" thickTop="1" x14ac:dyDescent="0.3">
      <c r="A52" s="167" t="s">
        <v>132</v>
      </c>
      <c r="B52" s="101" t="s">
        <v>98</v>
      </c>
      <c r="C52" s="186">
        <f>gFOBT!G52</f>
        <v>4400</v>
      </c>
      <c r="D52" s="180">
        <f>gFOBT!H52</f>
        <v>4423.8811704254176</v>
      </c>
      <c r="E52" s="180">
        <f t="shared" ref="E52:E57" si="24">ABS(D52-C52)</f>
        <v>23.881170425417622</v>
      </c>
      <c r="F52" s="181">
        <f>gFOBT!M52</f>
        <v>4276.5080187963758</v>
      </c>
      <c r="G52" s="181">
        <f>gFOBT!N52</f>
        <v>4633.2622224257939</v>
      </c>
      <c r="H52" s="181">
        <f t="shared" ref="H52:H57" si="25">F52-C52</f>
        <v>-123.49198120362416</v>
      </c>
      <c r="I52" s="181">
        <f t="shared" ref="I52:I57" si="26">G52-C52</f>
        <v>233.26222242579388</v>
      </c>
      <c r="J52" s="181">
        <f t="shared" ref="J52:J57" si="27">MAX(ABS(H52),ABS(I52))</f>
        <v>233.26222242579388</v>
      </c>
      <c r="K52" s="181">
        <f>gFOBT!Q52</f>
        <v>4310.2254202694048</v>
      </c>
      <c r="L52" s="181">
        <f>gFOBT!R52</f>
        <v>4576.8321354474901</v>
      </c>
      <c r="M52" s="181">
        <f>gFOBT!Q52-SummaryQuantgFOBT!C52</f>
        <v>-89.774579730595178</v>
      </c>
      <c r="N52" s="181">
        <f>gFOBT!R52-SummaryQuantgFOBT!C52</f>
        <v>176.83213544749015</v>
      </c>
      <c r="O52" s="181">
        <f t="shared" ref="O52:O57" si="28">MAX(ABS(M52),ABS(N52))</f>
        <v>176.83213544749015</v>
      </c>
      <c r="P52" s="169" t="str">
        <f t="shared" ref="P52:P57" si="29">IF(OR(E52&lt;J52,E52&lt;O52),"YES","NO")</f>
        <v>YES</v>
      </c>
    </row>
    <row r="53" spans="1:16" x14ac:dyDescent="0.3">
      <c r="A53" s="171"/>
      <c r="B53" s="103" t="s">
        <v>99</v>
      </c>
      <c r="C53" s="190">
        <f>gFOBT!G53</f>
        <v>25600</v>
      </c>
      <c r="D53" s="189">
        <f>gFOBT!H53</f>
        <v>25994.721904556216</v>
      </c>
      <c r="E53" s="189">
        <f t="shared" si="24"/>
        <v>394.72190455621603</v>
      </c>
      <c r="F53" s="188">
        <f>gFOBT!M53</f>
        <v>24997.23614563137</v>
      </c>
      <c r="G53" s="188">
        <f>gFOBT!N53</f>
        <v>25851.335538708805</v>
      </c>
      <c r="H53" s="188">
        <f t="shared" si="25"/>
        <v>-602.76385436862984</v>
      </c>
      <c r="I53" s="188">
        <f t="shared" si="26"/>
        <v>251.33553870880496</v>
      </c>
      <c r="J53" s="188">
        <f t="shared" si="27"/>
        <v>602.76385436862984</v>
      </c>
      <c r="K53" s="188">
        <f>gFOBT!Q53</f>
        <v>25465.065656955794</v>
      </c>
      <c r="L53" s="188">
        <f>gFOBT!R53</f>
        <v>26084.345915546022</v>
      </c>
      <c r="M53" s="188">
        <f>gFOBT!Q53-SummaryQuantgFOBT!C53</f>
        <v>-134.93434304420589</v>
      </c>
      <c r="N53" s="188">
        <f>gFOBT!R53-SummaryQuantgFOBT!C53</f>
        <v>484.3459155460223</v>
      </c>
      <c r="O53" s="188">
        <f t="shared" si="28"/>
        <v>484.3459155460223</v>
      </c>
      <c r="P53" s="172" t="str">
        <f t="shared" si="29"/>
        <v>YES</v>
      </c>
    </row>
    <row r="54" spans="1:16" x14ac:dyDescent="0.3">
      <c r="A54" s="64" t="s">
        <v>135</v>
      </c>
      <c r="B54" s="62" t="s">
        <v>98</v>
      </c>
      <c r="C54" s="67">
        <f>gFOBT!G54</f>
        <v>250</v>
      </c>
      <c r="D54" s="68">
        <f>gFOBT!H54</f>
        <v>258.30686004801771</v>
      </c>
      <c r="E54" s="69">
        <f t="shared" si="24"/>
        <v>8.3068600480177111</v>
      </c>
      <c r="F54" s="70">
        <f>gFOBT!M54</f>
        <v>254.57657728499947</v>
      </c>
      <c r="G54" s="70">
        <f>gFOBT!N54</f>
        <v>278.8303321013866</v>
      </c>
      <c r="H54" s="68">
        <f t="shared" si="25"/>
        <v>4.5765772849994732</v>
      </c>
      <c r="I54" s="68">
        <f t="shared" si="26"/>
        <v>28.830332101386603</v>
      </c>
      <c r="J54" s="69">
        <f t="shared" si="27"/>
        <v>28.830332101386603</v>
      </c>
      <c r="K54" s="70">
        <f>gFOBT!Q54</f>
        <v>247.97365862282257</v>
      </c>
      <c r="L54" s="70">
        <f>gFOBT!R54</f>
        <v>269.544002475029</v>
      </c>
      <c r="M54" s="71">
        <f>gFOBT!Q54-SummaryQuantgFOBT!C54</f>
        <v>-2.026341377177431</v>
      </c>
      <c r="N54" s="71">
        <f>gFOBT!R54-SummaryQuantgFOBT!C54</f>
        <v>19.544002475029004</v>
      </c>
      <c r="O54" s="69">
        <f t="shared" si="28"/>
        <v>19.544002475029004</v>
      </c>
      <c r="P54" s="72" t="str">
        <f t="shared" si="29"/>
        <v>YES</v>
      </c>
    </row>
    <row r="55" spans="1:16" x14ac:dyDescent="0.3">
      <c r="A55" s="5"/>
      <c r="B55" s="62" t="s">
        <v>99</v>
      </c>
      <c r="C55" s="67">
        <f>gFOBT!G55</f>
        <v>1250</v>
      </c>
      <c r="D55" s="68">
        <f>gFOBT!H55</f>
        <v>1278.0221038643476</v>
      </c>
      <c r="E55" s="69">
        <f t="shared" si="24"/>
        <v>28.022103864347628</v>
      </c>
      <c r="F55" s="70">
        <f>gFOBT!M55</f>
        <v>1258.6918036224495</v>
      </c>
      <c r="G55" s="70">
        <f>gFOBT!N55</f>
        <v>1304.3080391077567</v>
      </c>
      <c r="H55" s="68">
        <f t="shared" si="25"/>
        <v>8.6918036224494699</v>
      </c>
      <c r="I55" s="68">
        <f t="shared" si="26"/>
        <v>54.308039107756713</v>
      </c>
      <c r="J55" s="69">
        <f t="shared" si="27"/>
        <v>54.308039107756713</v>
      </c>
      <c r="K55" s="70">
        <f>gFOBT!Q55</f>
        <v>1251.6773623265226</v>
      </c>
      <c r="L55" s="70">
        <f>gFOBT!R55</f>
        <v>1291.023716078849</v>
      </c>
      <c r="M55" s="71">
        <f>gFOBT!Q55-SummaryQuantgFOBT!C55</f>
        <v>1.6773623265225979</v>
      </c>
      <c r="N55" s="71">
        <f>gFOBT!R55-SummaryQuantgFOBT!C55</f>
        <v>41.02371607884902</v>
      </c>
      <c r="O55" s="69">
        <f t="shared" si="28"/>
        <v>41.02371607884902</v>
      </c>
      <c r="P55" s="72" t="str">
        <f t="shared" si="29"/>
        <v>YES</v>
      </c>
    </row>
    <row r="56" spans="1:16" x14ac:dyDescent="0.3">
      <c r="A56" s="110" t="s">
        <v>11</v>
      </c>
      <c r="B56" s="111" t="s">
        <v>98</v>
      </c>
      <c r="C56" s="112">
        <f>gFOBT!G56</f>
        <v>375</v>
      </c>
      <c r="D56" s="113">
        <f>gFOBT!H56</f>
        <v>476.44343267030615</v>
      </c>
      <c r="E56" s="114">
        <f t="shared" si="24"/>
        <v>101.44343267030615</v>
      </c>
      <c r="F56" s="115">
        <f>gFOBT!M56</f>
        <v>355.81294570502439</v>
      </c>
      <c r="G56" s="115">
        <f>gFOBT!N56</f>
        <v>400.15888371150754</v>
      </c>
      <c r="H56" s="113">
        <f t="shared" si="25"/>
        <v>-19.18705429497561</v>
      </c>
      <c r="I56" s="113">
        <f t="shared" si="26"/>
        <v>25.158883711507542</v>
      </c>
      <c r="J56" s="114">
        <f t="shared" si="27"/>
        <v>25.158883711507542</v>
      </c>
      <c r="K56" s="115">
        <f>gFOBT!Q56</f>
        <v>387.58886765408511</v>
      </c>
      <c r="L56" s="115">
        <f>gFOBT!R56</f>
        <v>426.6657907310082</v>
      </c>
      <c r="M56" s="116">
        <f>gFOBT!Q56-SummaryQuantgFOBT!C56</f>
        <v>12.588867654085107</v>
      </c>
      <c r="N56" s="116">
        <f>gFOBT!R56-SummaryQuantgFOBT!C56</f>
        <v>51.665790731008201</v>
      </c>
      <c r="O56" s="114">
        <f t="shared" si="28"/>
        <v>51.665790731008201</v>
      </c>
      <c r="P56" s="117" t="str">
        <f t="shared" si="29"/>
        <v>NO</v>
      </c>
    </row>
    <row r="57" spans="1:16" x14ac:dyDescent="0.3">
      <c r="A57" s="102"/>
      <c r="B57" s="103" t="s">
        <v>99</v>
      </c>
      <c r="C57" s="118">
        <f>gFOBT!G57</f>
        <v>1500</v>
      </c>
      <c r="D57" s="105">
        <f>gFOBT!H57</f>
        <v>1447.2362680232754</v>
      </c>
      <c r="E57" s="106">
        <f t="shared" si="24"/>
        <v>52.763731976724557</v>
      </c>
      <c r="F57" s="107">
        <f>gFOBT!M57</f>
        <v>1369.5892828200977</v>
      </c>
      <c r="G57" s="107">
        <f>gFOBT!N57</f>
        <v>1452.5026337115078</v>
      </c>
      <c r="H57" s="105">
        <f t="shared" si="25"/>
        <v>-130.41071717990235</v>
      </c>
      <c r="I57" s="105">
        <f t="shared" si="26"/>
        <v>-47.497366288492231</v>
      </c>
      <c r="J57" s="106">
        <f t="shared" si="27"/>
        <v>130.41071717990235</v>
      </c>
      <c r="K57" s="107">
        <f>gFOBT!Q57</f>
        <v>1399.7126134734833</v>
      </c>
      <c r="L57" s="107">
        <f>gFOBT!R57</f>
        <v>1471.3086478738658</v>
      </c>
      <c r="M57" s="108">
        <f>gFOBT!Q57-SummaryQuantgFOBT!C57</f>
        <v>-100.28738652651668</v>
      </c>
      <c r="N57" s="108">
        <f>gFOBT!R57-SummaryQuantgFOBT!C57</f>
        <v>-28.691352126134234</v>
      </c>
      <c r="O57" s="106">
        <f t="shared" si="28"/>
        <v>100.28738652651668</v>
      </c>
      <c r="P57" s="109" t="str">
        <f t="shared" si="29"/>
        <v>YES</v>
      </c>
    </row>
    <row r="58" spans="1:16" ht="15" customHeight="1" x14ac:dyDescent="0.3">
      <c r="A58" s="119" t="s">
        <v>13</v>
      </c>
      <c r="B58" s="120" t="s">
        <v>107</v>
      </c>
      <c r="C58" s="121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3"/>
    </row>
    <row r="59" spans="1:16" ht="16.8" customHeight="1" x14ac:dyDescent="0.3">
      <c r="A59" s="124"/>
      <c r="B59" s="125" t="s">
        <v>129</v>
      </c>
      <c r="C59" s="126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8"/>
    </row>
    <row r="60" spans="1:16" x14ac:dyDescent="0.3">
      <c r="A60" s="119" t="s">
        <v>14</v>
      </c>
      <c r="B60" s="111" t="s">
        <v>98</v>
      </c>
      <c r="C60" s="129">
        <f>gFOBT!G60</f>
        <v>675</v>
      </c>
      <c r="D60" s="113">
        <f>gFOBT!H60</f>
        <v>783.76014263074421</v>
      </c>
      <c r="E60" s="114">
        <f>ABS(D60-C60)</f>
        <v>108.76014263074421</v>
      </c>
      <c r="F60" s="115">
        <f>gFOBT!M60</f>
        <v>656.694785324961</v>
      </c>
      <c r="G60" s="115">
        <f>gFOBT!N60</f>
        <v>719.5082236317852</v>
      </c>
      <c r="H60" s="113">
        <f>F60-C60</f>
        <v>-18.305214675038997</v>
      </c>
      <c r="I60" s="113">
        <f>G60-C60</f>
        <v>44.508223631785199</v>
      </c>
      <c r="J60" s="114">
        <f>MAX(ABS(H60),ABS(I60))</f>
        <v>44.508223631785199</v>
      </c>
      <c r="K60" s="115">
        <f>gFOBT!Q60</f>
        <v>695.75867292682415</v>
      </c>
      <c r="L60" s="115">
        <f>gFOBT!R60</f>
        <v>746.08646842833923</v>
      </c>
      <c r="M60" s="116">
        <f>gFOBT!Q60-SummaryQuantgFOBT!C60</f>
        <v>20.758672926824147</v>
      </c>
      <c r="N60" s="116">
        <f>gFOBT!R60-SummaryQuantgFOBT!C60</f>
        <v>71.086468428339231</v>
      </c>
      <c r="O60" s="114">
        <f>MAX(ABS(M60),ABS(N60))</f>
        <v>71.086468428339231</v>
      </c>
      <c r="P60" s="117" t="str">
        <f>IF(OR(E60&lt;J60,E60&lt;O60),"YES","NO")</f>
        <v>NO</v>
      </c>
    </row>
    <row r="61" spans="1:16" x14ac:dyDescent="0.3">
      <c r="A61" s="124"/>
      <c r="B61" s="103" t="s">
        <v>99</v>
      </c>
      <c r="C61" s="104">
        <f>gFOBT!G61</f>
        <v>2750</v>
      </c>
      <c r="D61" s="105">
        <f>gFOBT!H61</f>
        <v>2747.3824682695067</v>
      </c>
      <c r="E61" s="106">
        <f>ABS(D61-C61)</f>
        <v>2.6175317304932832</v>
      </c>
      <c r="F61" s="107">
        <f>gFOBT!M61</f>
        <v>2646.8772670767862</v>
      </c>
      <c r="G61" s="107">
        <f>gFOBT!N61</f>
        <v>2762.7942498326579</v>
      </c>
      <c r="H61" s="105">
        <f>F61-C61</f>
        <v>-103.12273292321379</v>
      </c>
      <c r="I61" s="105">
        <f>G61-C61</f>
        <v>12.794249832657897</v>
      </c>
      <c r="J61" s="106">
        <f>MAX(ABS(H61),ABS(I61))</f>
        <v>103.12273292321379</v>
      </c>
      <c r="K61" s="107">
        <f>gFOBT!Q61</f>
        <v>2673.7096751539952</v>
      </c>
      <c r="L61" s="107">
        <f>gFOBT!R61</f>
        <v>2766.8747567166279</v>
      </c>
      <c r="M61" s="108">
        <f>gFOBT!Q61-SummaryQuantgFOBT!C61</f>
        <v>-76.290324846004751</v>
      </c>
      <c r="N61" s="108">
        <f>gFOBT!R61-SummaryQuantgFOBT!C61</f>
        <v>16.874756716627871</v>
      </c>
      <c r="O61" s="106">
        <f>MAX(ABS(M61),ABS(N61))</f>
        <v>76.290324846004751</v>
      </c>
      <c r="P61" s="109" t="str">
        <f>IF(OR(E61&lt;J61,E61&lt;O61),"YES","NO")</f>
        <v>YES</v>
      </c>
    </row>
    <row r="62" spans="1:16" ht="13.8" customHeight="1" x14ac:dyDescent="0.3">
      <c r="A62" s="119" t="s">
        <v>15</v>
      </c>
      <c r="B62" s="120" t="s">
        <v>107</v>
      </c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3"/>
    </row>
    <row r="63" spans="1:16" ht="16.2" customHeight="1" x14ac:dyDescent="0.3">
      <c r="A63" s="124"/>
      <c r="B63" s="125" t="s">
        <v>129</v>
      </c>
      <c r="C63" s="126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8"/>
    </row>
    <row r="64" spans="1:16" x14ac:dyDescent="0.3">
      <c r="A64" s="119" t="s">
        <v>16</v>
      </c>
      <c r="B64" s="111" t="s">
        <v>98</v>
      </c>
      <c r="C64" s="129">
        <f>gFOBT!G64</f>
        <v>12</v>
      </c>
      <c r="D64" s="113">
        <f>gFOBT!H64</f>
        <v>-6.5474206571416005</v>
      </c>
      <c r="E64" s="114">
        <f t="shared" ref="E64:E75" si="30">ABS(D64-C64)</f>
        <v>18.5474206571416</v>
      </c>
      <c r="F64" s="115">
        <f>gFOBT!M64</f>
        <v>-13.253258954785499</v>
      </c>
      <c r="G64" s="115">
        <f>gFOBT!N64</f>
        <v>-1.2105695830887413</v>
      </c>
      <c r="H64" s="113">
        <f t="shared" ref="H64:H75" si="31">F64-C64</f>
        <v>-25.253258954785501</v>
      </c>
      <c r="I64" s="113">
        <f t="shared" ref="I64:I75" si="32">G64-C64</f>
        <v>-13.210569583088741</v>
      </c>
      <c r="J64" s="114">
        <f t="shared" ref="J64:J75" si="33">MAX(ABS(H64),ABS(I64))</f>
        <v>25.253258954785501</v>
      </c>
      <c r="K64" s="115">
        <f>gFOBT!Q64</f>
        <v>-15.562385879488698</v>
      </c>
      <c r="L64" s="115">
        <f>gFOBT!R64</f>
        <v>-5.0946895922094413</v>
      </c>
      <c r="M64" s="116">
        <f>gFOBT!Q64-SummaryQuantgFOBT!C64</f>
        <v>-27.562385879488698</v>
      </c>
      <c r="N64" s="116">
        <f>gFOBT!R64-SummaryQuantgFOBT!C64</f>
        <v>-17.094689592209441</v>
      </c>
      <c r="O64" s="114">
        <f t="shared" ref="O64:O75" si="34">MAX(ABS(M64),ABS(N64))</f>
        <v>27.562385879488698</v>
      </c>
      <c r="P64" s="117" t="str">
        <f t="shared" ref="P64:P75" si="35">IF(OR(E64&lt;J64,E64&lt;O64),"YES","NO")</f>
        <v>YES</v>
      </c>
    </row>
    <row r="65" spans="1:16" x14ac:dyDescent="0.3">
      <c r="A65" s="124"/>
      <c r="B65" s="103" t="s">
        <v>99</v>
      </c>
      <c r="C65" s="104">
        <f>gFOBT!G65</f>
        <v>60</v>
      </c>
      <c r="D65" s="105">
        <f>gFOBT!H65</f>
        <v>50.717322478198398</v>
      </c>
      <c r="E65" s="106">
        <f t="shared" si="30"/>
        <v>9.2826775218016024</v>
      </c>
      <c r="F65" s="107">
        <f>gFOBT!M65</f>
        <v>42.441397533764103</v>
      </c>
      <c r="G65" s="107">
        <f>gFOBT!N65</f>
        <v>65.250968878449498</v>
      </c>
      <c r="H65" s="105">
        <f t="shared" si="31"/>
        <v>-17.558602466235897</v>
      </c>
      <c r="I65" s="105">
        <f t="shared" si="32"/>
        <v>5.2509688784494983</v>
      </c>
      <c r="J65" s="106">
        <f t="shared" si="33"/>
        <v>17.558602466235897</v>
      </c>
      <c r="K65" s="107">
        <f>gFOBT!Q65</f>
        <v>39.018259281801697</v>
      </c>
      <c r="L65" s="107">
        <f>gFOBT!R65</f>
        <v>59.207197200243201</v>
      </c>
      <c r="M65" s="108">
        <f>gFOBT!Q65-SummaryQuantgFOBT!C65</f>
        <v>-20.981740718198303</v>
      </c>
      <c r="N65" s="108">
        <f>gFOBT!R65-SummaryQuantgFOBT!C65</f>
        <v>-0.79280279975679946</v>
      </c>
      <c r="O65" s="106">
        <f t="shared" si="34"/>
        <v>20.981740718198303</v>
      </c>
      <c r="P65" s="109" t="str">
        <f t="shared" si="35"/>
        <v>YES</v>
      </c>
    </row>
    <row r="66" spans="1:16" x14ac:dyDescent="0.3">
      <c r="A66" s="65" t="s">
        <v>18</v>
      </c>
      <c r="B66" s="62" t="s">
        <v>98</v>
      </c>
      <c r="C66" s="67">
        <f>gFOBT!G66</f>
        <v>2</v>
      </c>
      <c r="D66" s="68">
        <f>gFOBT!H66</f>
        <v>-0.48667939202309007</v>
      </c>
      <c r="E66" s="69">
        <f t="shared" si="30"/>
        <v>2.4866793920230901</v>
      </c>
      <c r="F66" s="70">
        <f>gFOBT!M66</f>
        <v>-1.866192397957966</v>
      </c>
      <c r="G66" s="70">
        <f>gFOBT!N66</f>
        <v>0.36465990048890995</v>
      </c>
      <c r="H66" s="68">
        <f t="shared" si="31"/>
        <v>-3.866192397957966</v>
      </c>
      <c r="I66" s="68">
        <f t="shared" si="32"/>
        <v>-1.6353400995110901</v>
      </c>
      <c r="J66" s="69">
        <f t="shared" si="33"/>
        <v>3.866192397957966</v>
      </c>
      <c r="K66" s="70">
        <f>gFOBT!Q66</f>
        <v>-1.7568194640820805</v>
      </c>
      <c r="L66" s="70">
        <f>gFOBT!R66</f>
        <v>-1.1743108729140199</v>
      </c>
      <c r="M66" s="71">
        <f>gFOBT!Q66-SummaryQuantgFOBT!C66</f>
        <v>-3.7568194640820805</v>
      </c>
      <c r="N66" s="71">
        <f>gFOBT!R66-SummaryQuantgFOBT!C66</f>
        <v>-3.1743108729140199</v>
      </c>
      <c r="O66" s="69">
        <f t="shared" si="34"/>
        <v>3.7568194640820805</v>
      </c>
      <c r="P66" s="72" t="str">
        <f t="shared" si="35"/>
        <v>YES</v>
      </c>
    </row>
    <row r="67" spans="1:16" x14ac:dyDescent="0.3">
      <c r="A67" s="65"/>
      <c r="B67" s="62" t="s">
        <v>99</v>
      </c>
      <c r="C67" s="67">
        <f>gFOBT!G67</f>
        <v>18</v>
      </c>
      <c r="D67" s="68">
        <f>gFOBT!H67</f>
        <v>20.490167490781868</v>
      </c>
      <c r="E67" s="69">
        <f t="shared" si="30"/>
        <v>2.4901674907818681</v>
      </c>
      <c r="F67" s="70">
        <f>gFOBT!M67</f>
        <v>12.800474268708708</v>
      </c>
      <c r="G67" s="70">
        <f>gFOBT!N67</f>
        <v>18.21527243773355</v>
      </c>
      <c r="H67" s="68">
        <f t="shared" si="31"/>
        <v>-5.1995257312912919</v>
      </c>
      <c r="I67" s="68">
        <f t="shared" si="32"/>
        <v>0.21527243773354954</v>
      </c>
      <c r="J67" s="69">
        <f t="shared" si="33"/>
        <v>5.1995257312912919</v>
      </c>
      <c r="K67" s="70">
        <f>gFOBT!Q67</f>
        <v>16.261352095988642</v>
      </c>
      <c r="L67" s="70">
        <f>gFOBT!R67</f>
        <v>17.734780036176861</v>
      </c>
      <c r="M67" s="71">
        <f>gFOBT!Q67-SummaryQuantgFOBT!C67</f>
        <v>-1.7386479040113585</v>
      </c>
      <c r="N67" s="71">
        <f>gFOBT!R67-SummaryQuantgFOBT!C67</f>
        <v>-0.26521996382313873</v>
      </c>
      <c r="O67" s="69">
        <f t="shared" si="34"/>
        <v>1.7386479040113585</v>
      </c>
      <c r="P67" s="72" t="str">
        <f t="shared" si="35"/>
        <v>YES</v>
      </c>
    </row>
    <row r="68" spans="1:16" x14ac:dyDescent="0.3">
      <c r="A68" s="119" t="s">
        <v>19</v>
      </c>
      <c r="B68" s="111" t="s">
        <v>98</v>
      </c>
      <c r="C68" s="129">
        <f>gFOBT!G68</f>
        <v>175</v>
      </c>
      <c r="D68" s="113">
        <f>gFOBT!H68</f>
        <v>-139.60143051118698</v>
      </c>
      <c r="E68" s="114">
        <f t="shared" si="30"/>
        <v>314.601430511187</v>
      </c>
      <c r="F68" s="115">
        <f>gFOBT!M68</f>
        <v>-296.89082005283973</v>
      </c>
      <c r="G68" s="115">
        <f>gFOBT!N68</f>
        <v>2.9541142078210214</v>
      </c>
      <c r="H68" s="113">
        <f t="shared" si="31"/>
        <v>-471.89082005283973</v>
      </c>
      <c r="I68" s="113">
        <f t="shared" si="32"/>
        <v>-172.04588579217898</v>
      </c>
      <c r="J68" s="114">
        <f t="shared" si="33"/>
        <v>471.89082005283973</v>
      </c>
      <c r="K68" s="115">
        <f>gFOBT!Q68</f>
        <v>-332.21404379562102</v>
      </c>
      <c r="L68" s="115">
        <f>gFOBT!R68</f>
        <v>-54.258593231584769</v>
      </c>
      <c r="M68" s="116">
        <f>gFOBT!Q68-SummaryQuantgFOBT!C68</f>
        <v>-507.21404379562102</v>
      </c>
      <c r="N68" s="116">
        <f>gFOBT!R68-SummaryQuantgFOBT!C68</f>
        <v>-229.25859323158477</v>
      </c>
      <c r="O68" s="114">
        <f t="shared" si="34"/>
        <v>507.21404379562102</v>
      </c>
      <c r="P68" s="117" t="str">
        <f t="shared" si="35"/>
        <v>YES</v>
      </c>
    </row>
    <row r="69" spans="1:16" x14ac:dyDescent="0.3">
      <c r="A69" s="124"/>
      <c r="B69" s="103" t="s">
        <v>99</v>
      </c>
      <c r="C69" s="104">
        <f>gFOBT!G69</f>
        <v>750</v>
      </c>
      <c r="D69" s="105">
        <f>gFOBT!H69</f>
        <v>572.09039498586708</v>
      </c>
      <c r="E69" s="106">
        <f t="shared" si="30"/>
        <v>177.90960501413292</v>
      </c>
      <c r="F69" s="107">
        <f>gFOBT!M69</f>
        <v>464.05894446835543</v>
      </c>
      <c r="G69" s="107">
        <f>gFOBT!N69</f>
        <v>997.97708511133999</v>
      </c>
      <c r="H69" s="105">
        <f t="shared" si="31"/>
        <v>-285.94105553164457</v>
      </c>
      <c r="I69" s="105">
        <f t="shared" si="32"/>
        <v>247.97708511133999</v>
      </c>
      <c r="J69" s="106">
        <f t="shared" si="33"/>
        <v>285.94105553164457</v>
      </c>
      <c r="K69" s="107">
        <f>gFOBT!Q69</f>
        <v>309.93924087590995</v>
      </c>
      <c r="L69" s="107">
        <f>gFOBT!R69</f>
        <v>811.37777040478136</v>
      </c>
      <c r="M69" s="108">
        <f>gFOBT!Q69-SummaryQuantgFOBT!C69</f>
        <v>-440.06075912409005</v>
      </c>
      <c r="N69" s="108">
        <f>gFOBT!R69-SummaryQuantgFOBT!C69</f>
        <v>61.377770404781359</v>
      </c>
      <c r="O69" s="106">
        <f t="shared" si="34"/>
        <v>440.06075912409005</v>
      </c>
      <c r="P69" s="109" t="str">
        <f t="shared" si="35"/>
        <v>YES</v>
      </c>
    </row>
    <row r="70" spans="1:16" x14ac:dyDescent="0.3">
      <c r="A70" s="65" t="s">
        <v>20</v>
      </c>
      <c r="B70" s="62" t="s">
        <v>98</v>
      </c>
      <c r="C70" s="67">
        <f>gFOBT!G70</f>
        <v>125</v>
      </c>
      <c r="D70" s="68">
        <f>gFOBT!H70</f>
        <v>142.4954146158496</v>
      </c>
      <c r="E70" s="69">
        <f t="shared" si="30"/>
        <v>17.495414615849597</v>
      </c>
      <c r="F70" s="70">
        <f>gFOBT!M70</f>
        <v>90.823826455257759</v>
      </c>
      <c r="G70" s="70">
        <f>gFOBT!N70</f>
        <v>211.28382864332198</v>
      </c>
      <c r="H70" s="68">
        <f t="shared" si="31"/>
        <v>-34.176173544742241</v>
      </c>
      <c r="I70" s="68">
        <f t="shared" si="32"/>
        <v>86.283828643321982</v>
      </c>
      <c r="J70" s="69">
        <f t="shared" si="33"/>
        <v>86.283828643321982</v>
      </c>
      <c r="K70" s="70">
        <f>gFOBT!Q70</f>
        <v>119.63801885465014</v>
      </c>
      <c r="L70" s="70">
        <f>gFOBT!R70</f>
        <v>132.02074011537874</v>
      </c>
      <c r="M70" s="71">
        <f>gFOBT!Q70-SummaryQuantgFOBT!C70</f>
        <v>-5.3619811453498585</v>
      </c>
      <c r="N70" s="71">
        <f>gFOBT!R70-SummaryQuantgFOBT!C70</f>
        <v>7.020740115378743</v>
      </c>
      <c r="O70" s="69">
        <f t="shared" si="34"/>
        <v>7.020740115378743</v>
      </c>
      <c r="P70" s="72" t="str">
        <f t="shared" si="35"/>
        <v>YES</v>
      </c>
    </row>
    <row r="71" spans="1:16" x14ac:dyDescent="0.3">
      <c r="A71" s="65"/>
      <c r="B71" s="62" t="s">
        <v>99</v>
      </c>
      <c r="C71" s="67">
        <f>gFOBT!G71</f>
        <v>350</v>
      </c>
      <c r="D71" s="68">
        <f>gFOBT!H71</f>
        <v>415.84055395639734</v>
      </c>
      <c r="E71" s="69">
        <f t="shared" si="30"/>
        <v>65.840553956397343</v>
      </c>
      <c r="F71" s="70">
        <f>gFOBT!M71</f>
        <v>295.93432369282652</v>
      </c>
      <c r="G71" s="70">
        <f>gFOBT!N71</f>
        <v>497.70532793610772</v>
      </c>
      <c r="H71" s="68">
        <f t="shared" si="31"/>
        <v>-54.065676307173476</v>
      </c>
      <c r="I71" s="68">
        <f t="shared" si="32"/>
        <v>147.70532793610772</v>
      </c>
      <c r="J71" s="69">
        <f t="shared" si="33"/>
        <v>147.70532793610772</v>
      </c>
      <c r="K71" s="70">
        <f>gFOBT!Q71</f>
        <v>371.94384409736836</v>
      </c>
      <c r="L71" s="70">
        <f>gFOBT!R71</f>
        <v>392.89030533276951</v>
      </c>
      <c r="M71" s="71">
        <f>gFOBT!Q71-SummaryQuantgFOBT!C71</f>
        <v>21.943844097368356</v>
      </c>
      <c r="N71" s="71">
        <f>gFOBT!R71-SummaryQuantgFOBT!C71</f>
        <v>42.890305332769515</v>
      </c>
      <c r="O71" s="69">
        <f t="shared" si="34"/>
        <v>42.890305332769515</v>
      </c>
      <c r="P71" s="72" t="str">
        <f t="shared" si="35"/>
        <v>YES</v>
      </c>
    </row>
    <row r="72" spans="1:16" x14ac:dyDescent="0.3">
      <c r="A72" s="119" t="s">
        <v>22</v>
      </c>
      <c r="B72" s="111" t="s">
        <v>98</v>
      </c>
      <c r="C72" s="129">
        <f>gFOBT!G72</f>
        <v>0.2</v>
      </c>
      <c r="D72" s="116">
        <f>gFOBT!H72</f>
        <v>0.40001315102645296</v>
      </c>
      <c r="E72" s="130">
        <f t="shared" si="30"/>
        <v>0.20001315102645295</v>
      </c>
      <c r="F72" s="131">
        <f>gFOBT!M72</f>
        <v>0.29043953975042641</v>
      </c>
      <c r="G72" s="131">
        <f>gFOBT!N72</f>
        <v>0.41545064092723205</v>
      </c>
      <c r="H72" s="116">
        <f t="shared" si="31"/>
        <v>9.0439539750426401E-2</v>
      </c>
      <c r="I72" s="116">
        <f t="shared" si="32"/>
        <v>0.21545064092723204</v>
      </c>
      <c r="J72" s="130">
        <f t="shared" si="33"/>
        <v>0.21545064092723204</v>
      </c>
      <c r="K72" s="131">
        <f>gFOBT!Q72</f>
        <v>0.37273120017237604</v>
      </c>
      <c r="L72" s="131">
        <f>gFOBT!R72</f>
        <v>0.49057983193277399</v>
      </c>
      <c r="M72" s="116">
        <f>gFOBT!Q72-SummaryQuantgFOBT!C72</f>
        <v>0.17273120017237603</v>
      </c>
      <c r="N72" s="116">
        <f>gFOBT!R72-SummaryQuantgFOBT!C72</f>
        <v>0.29057983193277398</v>
      </c>
      <c r="O72" s="130">
        <f t="shared" si="34"/>
        <v>0.29057983193277398</v>
      </c>
      <c r="P72" s="117" t="str">
        <f t="shared" si="35"/>
        <v>YES</v>
      </c>
    </row>
    <row r="73" spans="1:16" x14ac:dyDescent="0.3">
      <c r="A73" s="124"/>
      <c r="B73" s="103" t="s">
        <v>99</v>
      </c>
      <c r="C73" s="104">
        <f>gFOBT!G73</f>
        <v>0.95</v>
      </c>
      <c r="D73" s="108">
        <f>gFOBT!H73</f>
        <v>1.2384527152051878</v>
      </c>
      <c r="E73" s="132">
        <f t="shared" si="30"/>
        <v>0.28845271520518789</v>
      </c>
      <c r="F73" s="133">
        <f>gFOBT!M73</f>
        <v>1.1159828220022163</v>
      </c>
      <c r="G73" s="133">
        <f>gFOBT!N73</f>
        <v>1.4047759141464196</v>
      </c>
      <c r="H73" s="108">
        <f t="shared" si="31"/>
        <v>0.16598282200221637</v>
      </c>
      <c r="I73" s="108">
        <f t="shared" si="32"/>
        <v>0.4547759141464196</v>
      </c>
      <c r="J73" s="132">
        <f t="shared" si="33"/>
        <v>0.4547759141464196</v>
      </c>
      <c r="K73" s="133">
        <f>gFOBT!Q73</f>
        <v>1.1611927386339134</v>
      </c>
      <c r="L73" s="133">
        <f>gFOBT!R73</f>
        <v>1.4265042016806766</v>
      </c>
      <c r="M73" s="108">
        <f>gFOBT!Q73-SummaryQuantgFOBT!C73</f>
        <v>0.21119273863391341</v>
      </c>
      <c r="N73" s="108">
        <f>gFOBT!R73-SummaryQuantgFOBT!C73</f>
        <v>0.47650420168067664</v>
      </c>
      <c r="O73" s="132">
        <f t="shared" si="34"/>
        <v>0.47650420168067664</v>
      </c>
      <c r="P73" s="109" t="str">
        <f t="shared" si="35"/>
        <v>YES</v>
      </c>
    </row>
    <row r="74" spans="1:16" x14ac:dyDescent="0.3">
      <c r="A74" s="65" t="s">
        <v>21</v>
      </c>
      <c r="B74" s="62" t="s">
        <v>98</v>
      </c>
      <c r="C74" s="88">
        <f>gFOBT!G74</f>
        <v>0.4</v>
      </c>
      <c r="D74" s="71">
        <f>gFOBT!H74</f>
        <v>0.40984414266884001</v>
      </c>
      <c r="E74" s="84">
        <f t="shared" si="30"/>
        <v>9.8441426688399836E-3</v>
      </c>
      <c r="F74" s="85">
        <f>gFOBT!M74</f>
        <v>0.38727903469079927</v>
      </c>
      <c r="G74" s="85">
        <f>gFOBT!N74</f>
        <v>0.59956033182503909</v>
      </c>
      <c r="H74" s="71">
        <f t="shared" si="31"/>
        <v>-1.2720965309200749E-2</v>
      </c>
      <c r="I74" s="71">
        <f t="shared" si="32"/>
        <v>0.19956033182503907</v>
      </c>
      <c r="J74" s="84">
        <f t="shared" si="33"/>
        <v>0.19956033182503907</v>
      </c>
      <c r="K74" s="85">
        <f>gFOBT!Q74</f>
        <v>0.39358784194529084</v>
      </c>
      <c r="L74" s="85">
        <f>gFOBT!R74</f>
        <v>0.45546922492401021</v>
      </c>
      <c r="M74" s="71">
        <f>gFOBT!Q74-SummaryQuantgFOBT!C74</f>
        <v>-6.4121580547091828E-3</v>
      </c>
      <c r="N74" s="71">
        <f>gFOBT!R74-SummaryQuantgFOBT!C74</f>
        <v>5.5469224924010185E-2</v>
      </c>
      <c r="O74" s="84">
        <f t="shared" si="34"/>
        <v>5.5469224924010185E-2</v>
      </c>
      <c r="P74" s="72" t="str">
        <f t="shared" si="35"/>
        <v>YES</v>
      </c>
    </row>
    <row r="75" spans="1:16" ht="15" thickBot="1" x14ac:dyDescent="0.35">
      <c r="A75" s="66"/>
      <c r="B75" s="73" t="s">
        <v>99</v>
      </c>
      <c r="C75" s="74">
        <f>gFOBT!G75</f>
        <v>0.99</v>
      </c>
      <c r="D75" s="75">
        <f>gFOBT!H75</f>
        <v>1.0839780670390233</v>
      </c>
      <c r="E75" s="86">
        <f t="shared" si="30"/>
        <v>9.3978067039023339E-2</v>
      </c>
      <c r="F75" s="87">
        <f>gFOBT!M75</f>
        <v>0.92433031674207999</v>
      </c>
      <c r="G75" s="87">
        <f>gFOBT!N75</f>
        <v>1.2531877828054301</v>
      </c>
      <c r="H75" s="75">
        <f t="shared" si="31"/>
        <v>-6.5669683257919997E-2</v>
      </c>
      <c r="I75" s="75">
        <f t="shared" si="32"/>
        <v>0.26318778280543009</v>
      </c>
      <c r="J75" s="86">
        <f t="shared" si="33"/>
        <v>0.26318778280543009</v>
      </c>
      <c r="K75" s="87">
        <f>gFOBT!Q75</f>
        <v>1.0784092705167219</v>
      </c>
      <c r="L75" s="87">
        <f>gFOBT!R75</f>
        <v>1.1735117781154969</v>
      </c>
      <c r="M75" s="75">
        <f>gFOBT!Q75-SummaryQuantgFOBT!C75</f>
        <v>8.8409270516721872E-2</v>
      </c>
      <c r="N75" s="75">
        <f>gFOBT!R75-SummaryQuantgFOBT!C75</f>
        <v>0.1835117781154969</v>
      </c>
      <c r="O75" s="86">
        <f t="shared" si="34"/>
        <v>0.1835117781154969</v>
      </c>
      <c r="P75" s="76" t="str">
        <f t="shared" si="35"/>
        <v>YES</v>
      </c>
    </row>
  </sheetData>
  <conditionalFormatting sqref="P4:P25">
    <cfRule type="containsText" dxfId="2" priority="3" operator="containsText" text="NO">
      <formula>NOT(ISERROR(SEARCH("NO",P4)))</formula>
    </cfRule>
  </conditionalFormatting>
  <conditionalFormatting sqref="P29:P50">
    <cfRule type="containsText" dxfId="1" priority="2" operator="containsText" text="NO">
      <formula>NOT(ISERROR(SEARCH("NO",P29)))</formula>
    </cfRule>
  </conditionalFormatting>
  <conditionalFormatting sqref="P54:P75">
    <cfRule type="containsText" dxfId="0" priority="1" operator="containsText" text="NO">
      <formula>NOT(ISERROR(SEARCH("NO",P54)))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2"/>
  <sheetViews>
    <sheetView zoomScale="60" zoomScaleNormal="60" workbookViewId="0">
      <selection activeCell="G6" sqref="G6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42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90</v>
      </c>
      <c r="H1" s="22" t="s">
        <v>87</v>
      </c>
      <c r="I1" s="22" t="s">
        <v>88</v>
      </c>
      <c r="J1" s="22" t="s">
        <v>89</v>
      </c>
      <c r="K1" s="63" t="s">
        <v>36</v>
      </c>
      <c r="L1" s="63" t="s">
        <v>86</v>
      </c>
      <c r="M1" s="63" t="s">
        <v>84</v>
      </c>
      <c r="N1" s="63" t="s">
        <v>85</v>
      </c>
      <c r="O1" s="50" t="s">
        <v>37</v>
      </c>
      <c r="P1" s="50" t="s">
        <v>86</v>
      </c>
      <c r="Q1" s="50" t="s">
        <v>84</v>
      </c>
      <c r="R1" s="50" t="s">
        <v>85</v>
      </c>
    </row>
    <row r="2" spans="1:23" x14ac:dyDescent="0.3">
      <c r="A2" s="4" t="s">
        <v>132</v>
      </c>
      <c r="B2" s="164" t="s">
        <v>4</v>
      </c>
      <c r="C2" s="152" t="str">
        <f>'Intermediate gFOBT'!C2</f>
        <v>-85.05 (-147.24, -27.48)</v>
      </c>
      <c r="D2" s="152" t="str">
        <f>'Intermediate gFOBT'!G2</f>
        <v>-30.78 (-72.53, 5.74)</v>
      </c>
      <c r="E2" s="153" t="str">
        <f>'Intermediate gFOBT'!K2</f>
        <v>-101.11 (-234.82, 24.00)</v>
      </c>
      <c r="F2" s="1"/>
      <c r="G2" s="1">
        <v>4400</v>
      </c>
      <c r="H2" s="177">
        <f>'Intermediate gFOBT'!D2+gFOBT!$G2*'Intermediate gFOBT'!D3</f>
        <v>4413.4432633191973</v>
      </c>
      <c r="I2" s="178">
        <f>'Intermediate gFOBT'!E2+gFOBT!$G2*'Intermediate gFOBT'!E3</f>
        <v>4324.6040141971425</v>
      </c>
      <c r="J2" s="178">
        <f>'Intermediate gFOBT'!F2+gFOBT!$G2*'Intermediate gFOBT'!F3</f>
        <v>4499.7974224386808</v>
      </c>
      <c r="K2" s="156"/>
      <c r="L2" s="178">
        <f>'Intermediate gFOBT'!H2+gFOBT!$G2*'Intermediate gFOBT'!H3</f>
        <v>4428.4080717488951</v>
      </c>
      <c r="M2" s="178">
        <f>'Intermediate gFOBT'!I2+gFOBT!$G2*'Intermediate gFOBT'!I3</f>
        <v>4368.1246961474671</v>
      </c>
      <c r="N2" s="178">
        <f>'Intermediate gFOBT'!J2+gFOBT!$G2*'Intermediate gFOBT'!J3</f>
        <v>4483.2860961144352</v>
      </c>
      <c r="O2" s="156"/>
      <c r="P2" s="178">
        <f>'Intermediate gFOBT'!L2+gFOBT!$G2*'Intermediate gFOBT'!L3</f>
        <v>4343.0867995605204</v>
      </c>
      <c r="Q2" s="178">
        <f>'Intermediate gFOBT'!M2+gFOBT!$G2*'Intermediate gFOBT'!M3</f>
        <v>4161.4323637764883</v>
      </c>
      <c r="R2" s="178">
        <f>'Intermediate gFOBT'!N2+gFOBT!$G2*'Intermediate gFOBT'!N3</f>
        <v>4525.7723039952079</v>
      </c>
    </row>
    <row r="3" spans="1:23" x14ac:dyDescent="0.3">
      <c r="A3" s="6"/>
      <c r="B3" s="165" t="s">
        <v>5</v>
      </c>
      <c r="C3" s="195" t="str">
        <f>'Intermediate gFOBT'!C3</f>
        <v>1.02 (1.02, 1.03)</v>
      </c>
      <c r="D3" s="154" t="str">
        <f>'Intermediate gFOBT'!G3</f>
        <v>1.01 (1.01, 1.02)</v>
      </c>
      <c r="E3" s="155" t="str">
        <f>'Intermediate gFOBT'!K3</f>
        <v>1.01 (1.00, 1.02)</v>
      </c>
      <c r="F3" s="1"/>
      <c r="G3" s="1">
        <v>25600</v>
      </c>
      <c r="H3" s="177">
        <f>'Intermediate gFOBT'!D2+gFOBT!$G3*'Intermediate gFOBT'!D3</f>
        <v>26088.002553304545</v>
      </c>
      <c r="I3" s="178">
        <f>'Intermediate gFOBT'!E2+gFOBT!$G3*'Intermediate gFOBT'!E3</f>
        <v>25870.781307568152</v>
      </c>
      <c r="J3" s="178">
        <f>'Intermediate gFOBT'!F2+gFOBT!$G3*'Intermediate gFOBT'!F3</f>
        <v>26313.032797638549</v>
      </c>
      <c r="K3" s="156"/>
      <c r="L3" s="178">
        <f>'Intermediate gFOBT'!H2+gFOBT!$G3*'Intermediate gFOBT'!H3</f>
        <v>25913.609865470949</v>
      </c>
      <c r="M3" s="178">
        <f>'Intermediate gFOBT'!I2+gFOBT!$G3*'Intermediate gFOBT'!I3</f>
        <v>25764.0234303246</v>
      </c>
      <c r="N3" s="178">
        <f>'Intermediate gFOBT'!J2+gFOBT!$G3*'Intermediate gFOBT'!J3</f>
        <v>26056.918506276852</v>
      </c>
      <c r="O3" s="156"/>
      <c r="P3" s="178">
        <f>'Intermediate gFOBT'!L2+gFOBT!$G3*'Intermediate gFOBT'!L3</f>
        <v>25756.051797206164</v>
      </c>
      <c r="Q3" s="178">
        <f>'Intermediate gFOBT'!M2+gFOBT!$G3*'Intermediate gFOBT'!M3</f>
        <v>25343.374442141063</v>
      </c>
      <c r="R3" s="178">
        <f>'Intermediate gFOBT'!N2+gFOBT!$G3*'Intermediate gFOBT'!N3</f>
        <v>26216.129768699389</v>
      </c>
    </row>
    <row r="4" spans="1:23" x14ac:dyDescent="0.3">
      <c r="A4" s="5" t="s">
        <v>135</v>
      </c>
      <c r="B4" s="6" t="s">
        <v>4</v>
      </c>
      <c r="C4" s="192" t="str">
        <f>'Intermediate gFOBT'!C4</f>
        <v>-9.12 (-13.52, -5.44)</v>
      </c>
      <c r="D4" s="51" t="str">
        <f>'Intermediate gFOBT'!G4</f>
        <v>-7.97 (-11.63, -2.78)</v>
      </c>
      <c r="E4" s="96" t="str">
        <f>'Intermediate gFOBT'!K4</f>
        <v>-13.51 (-22.37, -3.46)</v>
      </c>
      <c r="F4" s="17"/>
      <c r="G4" s="21">
        <v>250</v>
      </c>
      <c r="H4" s="37">
        <f>'Intermediate gFOBT'!D4+gFOBT!$G4*'Intermediate gFOBT'!D5</f>
        <v>241.62689527180896</v>
      </c>
      <c r="I4" s="33">
        <f>'Intermediate gFOBT'!E4+gFOBT!$G4*'Intermediate gFOBT'!E5</f>
        <v>235.98516255920717</v>
      </c>
      <c r="J4" s="33">
        <f>'Intermediate gFOBT'!F4+gFOBT!$G4*'Intermediate gFOBT'!F5</f>
        <v>246.54836770933218</v>
      </c>
      <c r="K4" s="31"/>
      <c r="L4" s="33">
        <f>'Intermediate gFOBT'!H4+gFOBT!$G4*'Intermediate gFOBT'!H5</f>
        <v>241.21269455864723</v>
      </c>
      <c r="M4" s="33">
        <f>'Intermediate gFOBT'!I4+gFOBT!$G4*'Intermediate gFOBT'!I5</f>
        <v>236.19143400283264</v>
      </c>
      <c r="N4" s="33">
        <f>'Intermediate gFOBT'!J4+gFOBT!$G4*'Intermediate gFOBT'!J5</f>
        <v>247.68786956801716</v>
      </c>
      <c r="O4" s="31"/>
      <c r="P4" s="33">
        <f>'Intermediate gFOBT'!L4+gFOBT!$G4*'Intermediate gFOBT'!L5</f>
        <v>232.57098121085596</v>
      </c>
      <c r="Q4" s="30">
        <f>'Intermediate gFOBT'!M4+gFOBT!$G4*'Intermediate gFOBT'!M5</f>
        <v>221.41996741676007</v>
      </c>
      <c r="R4" s="30">
        <f>'Intermediate gFOBT'!N4+gFOBT!$G4*'Intermediate gFOBT'!N5</f>
        <v>245.51578250687291</v>
      </c>
      <c r="S4" s="15" t="s">
        <v>43</v>
      </c>
    </row>
    <row r="5" spans="1:23" x14ac:dyDescent="0.3">
      <c r="A5" s="5"/>
      <c r="B5" s="6" t="s">
        <v>5</v>
      </c>
      <c r="C5" s="21" t="str">
        <f>'Intermediate gFOBT'!C5</f>
        <v>1.00 (1.00, 1.01)</v>
      </c>
      <c r="D5" s="94" t="str">
        <f>'Intermediate gFOBT'!G5</f>
        <v>1.00 (0.99, 1.00)</v>
      </c>
      <c r="E5" s="96" t="str">
        <f>'Intermediate gFOBT'!K5</f>
        <v>0.98 (0.98, 1.00)</v>
      </c>
      <c r="F5" s="17"/>
      <c r="G5" s="21">
        <v>1250</v>
      </c>
      <c r="H5" s="37">
        <f>'Intermediate gFOBT'!D4+gFOBT!$G5*'Intermediate gFOBT'!D5</f>
        <v>1244.614245097149</v>
      </c>
      <c r="I5" s="33">
        <f>'Intermediate gFOBT'!E4+gFOBT!$G5*'Intermediate gFOBT'!E5</f>
        <v>1233.9917317673662</v>
      </c>
      <c r="J5" s="33">
        <f>'Intermediate gFOBT'!F4+gFOBT!$G5*'Intermediate gFOBT'!F5</f>
        <v>1254.492808326092</v>
      </c>
      <c r="K5" s="31"/>
      <c r="L5" s="33">
        <f>'Intermediate gFOBT'!H4+gFOBT!$G5*'Intermediate gFOBT'!H5</f>
        <v>1237.9615027124082</v>
      </c>
      <c r="M5" s="33">
        <f>'Intermediate gFOBT'!I4+gFOBT!$G5*'Intermediate gFOBT'!I5</f>
        <v>1227.4767955085715</v>
      </c>
      <c r="N5" s="33">
        <f>'Intermediate gFOBT'!J4+gFOBT!$G5*'Intermediate gFOBT'!J5</f>
        <v>1249.567807715197</v>
      </c>
      <c r="O5" s="31"/>
      <c r="P5" s="33">
        <f>'Intermediate gFOBT'!L4+gFOBT!$G5*'Intermediate gFOBT'!L5</f>
        <v>1216.9133611691029</v>
      </c>
      <c r="Q5" s="30">
        <f>'Intermediate gFOBT'!M4+gFOBT!$G5*'Intermediate gFOBT'!M5</f>
        <v>1196.5752469198662</v>
      </c>
      <c r="R5" s="30">
        <f>'Intermediate gFOBT'!N4+gFOBT!$G5*'Intermediate gFOBT'!N5</f>
        <v>1241.4174218511348</v>
      </c>
      <c r="T5" t="s">
        <v>44</v>
      </c>
    </row>
    <row r="6" spans="1:23" x14ac:dyDescent="0.3">
      <c r="A6" s="5" t="s">
        <v>11</v>
      </c>
      <c r="B6" s="6" t="s">
        <v>4</v>
      </c>
      <c r="C6" s="21" t="str">
        <f>'Intermediate gFOBT'!C6</f>
        <v>121.82 (108.83, 135.40)</v>
      </c>
      <c r="D6" s="94" t="str">
        <f>'Intermediate gFOBT'!G6</f>
        <v>31.99 (26.83, 40.15)</v>
      </c>
      <c r="E6" s="96" t="str">
        <f>'Intermediate gFOBT'!K6</f>
        <v>-38.27 (-54.79, -19.12)</v>
      </c>
      <c r="F6" s="17"/>
      <c r="G6" s="21">
        <v>375</v>
      </c>
      <c r="H6" s="38">
        <f>'Intermediate gFOBT'!D6+gFOBT!$G6*'Intermediate gFOBT'!D7</f>
        <v>474.29888946870739</v>
      </c>
      <c r="I6" s="34">
        <f>'Intermediate gFOBT'!E6+gFOBT!$G6*'Intermediate gFOBT'!E7</f>
        <v>455.8343371822761</v>
      </c>
      <c r="J6" s="34">
        <f>'Intermediate gFOBT'!F6+gFOBT!$G6*'Intermediate gFOBT'!F7</f>
        <v>494.07399993374372</v>
      </c>
      <c r="K6" s="17"/>
      <c r="L6" s="33">
        <f>'Intermediate gFOBT'!H6+gFOBT!$G6*'Intermediate gFOBT'!H7</f>
        <v>405.41635253217453</v>
      </c>
      <c r="M6" s="33">
        <f>'Intermediate gFOBT'!I6+gFOBT!$G6*'Intermediate gFOBT'!I7</f>
        <v>396.90288363426697</v>
      </c>
      <c r="N6" s="33">
        <f>'Intermediate gFOBT'!J6+gFOBT!$G6*'Intermediate gFOBT'!J7</f>
        <v>416.10045571247008</v>
      </c>
      <c r="O6" s="32"/>
      <c r="P6" s="33">
        <f>'Intermediate gFOBT'!L6+gFOBT!$G6*'Intermediate gFOBT'!L7</f>
        <v>370.81818181818142</v>
      </c>
      <c r="Q6" s="33">
        <f>'Intermediate gFOBT'!M6+gFOBT!$G6*'Intermediate gFOBT'!M7</f>
        <v>346.09590456810434</v>
      </c>
      <c r="R6" s="33">
        <f>'Intermediate gFOBT'!N6+gFOBT!$G6*'Intermediate gFOBT'!N7</f>
        <v>397.01959189886497</v>
      </c>
      <c r="U6" t="s">
        <v>48</v>
      </c>
    </row>
    <row r="7" spans="1:23" x14ac:dyDescent="0.3">
      <c r="A7" s="5"/>
      <c r="B7" s="6" t="s">
        <v>5</v>
      </c>
      <c r="C7" s="19" t="str">
        <f>'Intermediate gFOBT'!C7</f>
        <v>0.94 (0.93, 0.96)</v>
      </c>
      <c r="D7" s="94" t="str">
        <f>'Intermediate gFOBT'!G7</f>
        <v>1.00 (0.99, 1.00)</v>
      </c>
      <c r="E7" s="96" t="str">
        <f>'Intermediate gFOBT'!K7</f>
        <v>1.09 (1.07, 1.11)</v>
      </c>
      <c r="F7" s="18"/>
      <c r="G7" s="42">
        <v>1500</v>
      </c>
      <c r="H7" s="38">
        <f>'Intermediate gFOBT'!D6+gFOBT!$G7*'Intermediate gFOBT'!D7</f>
        <v>1531.7451531014156</v>
      </c>
      <c r="I7" s="34">
        <f>'Intermediate gFOBT'!E6+gFOBT!$G7*'Intermediate gFOBT'!E7</f>
        <v>1496.8353525910284</v>
      </c>
      <c r="J7" s="34">
        <f>'Intermediate gFOBT'!F6+gFOBT!$G7*'Intermediate gFOBT'!F7</f>
        <v>1570.1107768646989</v>
      </c>
      <c r="K7" s="18"/>
      <c r="L7" s="34">
        <f>'Intermediate gFOBT'!H6+gFOBT!$G7*'Intermediate gFOBT'!H7</f>
        <v>1525.6881727140844</v>
      </c>
      <c r="M7" s="34">
        <f>'Intermediate gFOBT'!I6+gFOBT!$G7*'Intermediate gFOBT'!I7</f>
        <v>1507.1268745901571</v>
      </c>
      <c r="N7" s="34">
        <f>'Intermediate gFOBT'!J6+gFOBT!$G7*'Intermediate gFOBT'!J7</f>
        <v>1543.9381473732278</v>
      </c>
      <c r="O7" s="32"/>
      <c r="P7" s="34">
        <f>'Intermediate gFOBT'!L6+gFOBT!$G7*'Intermediate gFOBT'!L7</f>
        <v>1598.0909090909076</v>
      </c>
      <c r="Q7" s="34">
        <f>'Intermediate gFOBT'!M6+gFOBT!$G7*'Intermediate gFOBT'!M7</f>
        <v>1548.7685103587482</v>
      </c>
      <c r="R7" s="34">
        <f>'Intermediate gFOBT'!N6+gFOBT!$G7*'Intermediate gFOBT'!N7</f>
        <v>1645.4458508916737</v>
      </c>
      <c r="V7" t="s">
        <v>49</v>
      </c>
    </row>
    <row r="8" spans="1:23" x14ac:dyDescent="0.3">
      <c r="A8" s="5" t="s">
        <v>13</v>
      </c>
      <c r="B8" s="6" t="s">
        <v>4</v>
      </c>
      <c r="C8" s="19" t="str">
        <f>'Intermediate gFOBT'!C8</f>
        <v>0.71 (-0.14, 1.62)</v>
      </c>
      <c r="D8" s="94" t="str">
        <f>'Intermediate gFOBT'!G8</f>
        <v>*1.47 (0.00, 0.00)</v>
      </c>
      <c r="E8" s="96" t="str">
        <f>'Intermediate gFOBT'!K8</f>
        <v>*4.96 (0.00, 0.00)</v>
      </c>
      <c r="F8" s="18"/>
      <c r="G8" s="42"/>
      <c r="H8" s="39"/>
      <c r="I8" s="18"/>
      <c r="J8" s="18"/>
      <c r="K8" s="18"/>
      <c r="L8" s="18"/>
      <c r="M8" s="18"/>
      <c r="N8" s="18"/>
      <c r="W8" t="s">
        <v>46</v>
      </c>
    </row>
    <row r="9" spans="1:23" x14ac:dyDescent="0.3">
      <c r="A9" s="5"/>
      <c r="B9" s="6" t="s">
        <v>5</v>
      </c>
      <c r="C9" s="19" t="str">
        <f>'Intermediate gFOBT'!C9</f>
        <v>1.23 (1.14, 1.30)</v>
      </c>
      <c r="D9" s="94" t="str">
        <f>'Intermediate gFOBT'!G9</f>
        <v>*1.41 (1.24, 1.60)</v>
      </c>
      <c r="E9" s="96" t="str">
        <f>'Intermediate gFOBT'!K9</f>
        <v>*1.09 (0.99, 1.21)</v>
      </c>
      <c r="F9" s="18"/>
      <c r="G9" s="42"/>
      <c r="H9" s="39"/>
      <c r="I9" s="18"/>
      <c r="J9" s="18"/>
      <c r="K9" s="18"/>
      <c r="L9" s="18"/>
      <c r="M9" s="18"/>
      <c r="N9" s="18"/>
      <c r="V9" t="s">
        <v>50</v>
      </c>
    </row>
    <row r="10" spans="1:23" x14ac:dyDescent="0.3">
      <c r="A10" s="5" t="s">
        <v>14</v>
      </c>
      <c r="B10" s="6" t="s">
        <v>4</v>
      </c>
      <c r="C10" s="19" t="str">
        <f>'Intermediate gFOBT'!C10</f>
        <v>114.81 (105.89, 122.45)</v>
      </c>
      <c r="D10" s="94" t="str">
        <f>'Intermediate gFOBT'!G10</f>
        <v>39.06 (34.99, 44.04)</v>
      </c>
      <c r="E10" s="96" t="str">
        <f>'Intermediate gFOBT'!K10</f>
        <v>-30.15 (-57.16, -9.43)</v>
      </c>
      <c r="F10" s="18"/>
      <c r="G10" s="42">
        <v>675</v>
      </c>
      <c r="H10" s="40">
        <f>'Intermediate gFOBT'!D10+gFOBT!$G10*'Intermediate gFOBT'!D11</f>
        <v>772.10880100274244</v>
      </c>
      <c r="I10" s="35">
        <f>'Intermediate gFOBT'!E10+gFOBT!$G10*'Intermediate gFOBT'!E11</f>
        <v>760.36384075426099</v>
      </c>
      <c r="J10" s="35">
        <f>'Intermediate gFOBT'!F10+gFOBT!$G10*'Intermediate gFOBT'!F11</f>
        <v>783.52118545711005</v>
      </c>
      <c r="K10" s="35"/>
      <c r="L10" s="35">
        <f>'Intermediate gFOBT'!H10+gFOBT!$G10*'Intermediate gFOBT'!H11</f>
        <v>708.24533715925418</v>
      </c>
      <c r="M10" s="35">
        <f>'Intermediate gFOBT'!I10+gFOBT!$G10*'Intermediate gFOBT'!I11</f>
        <v>702.60051871330313</v>
      </c>
      <c r="N10" s="35">
        <f>'Intermediate gFOBT'!J10+gFOBT!$G10*'Intermediate gFOBT'!J11</f>
        <v>714.72326685317967</v>
      </c>
      <c r="O10" s="36"/>
      <c r="P10" s="35">
        <f>'Intermediate gFOBT'!L10+gFOBT!$G10*'Intermediate gFOBT'!L11</f>
        <v>663.8591549295794</v>
      </c>
      <c r="Q10" s="35">
        <f>'Intermediate gFOBT'!M10+gFOBT!$G10*'Intermediate gFOBT'!M11</f>
        <v>628.31537898193289</v>
      </c>
      <c r="R10" s="35">
        <f>'Intermediate gFOBT'!N10+gFOBT!$G10*'Intermediate gFOBT'!N11</f>
        <v>694.33696807702847</v>
      </c>
      <c r="W10" t="s">
        <v>51</v>
      </c>
    </row>
    <row r="11" spans="1:23" x14ac:dyDescent="0.3">
      <c r="A11" s="5"/>
      <c r="B11" s="6" t="s">
        <v>5</v>
      </c>
      <c r="C11" s="19" t="str">
        <f>'Intermediate gFOBT'!C11</f>
        <v>0.97 (0.97, 0.98)</v>
      </c>
      <c r="D11" s="94" t="str">
        <f>'Intermediate gFOBT'!G11</f>
        <v>0.99 (0.99, 0.99)</v>
      </c>
      <c r="E11" s="96" t="str">
        <f>'Intermediate gFOBT'!K11</f>
        <v>1.03 (1.02, 1.04)</v>
      </c>
      <c r="F11" s="18"/>
      <c r="G11" s="42">
        <v>2750</v>
      </c>
      <c r="H11" s="40">
        <f>'Intermediate gFOBT'!D10+gFOBT!$G11*'Intermediate gFOBT'!D11</f>
        <v>2792.6791720841925</v>
      </c>
      <c r="I11" s="35">
        <f>'Intermediate gFOBT'!E10+gFOBT!$G11*'Intermediate gFOBT'!E11</f>
        <v>2772.2801570220081</v>
      </c>
      <c r="J11" s="35">
        <f>'Intermediate gFOBT'!F10+gFOBT!$G11*'Intermediate gFOBT'!F11</f>
        <v>2815.718300618591</v>
      </c>
      <c r="K11" s="35"/>
      <c r="L11" s="35">
        <f>'Intermediate gFOBT'!H10+gFOBT!$G11*'Intermediate gFOBT'!H11</f>
        <v>2765.3830703012923</v>
      </c>
      <c r="M11" s="35">
        <f>'Intermediate gFOBT'!I10+gFOBT!$G11*'Intermediate gFOBT'!I11</f>
        <v>2754.8696892923335</v>
      </c>
      <c r="N11" s="35">
        <f>'Intermediate gFOBT'!J10+gFOBT!$G11*'Intermediate gFOBT'!J11</f>
        <v>2776.4560034260699</v>
      </c>
      <c r="O11" s="36"/>
      <c r="P11" s="35">
        <f>'Intermediate gFOBT'!L10+gFOBT!$G11*'Intermediate gFOBT'!L11</f>
        <v>2797.3098591549374</v>
      </c>
      <c r="Q11" s="35">
        <f>'Intermediate gFOBT'!M10+gFOBT!$G11*'Intermediate gFOBT'!M11</f>
        <v>2735.5215874076493</v>
      </c>
      <c r="R11" s="35">
        <f>'Intermediate gFOBT'!N10+gFOBT!$G11*'Intermediate gFOBT'!N11</f>
        <v>2857.769235961352</v>
      </c>
    </row>
    <row r="12" spans="1:23" x14ac:dyDescent="0.3">
      <c r="A12" s="5" t="s">
        <v>15</v>
      </c>
      <c r="B12" s="6" t="s">
        <v>4</v>
      </c>
      <c r="C12" s="19" t="str">
        <f>'Intermediate gFOBT'!C12</f>
        <v>1.20 (0.32, 1.90)</v>
      </c>
      <c r="D12" s="94" t="str">
        <f>'Intermediate gFOBT'!G12</f>
        <v>*0.74 (0.00, 0.00)</v>
      </c>
      <c r="E12" s="96" t="str">
        <f>'Intermediate gFOBT'!K12</f>
        <v>*0.82 (0.00, 0.00)</v>
      </c>
      <c r="F12" s="18"/>
      <c r="G12" s="42"/>
      <c r="H12" s="39"/>
      <c r="I12" s="18"/>
      <c r="J12" s="18"/>
      <c r="K12" s="18"/>
      <c r="L12" s="18"/>
      <c r="M12" s="18"/>
      <c r="N12" s="18"/>
      <c r="T12" t="s">
        <v>52</v>
      </c>
    </row>
    <row r="13" spans="1:23" x14ac:dyDescent="0.3">
      <c r="A13" s="5"/>
      <c r="B13" s="6" t="s">
        <v>5</v>
      </c>
      <c r="C13" s="19" t="str">
        <f>'Intermediate gFOBT'!C13</f>
        <v>0.88 (0.81, 0.97)</v>
      </c>
      <c r="D13" s="94" t="str">
        <f>'Intermediate gFOBT'!G13</f>
        <v>*0.97 (0.86, 1.09)</v>
      </c>
      <c r="E13" s="96" t="str">
        <f>'Intermediate gFOBT'!K13</f>
        <v>*0.92 (0.84, 1.02)</v>
      </c>
      <c r="F13" s="18"/>
      <c r="G13" s="42"/>
      <c r="H13" s="39"/>
      <c r="I13" s="18"/>
      <c r="J13" s="18"/>
      <c r="K13" s="18"/>
      <c r="L13" s="18"/>
      <c r="M13" s="18"/>
      <c r="N13" s="18"/>
      <c r="U13" t="s">
        <v>47</v>
      </c>
    </row>
    <row r="14" spans="1:23" x14ac:dyDescent="0.3">
      <c r="A14" s="5" t="s">
        <v>16</v>
      </c>
      <c r="B14" s="6" t="s">
        <v>4</v>
      </c>
      <c r="C14" s="19" t="str">
        <f>'Intermediate gFOBT'!C14</f>
        <v>-0.67 (-1.80, 0.60)</v>
      </c>
      <c r="D14" s="51" t="str">
        <f>'Intermediate gFOBT'!G14</f>
        <v>-4.15 (-5.94, -2.59)</v>
      </c>
      <c r="E14" s="96" t="str">
        <f>'Intermediate gFOBT'!K14</f>
        <v>17.70 (15.36, 19.63)</v>
      </c>
      <c r="F14" s="18"/>
      <c r="G14" s="42">
        <v>12</v>
      </c>
      <c r="H14" s="40">
        <f>'Intermediate gFOBT'!D14+'Intermediate gFOBT'!D15*gFOBT!$G14</f>
        <v>10.939384445197692</v>
      </c>
      <c r="I14" s="35">
        <f>'Intermediate gFOBT'!E14+'Intermediate gFOBT'!E15*gFOBT!$G14</f>
        <v>9.2940469338999474</v>
      </c>
      <c r="J14" s="35">
        <f>'Intermediate gFOBT'!F14+'Intermediate gFOBT'!F15*gFOBT!$G14</f>
        <v>12.638282762649853</v>
      </c>
      <c r="K14" s="18"/>
      <c r="L14" s="35">
        <f>'Intermediate gFOBT'!H14+'Intermediate gFOBT'!H15*gFOBT!$G14</f>
        <v>7.8221343488788797</v>
      </c>
      <c r="M14" s="35">
        <f>'Intermediate gFOBT'!I14+'Intermediate gFOBT'!I15*gFOBT!$G14</f>
        <v>5.3519426115825635</v>
      </c>
      <c r="N14" s="35">
        <f>'Intermediate gFOBT'!J14+'Intermediate gFOBT'!J15*gFOBT!$G14</f>
        <v>10.102558748915449</v>
      </c>
      <c r="P14" s="35">
        <f>'Intermediate gFOBT'!L14+'Intermediate gFOBT'!L15*gFOBT!$G14</f>
        <v>27.143382352941135</v>
      </c>
      <c r="Q14" s="35">
        <f>'Intermediate gFOBT'!M14+'Intermediate gFOBT'!M15*gFOBT!$G14</f>
        <v>24.029824561403487</v>
      </c>
      <c r="R14" s="35">
        <f>'Intermediate gFOBT'!N14+'Intermediate gFOBT'!N15*gFOBT!$G14</f>
        <v>29.969883040935592</v>
      </c>
      <c r="V14" t="s">
        <v>53</v>
      </c>
    </row>
    <row r="15" spans="1:23" x14ac:dyDescent="0.3">
      <c r="A15" s="5"/>
      <c r="B15" s="6" t="s">
        <v>5</v>
      </c>
      <c r="C15" s="19" t="str">
        <f>'Intermediate gFOBT'!C15</f>
        <v>0.97 (0.92, 1.00)</v>
      </c>
      <c r="D15" s="94" t="str">
        <f>'Intermediate gFOBT'!G15</f>
        <v>1.00 (0.94, 1.06)</v>
      </c>
      <c r="E15" s="96" t="str">
        <f>'Intermediate gFOBT'!K15</f>
        <v>0.79 (0.72, 0.86)</v>
      </c>
      <c r="F15" s="18"/>
      <c r="G15" s="42">
        <v>60</v>
      </c>
      <c r="H15" s="40">
        <f>'Intermediate gFOBT'!D14+'Intermediate gFOBT'!D15*gFOBT!$G15</f>
        <v>57.376720212053392</v>
      </c>
      <c r="I15" s="35">
        <f>'Intermediate gFOBT'!E14+'Intermediate gFOBT'!E15*gFOBT!$G15</f>
        <v>53.669517228977334</v>
      </c>
      <c r="J15" s="35">
        <f>'Intermediate gFOBT'!F14+'Intermediate gFOBT'!F15*gFOBT!$G15</f>
        <v>60.796915752335288</v>
      </c>
      <c r="K15" s="18"/>
      <c r="L15" s="35">
        <f>'Intermediate gFOBT'!H14+'Intermediate gFOBT'!H15*gFOBT!$G15</f>
        <v>55.695652355285276</v>
      </c>
      <c r="M15" s="35">
        <f>'Intermediate gFOBT'!I14+'Intermediate gFOBT'!I15*gFOBT!$G15</f>
        <v>50.532518450088098</v>
      </c>
      <c r="N15" s="35">
        <f>'Intermediate gFOBT'!J14+'Intermediate gFOBT'!J15*gFOBT!$G15</f>
        <v>60.876853307196406</v>
      </c>
      <c r="P15" s="35">
        <f>'Intermediate gFOBT'!L14+'Intermediate gFOBT'!L15*gFOBT!$G15</f>
        <v>64.908088235294088</v>
      </c>
      <c r="Q15" s="35">
        <f>'Intermediate gFOBT'!M14+'Intermediate gFOBT'!M15*gFOBT!$G15</f>
        <v>58.696491228070244</v>
      </c>
      <c r="R15" s="35">
        <f>'Intermediate gFOBT'!N14+'Intermediate gFOBT'!N15*gFOBT!$G15</f>
        <v>71.338304093567174</v>
      </c>
      <c r="W15" t="s">
        <v>54</v>
      </c>
    </row>
    <row r="16" spans="1:23" x14ac:dyDescent="0.3">
      <c r="A16" s="5" t="s">
        <v>18</v>
      </c>
      <c r="B16" s="6" t="s">
        <v>4</v>
      </c>
      <c r="C16" s="19" t="str">
        <f>'Intermediate gFOBT'!C16</f>
        <v>0.52 (0.07, 1.02)</v>
      </c>
      <c r="D16" s="51" t="str">
        <f>'Intermediate gFOBT'!G16</f>
        <v>-0.49 (-1.25, 0.00)</v>
      </c>
      <c r="E16" s="96" t="str">
        <f>'Intermediate gFOBT'!K16</f>
        <v>2.74 (2.04, 3.32)</v>
      </c>
      <c r="F16" s="18"/>
      <c r="G16" s="42">
        <v>2</v>
      </c>
      <c r="H16" s="40">
        <f>'Intermediate gFOBT'!D16+'Intermediate gFOBT'!D17*gFOBT!$G16</f>
        <v>3.08962713419132</v>
      </c>
      <c r="I16" s="35">
        <f>'Intermediate gFOBT'!E16+'Intermediate gFOBT'!E17*gFOBT!$G16</f>
        <v>2.4790785471192875</v>
      </c>
      <c r="J16" s="35">
        <f>'Intermediate gFOBT'!F16+'Intermediate gFOBT'!F17*gFOBT!$G16</f>
        <v>3.7444375805118799</v>
      </c>
      <c r="K16" s="18"/>
      <c r="L16" s="35">
        <f>'Intermediate gFOBT'!H16+'Intermediate gFOBT'!H17*gFOBT!$G16</f>
        <v>1.7763157894736807</v>
      </c>
      <c r="M16" s="35">
        <f>'Intermediate gFOBT'!I16+'Intermediate gFOBT'!I17*gFOBT!$G16</f>
        <v>0.83695652173914015</v>
      </c>
      <c r="N16" s="35">
        <f>'Intermediate gFOBT'!J16+'Intermediate gFOBT'!J17*gFOBT!$G16</f>
        <v>2.4956521739130473</v>
      </c>
      <c r="P16" s="35">
        <f>'Intermediate gFOBT'!L16+'Intermediate gFOBT'!L17*gFOBT!$G16</f>
        <v>4.7267098134005217</v>
      </c>
      <c r="Q16" s="35">
        <f>'Intermediate gFOBT'!M16+'Intermediate gFOBT'!M17*gFOBT!$G16</f>
        <v>3.8290192067667901</v>
      </c>
      <c r="R16" s="35">
        <f>'Intermediate gFOBT'!N16+'Intermediate gFOBT'!N17*gFOBT!$G16</f>
        <v>5.4978058868427393</v>
      </c>
      <c r="V16" t="s">
        <v>55</v>
      </c>
    </row>
    <row r="17" spans="1:23" x14ac:dyDescent="0.3">
      <c r="A17" s="5"/>
      <c r="B17" s="6" t="s">
        <v>5</v>
      </c>
      <c r="C17" s="19" t="str">
        <f>'Intermediate gFOBT'!C17</f>
        <v>1.28 (1.20, 1.36)</v>
      </c>
      <c r="D17" s="94" t="str">
        <f>'Intermediate gFOBT'!G17</f>
        <v>1.13 (1.04, 1.25)</v>
      </c>
      <c r="E17" s="96" t="str">
        <f>'Intermediate gFOBT'!K17</f>
        <v>0.99 (0.90, 1.09)</v>
      </c>
      <c r="F17" s="18"/>
      <c r="G17" s="42">
        <v>18</v>
      </c>
      <c r="H17" s="40">
        <f>'Intermediate gFOBT'!D16+'Intermediate gFOBT'!D17*gFOBT!$G17</f>
        <v>23.609206788419478</v>
      </c>
      <c r="I17" s="35">
        <f>'Intermediate gFOBT'!E16+'Intermediate gFOBT'!E17*gFOBT!$G17</f>
        <v>21.72172387316089</v>
      </c>
      <c r="J17" s="35">
        <f>'Intermediate gFOBT'!F16+'Intermediate gFOBT'!F17*gFOBT!$G17</f>
        <v>25.529790697332842</v>
      </c>
      <c r="K17" s="18"/>
      <c r="L17" s="35">
        <f>'Intermediate gFOBT'!H16+'Intermediate gFOBT'!H17*gFOBT!$G17</f>
        <v>19.8815789473684</v>
      </c>
      <c r="M17" s="35">
        <f>'Intermediate gFOBT'!I16+'Intermediate gFOBT'!I17*gFOBT!$G17</f>
        <v>17.532608695652261</v>
      </c>
      <c r="N17" s="35">
        <f>'Intermediate gFOBT'!J16+'Intermediate gFOBT'!J17*gFOBT!$G17</f>
        <v>22.495652173913047</v>
      </c>
      <c r="P17" s="35">
        <f>'Intermediate gFOBT'!L16+'Intermediate gFOBT'!L17*gFOBT!$G17</f>
        <v>20.622476395252139</v>
      </c>
      <c r="Q17" s="35">
        <f>'Intermediate gFOBT'!M16+'Intermediate gFOBT'!M17*gFOBT!$G17</f>
        <v>18.170263769991987</v>
      </c>
      <c r="R17" s="35">
        <f>'Intermediate gFOBT'!N16+'Intermediate gFOBT'!N17*gFOBT!$G17</f>
        <v>22.95235134138818</v>
      </c>
      <c r="W17" t="s">
        <v>56</v>
      </c>
    </row>
    <row r="18" spans="1:23" x14ac:dyDescent="0.3">
      <c r="A18" s="5" t="s">
        <v>19</v>
      </c>
      <c r="B18" s="6" t="s">
        <v>4</v>
      </c>
      <c r="C18" s="19" t="str">
        <f>'Intermediate gFOBT'!C18</f>
        <v>-31.04 (-37.35, -25.09)</v>
      </c>
      <c r="D18" s="51" t="str">
        <f>'Intermediate gFOBT'!G18</f>
        <v>-69.28 (-83.23, -54.38)</v>
      </c>
      <c r="E18" s="97" t="str">
        <f>'Intermediate gFOBT'!K18</f>
        <v>265.57 (226.60, 305.40)</v>
      </c>
      <c r="F18" s="18"/>
      <c r="G18" s="42">
        <v>175</v>
      </c>
      <c r="H18" s="43">
        <f>'Intermediate gFOBT'!D18+'Intermediate gFOBT'!D19*gFOBT!$G18</f>
        <v>114.46829602415107</v>
      </c>
      <c r="I18" s="44">
        <f>'Intermediate gFOBT'!E18+'Intermediate gFOBT'!E19*gFOBT!$G18</f>
        <v>105.17314118985956</v>
      </c>
      <c r="J18" s="44">
        <f>'Intermediate gFOBT'!F18+'Intermediate gFOBT'!F19*gFOBT!$G18</f>
        <v>123.00706829378322</v>
      </c>
      <c r="K18" s="18"/>
      <c r="L18" s="44">
        <f>'Intermediate gFOBT'!H18+'Intermediate gFOBT'!H19*gFOBT!$G18</f>
        <v>81.116789087093395</v>
      </c>
      <c r="M18" s="44">
        <f>'Intermediate gFOBT'!I18+'Intermediate gFOBT'!I19*gFOBT!$G18</f>
        <v>61.078301552368472</v>
      </c>
      <c r="N18" s="44">
        <f>'Intermediate gFOBT'!J18+'Intermediate gFOBT'!J19*gFOBT!$G18</f>
        <v>101.93914407675526</v>
      </c>
      <c r="O18" s="45"/>
      <c r="P18" s="44">
        <f>'Intermediate gFOBT'!L18+'Intermediate gFOBT'!L19*gFOBT!$G18</f>
        <v>382.23333333333369</v>
      </c>
      <c r="Q18" s="44">
        <f>'Intermediate gFOBT'!M18+'Intermediate gFOBT'!M19*gFOBT!$G18</f>
        <v>327.72725096841293</v>
      </c>
      <c r="R18" s="44">
        <f>'Intermediate gFOBT'!N18+'Intermediate gFOBT'!N19*gFOBT!$G18</f>
        <v>437.63446876410632</v>
      </c>
    </row>
    <row r="19" spans="1:23" x14ac:dyDescent="0.3">
      <c r="A19" s="5"/>
      <c r="B19" s="6" t="s">
        <v>5</v>
      </c>
      <c r="C19" s="19" t="str">
        <f>'Intermediate gFOBT'!C19</f>
        <v>0.83 (0.81, 0.85)</v>
      </c>
      <c r="D19" s="94" t="str">
        <f>'Intermediate gFOBT'!G19</f>
        <v>0.86 (0.82, 0.89)</v>
      </c>
      <c r="E19" s="96" t="str">
        <f>'Intermediate gFOBT'!K19</f>
        <v>0.67 (0.58, 0.76)</v>
      </c>
      <c r="F19" s="18"/>
      <c r="G19" s="42">
        <v>750</v>
      </c>
      <c r="H19" s="43">
        <f>'Intermediate gFOBT'!D18+'Intermediate gFOBT'!D19*gFOBT!$G19</f>
        <v>592.55445440625408</v>
      </c>
      <c r="I19" s="44">
        <f>'Intermediate gFOBT'!E18+'Intermediate gFOBT'!E19*gFOBT!$G19</f>
        <v>573.45727598708993</v>
      </c>
      <c r="J19" s="44">
        <f>'Intermediate gFOBT'!F18+'Intermediate gFOBT'!F19*gFOBT!$G19</f>
        <v>609.59935812686183</v>
      </c>
      <c r="K19" s="18"/>
      <c r="L19" s="44">
        <f>'Intermediate gFOBT'!H18+'Intermediate gFOBT'!H19*gFOBT!$G19</f>
        <v>575.26684155299029</v>
      </c>
      <c r="M19" s="44">
        <f>'Intermediate gFOBT'!I18+'Intermediate gFOBT'!I19*gFOBT!$G19</f>
        <v>535.21935037696164</v>
      </c>
      <c r="N19" s="44">
        <f>'Intermediate gFOBT'!J18+'Intermediate gFOBT'!J19*gFOBT!$G19</f>
        <v>615.54766216310281</v>
      </c>
      <c r="O19" s="45"/>
      <c r="P19" s="44">
        <f>'Intermediate gFOBT'!L18+'Intermediate gFOBT'!L19*gFOBT!$G19</f>
        <v>765.56666666666729</v>
      </c>
      <c r="Q19" s="44">
        <f>'Intermediate gFOBT'!M18+'Intermediate gFOBT'!M19*gFOBT!$G19</f>
        <v>660.00601203036024</v>
      </c>
      <c r="R19" s="44">
        <f>'Intermediate gFOBT'!N18+'Intermediate gFOBT'!N19*gFOBT!$G19</f>
        <v>872.12438572733299</v>
      </c>
      <c r="T19" t="s">
        <v>57</v>
      </c>
    </row>
    <row r="20" spans="1:23" x14ac:dyDescent="0.3">
      <c r="A20" s="5" t="s">
        <v>20</v>
      </c>
      <c r="B20" s="6" t="s">
        <v>4</v>
      </c>
      <c r="C20" s="19" t="str">
        <f>'Intermediate gFOBT'!C20</f>
        <v>-21.11 (-65.55, 2.61)</v>
      </c>
      <c r="D20" s="94" t="str">
        <f>'Intermediate gFOBT'!G20</f>
        <v>-28.74 (-76.46, -0.15)</v>
      </c>
      <c r="E20" s="97" t="str">
        <f>'Intermediate gFOBT'!K20</f>
        <v>-13.67 (-57.22, 18.17)</v>
      </c>
      <c r="F20" s="18"/>
      <c r="G20" s="42">
        <v>125</v>
      </c>
      <c r="H20" s="40">
        <f>'Intermediate gFOBT'!D20+'Intermediate gFOBT'!D21*gFOBT!$G20</f>
        <v>115.63152935612101</v>
      </c>
      <c r="I20" s="35">
        <f>'Intermediate gFOBT'!E20+'Intermediate gFOBT'!E21*gFOBT!$G20</f>
        <v>59.164165830762315</v>
      </c>
      <c r="J20" s="35">
        <f>'Intermediate gFOBT'!F20+'Intermediate gFOBT'!F21*gFOBT!$G20</f>
        <v>162.38377120473578</v>
      </c>
      <c r="K20" s="18"/>
      <c r="L20" s="35">
        <f>'Intermediate gFOBT'!H20+'Intermediate gFOBT'!H21*gFOBT!$G20</f>
        <v>99.727777777777888</v>
      </c>
      <c r="M20" s="35">
        <f>'Intermediate gFOBT'!I20+'Intermediate gFOBT'!I21*gFOBT!$G20</f>
        <v>37.286065573770401</v>
      </c>
      <c r="N20" s="35">
        <f>'Intermediate gFOBT'!J20+'Intermediate gFOBT'!J21*gFOBT!$G20</f>
        <v>153.13068852459006</v>
      </c>
      <c r="O20" s="45"/>
      <c r="P20" s="35">
        <f>'Intermediate gFOBT'!L20+'Intermediate gFOBT'!L21*gFOBT!$G20</f>
        <v>100.9166666666664</v>
      </c>
      <c r="Q20" s="35">
        <f>'Intermediate gFOBT'!M20+'Intermediate gFOBT'!M21*gFOBT!$G20</f>
        <v>40.975656565656301</v>
      </c>
      <c r="R20" s="35">
        <f>'Intermediate gFOBT'!N20+'Intermediate gFOBT'!N21*gFOBT!$G20</f>
        <v>155.28832323232359</v>
      </c>
      <c r="U20" t="s">
        <v>58</v>
      </c>
    </row>
    <row r="21" spans="1:23" x14ac:dyDescent="0.3">
      <c r="A21" s="5"/>
      <c r="B21" s="6" t="s">
        <v>5</v>
      </c>
      <c r="C21" s="19" t="str">
        <f>'Intermediate gFOBT'!C21</f>
        <v>1.09 (1.00, 1.28)</v>
      </c>
      <c r="D21" s="94" t="str">
        <f>'Intermediate gFOBT'!G21</f>
        <v>1.03 (0.91, 1.23)</v>
      </c>
      <c r="E21" s="97" t="str">
        <f>'Intermediate gFOBT'!K21</f>
        <v>0.92 (0.79, 1.10)</v>
      </c>
      <c r="F21" s="18"/>
      <c r="G21" s="42">
        <v>350</v>
      </c>
      <c r="H21" s="40">
        <f>'Intermediate gFOBT'!D20+'Intermediate gFOBT'!D21*gFOBT!$G21</f>
        <v>361.75924957981198</v>
      </c>
      <c r="I21" s="35">
        <f>'Intermediate gFOBT'!E20+'Intermediate gFOBT'!E21*gFOBT!$G21</f>
        <v>283.64083849529334</v>
      </c>
      <c r="J21" s="35">
        <f>'Intermediate gFOBT'!F20+'Intermediate gFOBT'!F21*gFOBT!$G21</f>
        <v>449.97220765989579</v>
      </c>
      <c r="K21" s="18"/>
      <c r="L21" s="35">
        <f>'Intermediate gFOBT'!H20+'Intermediate gFOBT'!H21*gFOBT!$G21</f>
        <v>330.97777777777839</v>
      </c>
      <c r="M21" s="35">
        <f>'Intermediate gFOBT'!I20+'Intermediate gFOBT'!I21*gFOBT!$G21</f>
        <v>242.0360655737704</v>
      </c>
      <c r="N21" s="35">
        <f>'Intermediate gFOBT'!J20+'Intermediate gFOBT'!J21*gFOBT!$G21</f>
        <v>429.03232786885212</v>
      </c>
      <c r="O21" s="45"/>
      <c r="P21" s="35">
        <f>'Intermediate gFOBT'!L20+'Intermediate gFOBT'!L21*gFOBT!$G21</f>
        <v>307.16666666666669</v>
      </c>
      <c r="Q21" s="35">
        <f>'Intermediate gFOBT'!M20+'Intermediate gFOBT'!M21*gFOBT!$G21</f>
        <v>217.72565656565644</v>
      </c>
      <c r="R21" s="35">
        <f>'Intermediate gFOBT'!N20+'Intermediate gFOBT'!N21*gFOBT!$G21</f>
        <v>402.10650505050614</v>
      </c>
      <c r="V21" t="s">
        <v>59</v>
      </c>
    </row>
    <row r="22" spans="1:23" x14ac:dyDescent="0.3">
      <c r="A22" s="5" t="s">
        <v>22</v>
      </c>
      <c r="B22" s="6" t="s">
        <v>4</v>
      </c>
      <c r="C22" s="19" t="str">
        <f>'Intermediate gFOBT'!C22</f>
        <v>0.06 (0.04, 0.08)</v>
      </c>
      <c r="D22" s="94" t="str">
        <f>'Intermediate gFOBT'!G22</f>
        <v>0.09 (0.06, 0.12)</v>
      </c>
      <c r="E22" s="97" t="str">
        <f>'Intermediate gFOBT'!K22</f>
        <v>-0.09 (-0.14, -0.05)</v>
      </c>
      <c r="F22" s="18"/>
      <c r="G22" s="42">
        <v>0.2</v>
      </c>
      <c r="H22" s="58">
        <f>'Intermediate gFOBT'!D22+'Intermediate gFOBT'!D23*gFOBT!$G22</f>
        <v>0.24986255708368299</v>
      </c>
      <c r="I22" s="59">
        <f>'Intermediate gFOBT'!E22+'Intermediate gFOBT'!E23*gFOBT!$G22</f>
        <v>0.22209580895255812</v>
      </c>
      <c r="J22" s="59">
        <f>'Intermediate gFOBT'!F22+'Intermediate gFOBT'!F23*gFOBT!$G22</f>
        <v>0.27952335336286249</v>
      </c>
      <c r="K22" s="60"/>
      <c r="L22" s="59">
        <f>'Intermediate gFOBT'!H22+'Intermediate gFOBT'!H23*gFOBT!$G22</f>
        <v>0.27997058823529231</v>
      </c>
      <c r="M22" s="59">
        <f>'Intermediate gFOBT'!I22+'Intermediate gFOBT'!I23*gFOBT!$G22</f>
        <v>0.23790600279199631</v>
      </c>
      <c r="N22" s="59">
        <f>'Intermediate gFOBT'!J22+'Intermediate gFOBT'!J23*gFOBT!$G22</f>
        <v>0.32706886924150702</v>
      </c>
      <c r="O22" s="61"/>
      <c r="P22" s="59">
        <f>'Intermediate gFOBT'!L22+'Intermediate gFOBT'!L23*gFOBT!$G22</f>
        <v>7.1623516123920511E-2</v>
      </c>
      <c r="Q22" s="59">
        <f>'Intermediate gFOBT'!M22+'Intermediate gFOBT'!M23*gFOBT!$G22</f>
        <v>1.3863230074457195E-2</v>
      </c>
      <c r="R22" s="59">
        <f>'Intermediate gFOBT'!N22+'Intermediate gFOBT'!N23*gFOBT!$G22</f>
        <v>0.12840867600344921</v>
      </c>
      <c r="V22" t="s">
        <v>60</v>
      </c>
    </row>
    <row r="23" spans="1:23" x14ac:dyDescent="0.3">
      <c r="A23" s="5"/>
      <c r="B23" s="6" t="s">
        <v>5</v>
      </c>
      <c r="C23" s="19" t="str">
        <f>'Intermediate gFOBT'!C23</f>
        <v>0.95 (0.91, 0.98)</v>
      </c>
      <c r="D23" s="94" t="str">
        <f>'Intermediate gFOBT'!G23</f>
        <v>0.97 (0.91, 1.03)</v>
      </c>
      <c r="E23" s="97" t="str">
        <f>'Intermediate gFOBT'!K23</f>
        <v>0.83 (0.76, 0.91)</v>
      </c>
      <c r="F23" s="18"/>
      <c r="G23" s="42">
        <v>0.95</v>
      </c>
      <c r="H23" s="58">
        <f>'Intermediate gFOBT'!D22+'Intermediate gFOBT'!D23*gFOBT!$G23</f>
        <v>0.96106074721858825</v>
      </c>
      <c r="I23" s="59">
        <f>'Intermediate gFOBT'!E22+'Intermediate gFOBT'!E23*gFOBT!$G23</f>
        <v>0.90430515217420748</v>
      </c>
      <c r="J23" s="59">
        <f>'Intermediate gFOBT'!F22+'Intermediate gFOBT'!F23*gFOBT!$G23</f>
        <v>1.0180642901252592</v>
      </c>
      <c r="K23" s="60"/>
      <c r="L23" s="59">
        <f>'Intermediate gFOBT'!H22+'Intermediate gFOBT'!H23*gFOBT!$G23</f>
        <v>1.0079117647058831</v>
      </c>
      <c r="M23" s="59">
        <f>'Intermediate gFOBT'!I22+'Intermediate gFOBT'!I23*gFOBT!$G23</f>
        <v>0.92362028850628253</v>
      </c>
      <c r="N23" s="59">
        <f>'Intermediate gFOBT'!J22+'Intermediate gFOBT'!J23*gFOBT!$G23</f>
        <v>1.0966128431828719</v>
      </c>
      <c r="O23" s="61"/>
      <c r="P23" s="59">
        <f>'Intermediate gFOBT'!L22+'Intermediate gFOBT'!L23*gFOBT!$G23</f>
        <v>0.69250151409243277</v>
      </c>
      <c r="Q23" s="59">
        <f>'Intermediate gFOBT'!M22+'Intermediate gFOBT'!M23*gFOBT!$G23</f>
        <v>0.58243255224457413</v>
      </c>
      <c r="R23" s="59">
        <f>'Intermediate gFOBT'!N22+'Intermediate gFOBT'!N23*gFOBT!$G23</f>
        <v>0.80977815970356215</v>
      </c>
      <c r="W23" t="s">
        <v>61</v>
      </c>
    </row>
    <row r="24" spans="1:23" x14ac:dyDescent="0.3">
      <c r="A24" s="5" t="s">
        <v>21</v>
      </c>
      <c r="B24" s="6" t="s">
        <v>4</v>
      </c>
      <c r="C24" s="19" t="str">
        <f>'Intermediate gFOBT'!C24</f>
        <v>-0.14 (-0.21, -0.09)</v>
      </c>
      <c r="D24" s="94" t="str">
        <f>'Intermediate gFOBT'!G24</f>
        <v>-0.16 (-0.25, -0.09)</v>
      </c>
      <c r="E24" s="97" t="str">
        <f>'Intermediate gFOBT'!K24</f>
        <v>-0.09 (-0.17, -0.02)</v>
      </c>
      <c r="F24" s="18"/>
      <c r="G24" s="59">
        <v>0.4</v>
      </c>
      <c r="H24" s="58">
        <f>'Intermediate gFOBT'!D24+'Intermediate gFOBT'!D25*gFOBT!$G24</f>
        <v>0.30628362960397104</v>
      </c>
      <c r="I24" s="59">
        <f>'Intermediate gFOBT'!E24+'Intermediate gFOBT'!E25*gFOBT!$G24</f>
        <v>0.21579867629686297</v>
      </c>
      <c r="J24" s="59">
        <f>'Intermediate gFOBT'!F24+'Intermediate gFOBT'!F25*gFOBT!$G24</f>
        <v>0.39337530448569763</v>
      </c>
      <c r="K24" s="60"/>
      <c r="L24" s="59">
        <f>'Intermediate gFOBT'!H24+'Intermediate gFOBT'!H25*gFOBT!$G24</f>
        <v>0.30939999999999906</v>
      </c>
      <c r="M24" s="59">
        <f>'Intermediate gFOBT'!I24+'Intermediate gFOBT'!I25*gFOBT!$G24</f>
        <v>0.18885633861551304</v>
      </c>
      <c r="N24" s="59">
        <f>'Intermediate gFOBT'!J24+'Intermediate gFOBT'!J25*gFOBT!$G24</f>
        <v>0.4265120934111778</v>
      </c>
      <c r="O24" s="61"/>
      <c r="P24" s="59">
        <f>'Intermediate gFOBT'!L24+'Intermediate gFOBT'!L25*gFOBT!$G24</f>
        <v>0.30366433566433582</v>
      </c>
      <c r="Q24" s="59">
        <f>'Intermediate gFOBT'!M24+'Intermediate gFOBT'!M25*gFOBT!$G24</f>
        <v>0.18921687648011726</v>
      </c>
      <c r="R24" s="59">
        <f>'Intermediate gFOBT'!N24+'Intermediate gFOBT'!N25*gFOBT!$G24</f>
        <v>0.41851626573601047</v>
      </c>
      <c r="W24" t="s">
        <v>62</v>
      </c>
    </row>
    <row r="25" spans="1:23" ht="15" thickBot="1" x14ac:dyDescent="0.35">
      <c r="A25" s="9"/>
      <c r="B25" s="10" t="s">
        <v>5</v>
      </c>
      <c r="C25" s="20" t="str">
        <f>'Intermediate gFOBT'!C25</f>
        <v>1.13 (1.06, 1.21)</v>
      </c>
      <c r="D25" s="95" t="str">
        <f>'Intermediate gFOBT'!G25</f>
        <v>1.18 (1.09, 1.30)</v>
      </c>
      <c r="E25" s="98" t="str">
        <f>'Intermediate gFOBT'!K25</f>
        <v>0.99 (0.90, 1.10)</v>
      </c>
      <c r="F25" s="18"/>
      <c r="G25" s="42">
        <v>0.99</v>
      </c>
      <c r="H25" s="58">
        <f>'Intermediate gFOBT'!D24+'Intermediate gFOBT'!D25*gFOBT!$G25</f>
        <v>0.97128585187500427</v>
      </c>
      <c r="I25" s="59">
        <f>'Intermediate gFOBT'!E24+'Intermediate gFOBT'!E25*gFOBT!$G25</f>
        <v>0.83955509485936286</v>
      </c>
      <c r="J25" s="59">
        <f>'Intermediate gFOBT'!F24+'Intermediate gFOBT'!F25*gFOBT!$G25</f>
        <v>1.10555183727638</v>
      </c>
      <c r="K25" s="60"/>
      <c r="L25" s="59">
        <f>'Intermediate gFOBT'!H24+'Intermediate gFOBT'!H25*gFOBT!$G25</f>
        <v>1.0075666666666636</v>
      </c>
      <c r="M25" s="59">
        <f>'Intermediate gFOBT'!I24+'Intermediate gFOBT'!I25*gFOBT!$G25</f>
        <v>0.83298477898248846</v>
      </c>
      <c r="N25" s="59">
        <f>'Intermediate gFOBT'!J24+'Intermediate gFOBT'!J25*gFOBT!$G25</f>
        <v>1.1908302752293622</v>
      </c>
      <c r="O25" s="61"/>
      <c r="P25" s="59">
        <f>'Intermediate gFOBT'!L24+'Intermediate gFOBT'!L25*gFOBT!$G25</f>
        <v>0.88953846153846161</v>
      </c>
      <c r="Q25" s="59">
        <f>'Intermediate gFOBT'!M24+'Intermediate gFOBT'!M25*gFOBT!$G25</f>
        <v>0.72178324816153361</v>
      </c>
      <c r="R25" s="59">
        <f>'Intermediate gFOBT'!N24+'Intermediate gFOBT'!N25*gFOBT!$G25</f>
        <v>1.0666852798205206</v>
      </c>
    </row>
    <row r="26" spans="1:23" ht="51.6" customHeight="1" thickBot="1" x14ac:dyDescent="0.35">
      <c r="A26" t="s">
        <v>1</v>
      </c>
      <c r="B26" s="1" t="s">
        <v>24</v>
      </c>
      <c r="C26" s="1" t="s">
        <v>3</v>
      </c>
      <c r="D26" s="1" t="s">
        <v>38</v>
      </c>
      <c r="E26" s="1" t="s">
        <v>39</v>
      </c>
      <c r="F26" s="1" t="s">
        <v>30</v>
      </c>
      <c r="G26" s="1" t="s">
        <v>94</v>
      </c>
      <c r="H26" s="22" t="s">
        <v>91</v>
      </c>
      <c r="I26" s="22" t="s">
        <v>92</v>
      </c>
      <c r="J26" s="22" t="s">
        <v>93</v>
      </c>
      <c r="K26" s="1" t="s">
        <v>38</v>
      </c>
      <c r="L26" s="1" t="s">
        <v>86</v>
      </c>
      <c r="M26" s="1" t="s">
        <v>84</v>
      </c>
      <c r="N26" s="1" t="s">
        <v>85</v>
      </c>
      <c r="O26" s="1" t="s">
        <v>39</v>
      </c>
      <c r="P26" s="1" t="s">
        <v>86</v>
      </c>
      <c r="Q26" s="1" t="s">
        <v>84</v>
      </c>
      <c r="R26" s="1" t="s">
        <v>85</v>
      </c>
    </row>
    <row r="27" spans="1:23" x14ac:dyDescent="0.3">
      <c r="A27" s="4" t="s">
        <v>132</v>
      </c>
      <c r="B27" s="164" t="s">
        <v>4</v>
      </c>
      <c r="C27" s="152" t="str">
        <f>'Intermediate gFOBT'!C27</f>
        <v>-51.15 (-70.38, -35.80)</v>
      </c>
      <c r="D27" s="152" t="str">
        <f>'Intermediate gFOBT'!G27</f>
        <v>30.38 (-5.69, 71.28)</v>
      </c>
      <c r="E27" s="153" t="str">
        <f>'Intermediate gFOBT'!K27</f>
        <v>-2.15 (-113.25, 79.25)</v>
      </c>
      <c r="F27" s="1"/>
      <c r="G27" s="1">
        <v>4400</v>
      </c>
      <c r="H27" s="177">
        <f>'Intermediate gFOBT'!D27+'Intermediate gFOBT'!D28*gFOBT!$G27</f>
        <v>4387.553237489461</v>
      </c>
      <c r="I27" s="178">
        <f>'Intermediate gFOBT'!E27+'Intermediate gFOBT'!E28*gFOBT!$G27</f>
        <v>4360.6191413320084</v>
      </c>
      <c r="J27" s="178">
        <f>'Intermediate gFOBT'!F27+'Intermediate gFOBT'!F28*gFOBT!$G27</f>
        <v>4411.6645473602766</v>
      </c>
      <c r="K27" s="1"/>
      <c r="L27" s="178">
        <f>'Intermediate gFOBT'!H27+'Intermediate gFOBT'!H28*gFOBT!$G27</f>
        <v>4371.9690265486724</v>
      </c>
      <c r="M27" s="178">
        <f>'Intermediate gFOBT'!I27+'Intermediate gFOBT'!I28*gFOBT!$G27</f>
        <v>4318.109476884395</v>
      </c>
      <c r="N27" s="178">
        <f>'Intermediate gFOBT'!J27+'Intermediate gFOBT'!J28*gFOBT!$G27</f>
        <v>4430.9913628029008</v>
      </c>
      <c r="O27" s="1"/>
      <c r="P27" s="178">
        <f>'Intermediate gFOBT'!L27+'Intermediate gFOBT'!L28*gFOBT!$G27</f>
        <v>4358.1096231703514</v>
      </c>
      <c r="Q27" s="178">
        <f>'Intermediate gFOBT'!M27+'Intermediate gFOBT'!M28*gFOBT!$G27</f>
        <v>4223.8391705631129</v>
      </c>
      <c r="R27" s="178">
        <f>'Intermediate gFOBT'!N27+'Intermediate gFOBT'!N28*gFOBT!$G27</f>
        <v>4488.6450055591386</v>
      </c>
    </row>
    <row r="28" spans="1:23" x14ac:dyDescent="0.3">
      <c r="A28" s="6"/>
      <c r="B28" s="165" t="s">
        <v>5</v>
      </c>
      <c r="C28" s="154" t="str">
        <f>'Intermediate gFOBT'!C28</f>
        <v>1.01 (1.01, 1.01)</v>
      </c>
      <c r="D28" s="154" t="str">
        <f>'Intermediate gFOBT'!G28</f>
        <v>0.99 (0.98, 0.99)</v>
      </c>
      <c r="E28" s="155" t="str">
        <f>'Intermediate gFOBT'!K28</f>
        <v>0.99 (0.99, 1.00)</v>
      </c>
      <c r="F28" s="1"/>
      <c r="G28" s="1">
        <v>25600</v>
      </c>
      <c r="H28" s="177">
        <f>'Intermediate gFOBT'!D27+'Intermediate gFOBT'!D28*gFOBT!$G28</f>
        <v>25774.054810805472</v>
      </c>
      <c r="I28" s="178">
        <f>'Intermediate gFOBT'!E27+'Intermediate gFOBT'!E28*gFOBT!$G28</f>
        <v>25709.999775044438</v>
      </c>
      <c r="J28" s="178">
        <f>'Intermediate gFOBT'!F27+'Intermediate gFOBT'!F28*gFOBT!$G28</f>
        <v>25840.369924253384</v>
      </c>
      <c r="K28" s="1"/>
      <c r="L28" s="178">
        <f>'Intermediate gFOBT'!H27+'Intermediate gFOBT'!H28*gFOBT!$G28</f>
        <v>25290.553097345128</v>
      </c>
      <c r="M28" s="178">
        <f>'Intermediate gFOBT'!I27+'Intermediate gFOBT'!I28*gFOBT!$G28</f>
        <v>25150.947983407113</v>
      </c>
      <c r="N28" s="178">
        <f>'Intermediate gFOBT'!J27+'Intermediate gFOBT'!J28*gFOBT!$G28</f>
        <v>25436.886258074439</v>
      </c>
      <c r="O28" s="1"/>
      <c r="P28" s="178">
        <f>'Intermediate gFOBT'!L27+'Intermediate gFOBT'!L28*gFOBT!$G28</f>
        <v>25366.642790407972</v>
      </c>
      <c r="Q28" s="178">
        <f>'Intermediate gFOBT'!M27+'Intermediate gFOBT'!M28*gFOBT!$G28</f>
        <v>25120.72221317107</v>
      </c>
      <c r="R28" s="178">
        <f>'Intermediate gFOBT'!N27+'Intermediate gFOBT'!N28*gFOBT!$G28</f>
        <v>25733.901172542162</v>
      </c>
    </row>
    <row r="29" spans="1:23" x14ac:dyDescent="0.3">
      <c r="A29" s="5" t="s">
        <v>135</v>
      </c>
      <c r="B29" s="6" t="s">
        <v>4</v>
      </c>
      <c r="C29" s="42" t="str">
        <f>'Intermediate gFOBT'!C29</f>
        <v>-1.73 (-3.83, 0.92)</v>
      </c>
      <c r="D29" s="51" t="str">
        <f>'Intermediate gFOBT'!G29</f>
        <v>8.00 (2.81, 11.61)</v>
      </c>
      <c r="E29" s="97" t="str">
        <f>'Intermediate gFOBT'!K29</f>
        <v>-4.79 (-14.12, 2.89)</v>
      </c>
      <c r="F29" s="17"/>
      <c r="G29" s="21">
        <v>250</v>
      </c>
      <c r="H29" s="37">
        <f>'Intermediate gFOBT'!D29+'Intermediate gFOBT'!D30*gFOBT!$G29</f>
        <v>249.83757701146394</v>
      </c>
      <c r="I29" s="33">
        <f>'Intermediate gFOBT'!E29+'Intermediate gFOBT'!E30*gFOBT!$G29</f>
        <v>246.97989505635616</v>
      </c>
      <c r="J29" s="33">
        <f>'Intermediate gFOBT'!F29+'Intermediate gFOBT'!F30*gFOBT!$G29</f>
        <v>253.06138050637409</v>
      </c>
      <c r="K29" s="17"/>
      <c r="L29" s="33">
        <f>'Intermediate gFOBT'!H29+'Intermediate gFOBT'!H30*gFOBT!$G29</f>
        <v>258.8159678441242</v>
      </c>
      <c r="M29" s="33">
        <f>'Intermediate gFOBT'!I29+'Intermediate gFOBT'!I30*gFOBT!$G29</f>
        <v>252.33747058714971</v>
      </c>
      <c r="N29" s="33">
        <f>'Intermediate gFOBT'!J29+'Intermediate gFOBT'!J30*gFOBT!$G29</f>
        <v>263.80589666118431</v>
      </c>
      <c r="P29" s="33">
        <f>'Intermediate gFOBT'!L29+'Intermediate gFOBT'!L30*gFOBT!$G29</f>
        <v>241.79863481228668</v>
      </c>
      <c r="Q29" s="33">
        <f>'Intermediate gFOBT'!M29+'Intermediate gFOBT'!M30*gFOBT!$G29</f>
        <v>230.62121943649331</v>
      </c>
      <c r="R29" s="33">
        <f>'Intermediate gFOBT'!N29+'Intermediate gFOBT'!N30*gFOBT!$G29</f>
        <v>251.96767769079563</v>
      </c>
    </row>
    <row r="30" spans="1:23" x14ac:dyDescent="0.3">
      <c r="A30" s="5"/>
      <c r="B30" s="6" t="s">
        <v>5</v>
      </c>
      <c r="C30" s="91" t="str">
        <f>'Intermediate gFOBT'!C30</f>
        <v>1.01 (1.00, 1.01)</v>
      </c>
      <c r="D30" s="51" t="str">
        <f>'Intermediate gFOBT'!G30</f>
        <v>1.00 (1.00, 1.01)</v>
      </c>
      <c r="E30" s="97" t="str">
        <f>'Intermediate gFOBT'!K30</f>
        <v>0.99 (0.98, 1.00)</v>
      </c>
      <c r="F30" s="17"/>
      <c r="G30" s="21">
        <v>1250</v>
      </c>
      <c r="H30" s="37">
        <f>'Intermediate gFOBT'!D29+'Intermediate gFOBT'!D30*gFOBT!$G30</f>
        <v>1256.1104404484838</v>
      </c>
      <c r="I30" s="33">
        <f>'Intermediate gFOBT'!E29+'Intermediate gFOBT'!E30*gFOBT!$G30</f>
        <v>1250.2117312344362</v>
      </c>
      <c r="J30" s="33">
        <f>'Intermediate gFOBT'!F29+'Intermediate gFOBT'!F30*gFOBT!$G30</f>
        <v>1261.6165088486741</v>
      </c>
      <c r="K30" s="17"/>
      <c r="L30" s="33">
        <f>'Intermediate gFOBT'!H29+'Intermediate gFOBT'!H30*gFOBT!$G30</f>
        <v>1262.0777644167842</v>
      </c>
      <c r="M30" s="33">
        <f>'Intermediate gFOBT'!I29+'Intermediate gFOBT'!I30*gFOBT!$G30</f>
        <v>1250.4610599758607</v>
      </c>
      <c r="N30" s="33">
        <f>'Intermediate gFOBT'!J29+'Intermediate gFOBT'!J30*gFOBT!$G30</f>
        <v>1272.5971477304242</v>
      </c>
      <c r="P30" s="33">
        <f>'Intermediate gFOBT'!L29+'Intermediate gFOBT'!L30*gFOBT!$G30</f>
        <v>1228.1467576791806</v>
      </c>
      <c r="Q30" s="33">
        <f>'Intermediate gFOBT'!M29+'Intermediate gFOBT'!M30*gFOBT!$G30</f>
        <v>1209.5931820533153</v>
      </c>
      <c r="R30" s="33">
        <f>'Intermediate gFOBT'!N29+'Intermediate gFOBT'!N30*gFOBT!$G30</f>
        <v>1248.2776407904266</v>
      </c>
    </row>
    <row r="31" spans="1:23" x14ac:dyDescent="0.3">
      <c r="A31" s="5" t="s">
        <v>11</v>
      </c>
      <c r="B31" s="6" t="s">
        <v>4</v>
      </c>
      <c r="C31" s="91" t="str">
        <f>'Intermediate gFOBT'!C31</f>
        <v>88.08 (79.38, 101.82)</v>
      </c>
      <c r="D31" s="51" t="str">
        <f>'Intermediate gFOBT'!G31</f>
        <v>-32.13 (-40.69, -26.76)</v>
      </c>
      <c r="E31" s="97" t="str">
        <f>'Intermediate gFOBT'!K31</f>
        <v>-70.72 (-87.20, -54.08)</v>
      </c>
      <c r="F31" s="17"/>
      <c r="G31" s="21">
        <v>375</v>
      </c>
      <c r="H31" s="37">
        <f>'Intermediate gFOBT'!D31+'Intermediate gFOBT'!D32*gFOBT!$G31</f>
        <v>444.74668707715978</v>
      </c>
      <c r="I31" s="33">
        <f>'Intermediate gFOBT'!E31+'Intermediate gFOBT'!E32*gFOBT!$G31</f>
        <v>429.90380597851015</v>
      </c>
      <c r="J31" s="33">
        <f>'Intermediate gFOBT'!F31+'Intermediate gFOBT'!F32*gFOBT!$G31</f>
        <v>462.5725224048615</v>
      </c>
      <c r="K31" s="17"/>
      <c r="L31" s="33">
        <f>'Intermediate gFOBT'!H31+'Intermediate gFOBT'!H32*gFOBT!$G31</f>
        <v>344.45527328078111</v>
      </c>
      <c r="M31" s="33">
        <f>'Intermediate gFOBT'!I31+'Intermediate gFOBT'!I32*gFOBT!$G31</f>
        <v>333.36750581708031</v>
      </c>
      <c r="N31" s="33">
        <f>'Intermediate gFOBT'!J31+'Intermediate gFOBT'!J32*gFOBT!$G31</f>
        <v>353.23016887463564</v>
      </c>
      <c r="O31" s="45"/>
      <c r="P31" s="33">
        <f>'Intermediate gFOBT'!L31+'Intermediate gFOBT'!L32*gFOBT!$G31</f>
        <v>339.4375</v>
      </c>
      <c r="Q31" s="33">
        <f>'Intermediate gFOBT'!M31+'Intermediate gFOBT'!M32*gFOBT!$G31</f>
        <v>316.6454103517313</v>
      </c>
      <c r="R31" s="33">
        <f>'Intermediate gFOBT'!N31+'Intermediate gFOBT'!N32*gFOBT!$G31</f>
        <v>362.74463826136565</v>
      </c>
    </row>
    <row r="32" spans="1:23" x14ac:dyDescent="0.3">
      <c r="A32" s="5"/>
      <c r="B32" s="6" t="s">
        <v>5</v>
      </c>
      <c r="C32" s="42" t="str">
        <f>'Intermediate gFOBT'!C32</f>
        <v>0.95 (0.93, 0.96)</v>
      </c>
      <c r="D32" s="51" t="str">
        <f>'Intermediate gFOBT'!G32</f>
        <v>1.00 (1.00, 1.01)</v>
      </c>
      <c r="E32" s="97" t="str">
        <f>'Intermediate gFOBT'!K32</f>
        <v>1.09 (1.08, 1.11)</v>
      </c>
      <c r="F32" s="17"/>
      <c r="G32" s="42">
        <v>1500</v>
      </c>
      <c r="H32" s="37">
        <f>'Intermediate gFOBT'!D31+'Intermediate gFOBT'!D32*gFOBT!$G32</f>
        <v>1514.7617384146904</v>
      </c>
      <c r="I32" s="33">
        <f>'Intermediate gFOBT'!E31+'Intermediate gFOBT'!E32*gFOBT!$G32</f>
        <v>1481.4739028865806</v>
      </c>
      <c r="J32" s="33">
        <f>'Intermediate gFOBT'!F31+'Intermediate gFOBT'!F32*gFOBT!$G32</f>
        <v>1544.828917602681</v>
      </c>
      <c r="K32" s="17"/>
      <c r="L32" s="33">
        <f>'Intermediate gFOBT'!H31+'Intermediate gFOBT'!H32*gFOBT!$G32</f>
        <v>1474.2034086882061</v>
      </c>
      <c r="M32" s="33">
        <f>'Intermediate gFOBT'!I31+'Intermediate gFOBT'!I32*gFOBT!$G32</f>
        <v>1455.5369539194523</v>
      </c>
      <c r="N32" s="33">
        <f>'Intermediate gFOBT'!J31+'Intermediate gFOBT'!J32*gFOBT!$G32</f>
        <v>1493.2028323281706</v>
      </c>
      <c r="O32" s="45"/>
      <c r="P32" s="33">
        <f>'Intermediate gFOBT'!L31+'Intermediate gFOBT'!L32*gFOBT!$G32</f>
        <v>1569.90625</v>
      </c>
      <c r="Q32" s="33">
        <f>'Intermediate gFOBT'!M31+'Intermediate gFOBT'!M32*gFOBT!$G32</f>
        <v>1528.1838718901963</v>
      </c>
      <c r="R32" s="33">
        <f>'Intermediate gFOBT'!N31+'Intermediate gFOBT'!N32*gFOBT!$G32</f>
        <v>1613.2093222762319</v>
      </c>
    </row>
    <row r="33" spans="1:22" x14ac:dyDescent="0.3">
      <c r="A33" s="5" t="s">
        <v>13</v>
      </c>
      <c r="B33" s="6" t="s">
        <v>4</v>
      </c>
      <c r="C33" s="19" t="str">
        <f>'Intermediate gFOBT'!C33</f>
        <v>-0.13 (-1.16, 0.97)</v>
      </c>
      <c r="D33" s="51" t="str">
        <f>'Intermediate gFOBT'!G33</f>
        <v>*-1.04 (0.00, 0.00)</v>
      </c>
      <c r="E33" s="97" t="str">
        <f>'Intermediate gFOBT'!K33</f>
        <v>*3.82 (0.00, 0.00)</v>
      </c>
      <c r="F33" s="18"/>
      <c r="G33" s="42"/>
      <c r="H33" s="39"/>
      <c r="I33" s="18"/>
      <c r="J33" s="18"/>
      <c r="K33" s="18"/>
      <c r="L33" s="18"/>
      <c r="M33" s="18"/>
      <c r="N33" s="18"/>
    </row>
    <row r="34" spans="1:22" x14ac:dyDescent="0.3">
      <c r="A34" s="5"/>
      <c r="B34" s="6" t="s">
        <v>5</v>
      </c>
      <c r="C34" s="19" t="str">
        <f>'Intermediate gFOBT'!C34</f>
        <v>0.84 (0.77, 0.91)</v>
      </c>
      <c r="D34" s="51" t="str">
        <f>'Intermediate gFOBT'!G34</f>
        <v>*0.71 (0.63, 0.80)</v>
      </c>
      <c r="E34" s="97" t="str">
        <f>'Intermediate gFOBT'!K34</f>
        <v>*0.78 (0.73, 0.83)</v>
      </c>
      <c r="F34" s="18"/>
      <c r="G34" s="42"/>
      <c r="H34" s="39"/>
      <c r="I34" s="18"/>
      <c r="J34" s="18"/>
      <c r="K34" s="18"/>
      <c r="L34" s="18"/>
      <c r="M34" s="18"/>
      <c r="N34" s="18"/>
    </row>
    <row r="35" spans="1:22" x14ac:dyDescent="0.3">
      <c r="A35" s="5" t="s">
        <v>14</v>
      </c>
      <c r="B35" s="6" t="s">
        <v>4</v>
      </c>
      <c r="C35" s="19" t="str">
        <f>'Intermediate gFOBT'!C35</f>
        <v>73.29 (67.01, 81.21)</v>
      </c>
      <c r="D35" s="51" t="str">
        <f>'Intermediate gFOBT'!G35</f>
        <v>-39.40 (-44.53, -35.22)</v>
      </c>
      <c r="E35" s="97" t="str">
        <f>'Intermediate gFOBT'!K35</f>
        <v>-71.92 (-93.07, -53.73)</v>
      </c>
      <c r="F35" s="18"/>
      <c r="G35" s="42">
        <v>675</v>
      </c>
      <c r="H35" s="41">
        <f>'Intermediate gFOBT'!D35+'Intermediate gFOBT'!D36*gFOBT!$G35</f>
        <v>737.86499551380507</v>
      </c>
      <c r="I35" s="35">
        <f>'Intermediate gFOBT'!E35+'Intermediate gFOBT'!E36*gFOBT!$G35</f>
        <v>728.28604830056588</v>
      </c>
      <c r="J35" s="35">
        <f>'Intermediate gFOBT'!F35+'Intermediate gFOBT'!F36*gFOBT!$G35</f>
        <v>748.20871318907462</v>
      </c>
      <c r="K35" s="35"/>
      <c r="L35" s="35">
        <f>'Intermediate gFOBT'!H35+'Intermediate gFOBT'!H36*gFOBT!$G35</f>
        <v>641.46599131693461</v>
      </c>
      <c r="M35" s="35">
        <f>'Intermediate gFOBT'!I35+'Intermediate gFOBT'!I36*gFOBT!$G35</f>
        <v>634.81673060945434</v>
      </c>
      <c r="N35" s="35">
        <f>'Intermediate gFOBT'!J35+'Intermediate gFOBT'!J36*gFOBT!$G35</f>
        <v>647.25618860270833</v>
      </c>
      <c r="O35" s="47"/>
      <c r="P35" s="35">
        <f>'Intermediate gFOBT'!L35+'Intermediate gFOBT'!L36*gFOBT!$G35</f>
        <v>628.91866028707966</v>
      </c>
      <c r="Q35" s="35">
        <f>'Intermediate gFOBT'!M35+'Intermediate gFOBT'!M36*gFOBT!$G35</f>
        <v>600.03346676234241</v>
      </c>
      <c r="R35" s="35">
        <f>'Intermediate gFOBT'!N35+'Intermediate gFOBT'!N36*gFOBT!$G35</f>
        <v>654.38650392938484</v>
      </c>
    </row>
    <row r="36" spans="1:22" x14ac:dyDescent="0.3">
      <c r="A36" s="5"/>
      <c r="B36" s="6" t="s">
        <v>5</v>
      </c>
      <c r="C36" s="19" t="str">
        <f>'Intermediate gFOBT'!C36</f>
        <v>0.98 (0.98, 0.99)</v>
      </c>
      <c r="D36" s="51" t="str">
        <f>'Intermediate gFOBT'!G36</f>
        <v>1.01 (1.01, 1.01)</v>
      </c>
      <c r="E36" s="97" t="str">
        <f>'Intermediate gFOBT'!K36</f>
        <v>1.04 (1.03, 1.05)</v>
      </c>
      <c r="F36" s="18"/>
      <c r="G36" s="42">
        <v>2750</v>
      </c>
      <c r="H36" s="41">
        <f>'Intermediate gFOBT'!D35+'Intermediate gFOBT'!D36*gFOBT!$G36</f>
        <v>2780.820590890648</v>
      </c>
      <c r="I36" s="35">
        <f>'Intermediate gFOBT'!E35+'Intermediate gFOBT'!E36*gFOBT!$G36</f>
        <v>2761.1051945545078</v>
      </c>
      <c r="J36" s="35">
        <f>'Intermediate gFOBT'!F35+'Intermediate gFOBT'!F36*gFOBT!$G36</f>
        <v>2798.6173959358207</v>
      </c>
      <c r="K36" s="35"/>
      <c r="L36" s="35">
        <f>'Intermediate gFOBT'!H35+'Intermediate gFOBT'!H36*gFOBT!$G36</f>
        <v>2734.4833574529775</v>
      </c>
      <c r="M36" s="35">
        <f>'Intermediate gFOBT'!I35+'Intermediate gFOBT'!I36*gFOBT!$G36</f>
        <v>2723.1693689621002</v>
      </c>
      <c r="N36" s="35">
        <f>'Intermediate gFOBT'!J35+'Intermediate gFOBT'!J36*gFOBT!$G36</f>
        <v>2745.2387835394202</v>
      </c>
      <c r="O36" s="47"/>
      <c r="P36" s="35">
        <f>'Intermediate gFOBT'!L35+'Intermediate gFOBT'!L36*gFOBT!$G36</f>
        <v>2783.3444976076489</v>
      </c>
      <c r="Q36" s="35">
        <f>'Intermediate gFOBT'!M35+'Intermediate gFOBT'!M36*gFOBT!$G36</f>
        <v>2730.6995167160849</v>
      </c>
      <c r="R36" s="35">
        <f>'Intermediate gFOBT'!N35+'Intermediate gFOBT'!N36*gFOBT!$G36</f>
        <v>2831.197251592941</v>
      </c>
    </row>
    <row r="37" spans="1:22" x14ac:dyDescent="0.3">
      <c r="A37" s="5" t="s">
        <v>15</v>
      </c>
      <c r="B37" s="6" t="s">
        <v>4</v>
      </c>
      <c r="C37" s="19" t="str">
        <f>'Intermediate gFOBT'!C37</f>
        <v>0.43 (-0.46, 1.15)</v>
      </c>
      <c r="D37" s="51" t="str">
        <f>'Intermediate gFOBT'!G37</f>
        <v>*-0.76 (0.00, 0.00)</v>
      </c>
      <c r="E37" s="97" t="str">
        <f>'Intermediate gFOBT'!K37</f>
        <v>*0.12 (0.00, 0.00)</v>
      </c>
      <c r="F37" s="18"/>
      <c r="G37" s="42"/>
      <c r="H37" s="39"/>
      <c r="I37" s="18"/>
      <c r="J37" s="18"/>
      <c r="K37" s="18"/>
      <c r="L37" s="18"/>
      <c r="M37" s="18"/>
      <c r="N37" s="18"/>
    </row>
    <row r="38" spans="1:22" x14ac:dyDescent="0.3">
      <c r="A38" s="5"/>
      <c r="B38" s="6" t="s">
        <v>5</v>
      </c>
      <c r="C38" s="19" t="str">
        <f>'Intermediate gFOBT'!C38</f>
        <v>0.92 (0.85, 1.01)</v>
      </c>
      <c r="D38" s="51" t="str">
        <f>'Intermediate gFOBT'!G38</f>
        <v>*1.03 (0.92, 1.16)</v>
      </c>
      <c r="E38" s="97" t="str">
        <f>'Intermediate gFOBT'!K38</f>
        <v>*0.95 (0.84, 1.07)</v>
      </c>
      <c r="F38" s="18"/>
      <c r="G38" s="42"/>
      <c r="H38" s="39"/>
      <c r="I38" s="18"/>
      <c r="J38" s="18"/>
      <c r="K38" s="18"/>
      <c r="L38" s="18"/>
      <c r="M38" s="18"/>
      <c r="N38" s="18"/>
    </row>
    <row r="39" spans="1:22" x14ac:dyDescent="0.3">
      <c r="A39" s="5" t="s">
        <v>16</v>
      </c>
      <c r="B39" s="6" t="s">
        <v>4</v>
      </c>
      <c r="C39" s="19" t="str">
        <f>'Intermediate gFOBT'!C39</f>
        <v>3.43 (2.93, 3.83)</v>
      </c>
      <c r="D39" s="51" t="str">
        <f>'Intermediate gFOBT'!G39</f>
        <v>4.16 (2.75, 5.62)</v>
      </c>
      <c r="E39" s="97" t="str">
        <f>'Intermediate gFOBT'!K39</f>
        <v>20.06 (18.62, 21.80)</v>
      </c>
      <c r="F39" s="18"/>
      <c r="G39" s="42">
        <v>12</v>
      </c>
      <c r="H39" s="40">
        <f>'Intermediate gFOBT'!D39+'Intermediate gFOBT'!D40*gFOBT!$G39</f>
        <v>15.014734804538991</v>
      </c>
      <c r="I39" s="35">
        <f>'Intermediate gFOBT'!E39+'Intermediate gFOBT'!E40*gFOBT!$G39</f>
        <v>14.300768429412113</v>
      </c>
      <c r="J39" s="35">
        <f>'Intermediate gFOBT'!F39+'Intermediate gFOBT'!F40*gFOBT!$G39</f>
        <v>15.695059621150051</v>
      </c>
      <c r="K39" s="35"/>
      <c r="L39" s="35">
        <f>'Intermediate gFOBT'!H39+'Intermediate gFOBT'!H40*gFOBT!$G39</f>
        <v>16.188903586048891</v>
      </c>
      <c r="M39" s="35">
        <f>'Intermediate gFOBT'!I39+'Intermediate gFOBT'!I40*gFOBT!$G39</f>
        <v>14.097026227191588</v>
      </c>
      <c r="N39" s="35">
        <f>'Intermediate gFOBT'!J39+'Intermediate gFOBT'!J40*gFOBT!$G39</f>
        <v>18.367307830529288</v>
      </c>
      <c r="O39" s="35"/>
      <c r="P39" s="35">
        <f>'Intermediate gFOBT'!L39+'Intermediate gFOBT'!L40*gFOBT!$G39</f>
        <v>29.817333333333295</v>
      </c>
      <c r="Q39" s="35">
        <f>'Intermediate gFOBT'!M39+'Intermediate gFOBT'!M40*gFOBT!$G39</f>
        <v>27.575476975327142</v>
      </c>
      <c r="R39" s="35">
        <f>'Intermediate gFOBT'!N39+'Intermediate gFOBT'!N40*gFOBT!$G39</f>
        <v>32.356008390770199</v>
      </c>
    </row>
    <row r="40" spans="1:22" x14ac:dyDescent="0.3">
      <c r="A40" s="5"/>
      <c r="B40" s="6" t="s">
        <v>5</v>
      </c>
      <c r="C40" s="19" t="str">
        <f>'Intermediate gFOBT'!C40</f>
        <v>0.97 (0.95, 0.99)</v>
      </c>
      <c r="D40" s="51" t="str">
        <f>'Intermediate gFOBT'!G40</f>
        <v>1.00 (0.95, 1.06)</v>
      </c>
      <c r="E40" s="97" t="str">
        <f>'Intermediate gFOBT'!K40</f>
        <v>0.81 (0.75, 0.88)</v>
      </c>
      <c r="F40" s="18"/>
      <c r="G40" s="42">
        <v>60</v>
      </c>
      <c r="H40" s="40">
        <f>'Intermediate gFOBT'!D39+'Intermediate gFOBT'!D40*gFOBT!$G40</f>
        <v>61.342201100612321</v>
      </c>
      <c r="I40" s="35">
        <f>'Intermediate gFOBT'!E39+'Intermediate gFOBT'!E40*gFOBT!$G40</f>
        <v>59.7953785711696</v>
      </c>
      <c r="J40" s="35">
        <f>'Intermediate gFOBT'!F39+'Intermediate gFOBT'!F40*gFOBT!$G40</f>
        <v>63.16193676412778</v>
      </c>
      <c r="K40" s="35"/>
      <c r="L40" s="35">
        <f>'Intermediate gFOBT'!H39+'Intermediate gFOBT'!H40*gFOBT!$G40</f>
        <v>64.315719745489531</v>
      </c>
      <c r="M40" s="35">
        <f>'Intermediate gFOBT'!I39+'Intermediate gFOBT'!I40*gFOBT!$G40</f>
        <v>59.474318418919914</v>
      </c>
      <c r="N40" s="35">
        <f>'Intermediate gFOBT'!J39+'Intermediate gFOBT'!J40*gFOBT!$G40</f>
        <v>69.362673808941608</v>
      </c>
      <c r="O40" s="35"/>
      <c r="P40" s="35">
        <f>'Intermediate gFOBT'!L39+'Intermediate gFOBT'!L40*gFOBT!$G40</f>
        <v>68.857333333333287</v>
      </c>
      <c r="Q40" s="35">
        <f>'Intermediate gFOBT'!M39+'Intermediate gFOBT'!M40*gFOBT!$G40</f>
        <v>63.406462890820123</v>
      </c>
      <c r="R40" s="35">
        <f>'Intermediate gFOBT'!N39+'Intermediate gFOBT'!N40*gFOBT!$G40</f>
        <v>74.568774348217005</v>
      </c>
    </row>
    <row r="41" spans="1:22" x14ac:dyDescent="0.3">
      <c r="A41" s="5" t="s">
        <v>18</v>
      </c>
      <c r="B41" s="6" t="s">
        <v>4</v>
      </c>
      <c r="C41" s="19" t="str">
        <f>'Intermediate gFOBT'!C41</f>
        <v>1.17 (0.99, 1.31)</v>
      </c>
      <c r="D41" s="51" t="str">
        <f>'Intermediate gFOBT'!G41</f>
        <v>0.43 (0.00, 1.00)</v>
      </c>
      <c r="E41" s="97" t="str">
        <f>'Intermediate gFOBT'!K41</f>
        <v>3.25 (3.14, 3.39)</v>
      </c>
      <c r="F41" s="18"/>
      <c r="G41" s="42">
        <v>2</v>
      </c>
      <c r="H41" s="40">
        <f>'Intermediate gFOBT'!D41+'Intermediate gFOBT'!D42*gFOBT!$G41</f>
        <v>3.4275331110876799</v>
      </c>
      <c r="I41" s="35">
        <f>'Intermediate gFOBT'!E41+'Intermediate gFOBT'!E42*gFOBT!$G41</f>
        <v>3.204633288916396</v>
      </c>
      <c r="J41" s="35">
        <f>'Intermediate gFOBT'!F41+'Intermediate gFOBT'!F42*gFOBT!$G41</f>
        <v>3.6146658468026098</v>
      </c>
      <c r="K41" s="18"/>
      <c r="L41" s="35">
        <f>'Intermediate gFOBT'!H41+'Intermediate gFOBT'!H42*gFOBT!$G41</f>
        <v>2.197674418604652</v>
      </c>
      <c r="M41" s="35">
        <f>'Intermediate gFOBT'!I41+'Intermediate gFOBT'!I42*gFOBT!$G41</f>
        <v>1.6041666666666665</v>
      </c>
      <c r="N41" s="35">
        <f>'Intermediate gFOBT'!J41+'Intermediate gFOBT'!J42*gFOBT!$G41</f>
        <v>2.9166666666666661</v>
      </c>
      <c r="O41" s="45"/>
      <c r="P41" s="35">
        <f>'Intermediate gFOBT'!L41+'Intermediate gFOBT'!L42*gFOBT!$G41</f>
        <v>4.9866666666666717</v>
      </c>
      <c r="Q41" s="35">
        <f>'Intermediate gFOBT'!M41+'Intermediate gFOBT'!M42*gFOBT!$G41</f>
        <v>4.8339780663566723</v>
      </c>
      <c r="R41" s="35">
        <f>'Intermediate gFOBT'!N41+'Intermediate gFOBT'!N42*gFOBT!$G41</f>
        <v>5.1682925581036177</v>
      </c>
    </row>
    <row r="42" spans="1:22" x14ac:dyDescent="0.3">
      <c r="A42" s="5"/>
      <c r="B42" s="6" t="s">
        <v>5</v>
      </c>
      <c r="C42" s="19" t="str">
        <f>'Intermediate gFOBT'!C42</f>
        <v>1.13 (1.11, 1.15)</v>
      </c>
      <c r="D42" s="51" t="str">
        <f>'Intermediate gFOBT'!G42</f>
        <v>0.88 (0.80, 0.96)</v>
      </c>
      <c r="E42" s="97" t="str">
        <f>'Intermediate gFOBT'!K42</f>
        <v>0.87 (0.85, 0.89)</v>
      </c>
      <c r="F42" s="18"/>
      <c r="G42" s="42">
        <v>18</v>
      </c>
      <c r="H42" s="40">
        <f>'Intermediate gFOBT'!D41+'Intermediate gFOBT'!D42*gFOBT!$G42</f>
        <v>21.508545698344641</v>
      </c>
      <c r="I42" s="35">
        <f>'Intermediate gFOBT'!E41+'Intermediate gFOBT'!E42*gFOBT!$G42</f>
        <v>20.902483512529194</v>
      </c>
      <c r="J42" s="35">
        <f>'Intermediate gFOBT'!F41+'Intermediate gFOBT'!F42*gFOBT!$G42</f>
        <v>22.04609678761717</v>
      </c>
      <c r="K42" s="18"/>
      <c r="L42" s="35">
        <f>'Intermediate gFOBT'!H41+'Intermediate gFOBT'!H42*gFOBT!$G42</f>
        <v>16.337209302325579</v>
      </c>
      <c r="M42" s="35">
        <f>'Intermediate gFOBT'!I41+'Intermediate gFOBT'!I42*gFOBT!$G42</f>
        <v>14.404166666666667</v>
      </c>
      <c r="N42" s="35">
        <f>'Intermediate gFOBT'!J41+'Intermediate gFOBT'!J42*gFOBT!$G42</f>
        <v>18.249999999999993</v>
      </c>
      <c r="O42" s="45"/>
      <c r="P42" s="35">
        <f>'Intermediate gFOBT'!L41+'Intermediate gFOBT'!L42*gFOBT!$G42</f>
        <v>18.853333333333328</v>
      </c>
      <c r="Q42" s="35">
        <f>'Intermediate gFOBT'!M41+'Intermediate gFOBT'!M42*gFOBT!$G42</f>
        <v>18.372439604818208</v>
      </c>
      <c r="R42" s="35">
        <f>'Intermediate gFOBT'!N41+'Intermediate gFOBT'!N42*gFOBT!$G42</f>
        <v>19.376171484470962</v>
      </c>
    </row>
    <row r="43" spans="1:22" x14ac:dyDescent="0.3">
      <c r="A43" s="5" t="s">
        <v>19</v>
      </c>
      <c r="B43" s="6" t="s">
        <v>4</v>
      </c>
      <c r="C43" s="19" t="str">
        <f>'Intermediate gFOBT'!C43</f>
        <v>36.01 (29.11, 45.18)</v>
      </c>
      <c r="D43" s="51" t="str">
        <f>'Intermediate gFOBT'!G43</f>
        <v>80.61 (65.94, 93.17)</v>
      </c>
      <c r="E43" s="97" t="str">
        <f>'Intermediate gFOBT'!K43</f>
        <v>321.30 (284.49, 350.49)</v>
      </c>
      <c r="F43" s="18"/>
      <c r="G43" s="42">
        <v>175</v>
      </c>
      <c r="H43" s="40">
        <f>'Intermediate gFOBT'!D43+'Intermediate gFOBT'!D44*gFOBT!$G43</f>
        <v>204.24957483693586</v>
      </c>
      <c r="I43" s="35">
        <f>'Intermediate gFOBT'!E43+'Intermediate gFOBT'!E44*gFOBT!$G43</f>
        <v>192.59986800811927</v>
      </c>
      <c r="J43" s="35">
        <f>'Intermediate gFOBT'!F43+'Intermediate gFOBT'!F44*gFOBT!$G43</f>
        <v>218.08649712449923</v>
      </c>
      <c r="K43" s="18"/>
      <c r="L43" s="35">
        <f>'Intermediate gFOBT'!H43+'Intermediate gFOBT'!H44*gFOBT!$G43</f>
        <v>284.24383394383318</v>
      </c>
      <c r="M43" s="35">
        <f>'Intermediate gFOBT'!I43+'Intermediate gFOBT'!I44*gFOBT!$G43</f>
        <v>261.86112190175021</v>
      </c>
      <c r="N43" s="35">
        <f>'Intermediate gFOBT'!J43+'Intermediate gFOBT'!J44*gFOBT!$G43</f>
        <v>305.39929326091112</v>
      </c>
      <c r="O43" s="45"/>
      <c r="P43" s="35">
        <f>'Intermediate gFOBT'!L43+'Intermediate gFOBT'!L44*gFOBT!$G43</f>
        <v>455.23595263724428</v>
      </c>
      <c r="Q43" s="35">
        <f>'Intermediate gFOBT'!M43+'Intermediate gFOBT'!M44*gFOBT!$G43</f>
        <v>400.73219664677509</v>
      </c>
      <c r="R43" s="35">
        <f>'Intermediate gFOBT'!N43+'Intermediate gFOBT'!N44*gFOBT!$G43</f>
        <v>507.19282466609877</v>
      </c>
    </row>
    <row r="44" spans="1:22" x14ac:dyDescent="0.3">
      <c r="A44" s="5"/>
      <c r="B44" s="6" t="s">
        <v>5</v>
      </c>
      <c r="C44" s="19" t="str">
        <f>'Intermediate gFOBT'!C44</f>
        <v>0.96 (0.93, 0.99)</v>
      </c>
      <c r="D44" s="51" t="str">
        <f>'Intermediate gFOBT'!G44</f>
        <v>1.16 (1.12, 1.21)</v>
      </c>
      <c r="E44" s="97" t="str">
        <f>'Intermediate gFOBT'!K44</f>
        <v>0.77 (0.66, 0.90)</v>
      </c>
      <c r="F44" s="18"/>
      <c r="G44" s="42">
        <v>750</v>
      </c>
      <c r="H44" s="40">
        <f>'Intermediate gFOBT'!D43+'Intermediate gFOBT'!D44*gFOBT!$G44</f>
        <v>757.04372718641946</v>
      </c>
      <c r="I44" s="35">
        <f>'Intermediate gFOBT'!E43+'Intermediate gFOBT'!E44*gFOBT!$G44</f>
        <v>729.77036319577792</v>
      </c>
      <c r="J44" s="35">
        <f>'Intermediate gFOBT'!F43+'Intermediate gFOBT'!F44*gFOBT!$G44</f>
        <v>786.21809594591639</v>
      </c>
      <c r="K44" s="18"/>
      <c r="L44" s="35">
        <f>'Intermediate gFOBT'!H43+'Intermediate gFOBT'!H44*gFOBT!$G44</f>
        <v>953.32197802197516</v>
      </c>
      <c r="M44" s="35">
        <f>'Intermediate gFOBT'!I43+'Intermediate gFOBT'!I44*gFOBT!$G44</f>
        <v>905.59071040599667</v>
      </c>
      <c r="N44" s="35">
        <f>'Intermediate gFOBT'!J43+'Intermediate gFOBT'!J44*gFOBT!$G44</f>
        <v>1002.712889752137</v>
      </c>
      <c r="O44" s="45"/>
      <c r="P44" s="35">
        <f>'Intermediate gFOBT'!L43+'Intermediate gFOBT'!L44*gFOBT!$G44</f>
        <v>895.30592034445681</v>
      </c>
      <c r="Q44" s="35">
        <f>'Intermediate gFOBT'!M43+'Intermediate gFOBT'!M44*gFOBT!$G44</f>
        <v>782.67664109121972</v>
      </c>
      <c r="R44" s="35">
        <f>'Intermediate gFOBT'!N43+'Intermediate gFOBT'!N44*gFOBT!$G44</f>
        <v>1022.0621057118502</v>
      </c>
      <c r="V44" t="s">
        <v>63</v>
      </c>
    </row>
    <row r="45" spans="1:22" x14ac:dyDescent="0.3">
      <c r="A45" s="5" t="s">
        <v>20</v>
      </c>
      <c r="B45" s="6" t="s">
        <v>4</v>
      </c>
      <c r="C45" s="19" t="str">
        <f>'Intermediate gFOBT'!C45</f>
        <v>8.51 (1.03, 15.03)</v>
      </c>
      <c r="D45" s="51" t="str">
        <f>'Intermediate gFOBT'!G45</f>
        <v>27.97 (0.16, 62.36)</v>
      </c>
      <c r="E45" s="97" t="str">
        <f>'Intermediate gFOBT'!K45</f>
        <v>14.47 (11.51, 17.71)</v>
      </c>
      <c r="F45" s="18"/>
      <c r="G45" s="42">
        <v>125</v>
      </c>
      <c r="H45" s="40">
        <f>'Intermediate gFOBT'!D45+'Intermediate gFOBT'!D46*gFOBT!$G45</f>
        <v>141.93842138933542</v>
      </c>
      <c r="I45" s="35">
        <f>'Intermediate gFOBT'!E45+'Intermediate gFOBT'!E46*gFOBT!$G45</f>
        <v>130.55440642712995</v>
      </c>
      <c r="J45" s="35">
        <f>'Intermediate gFOBT'!F45+'Intermediate gFOBT'!F46*gFOBT!$G45</f>
        <v>152.65212667052677</v>
      </c>
      <c r="K45" s="18"/>
      <c r="L45" s="35">
        <f>'Intermediate gFOBT'!H45+'Intermediate gFOBT'!H46*gFOBT!$G45</f>
        <v>149.58918918918931</v>
      </c>
      <c r="M45" s="35">
        <f>'Intermediate gFOBT'!I45+'Intermediate gFOBT'!I46*gFOBT!$G45</f>
        <v>102.10114003643405</v>
      </c>
      <c r="N45" s="35">
        <f>'Intermediate gFOBT'!J45+'Intermediate gFOBT'!J46*gFOBT!$G45</f>
        <v>199.71958923429531</v>
      </c>
      <c r="P45" s="35">
        <f>'Intermediate gFOBT'!L45+'Intermediate gFOBT'!L46*gFOBT!$G45</f>
        <v>124.19666666666654</v>
      </c>
      <c r="Q45" s="35">
        <f>'Intermediate gFOBT'!M45+'Intermediate gFOBT'!M46*gFOBT!$G45</f>
        <v>119.3224567099568</v>
      </c>
      <c r="R45" s="35">
        <f>'Intermediate gFOBT'!N45+'Intermediate gFOBT'!N46*gFOBT!$G45</f>
        <v>129.18061147186137</v>
      </c>
    </row>
    <row r="46" spans="1:22" x14ac:dyDescent="0.3">
      <c r="A46" s="5"/>
      <c r="B46" s="6" t="s">
        <v>5</v>
      </c>
      <c r="C46" s="19" t="str">
        <f>'Intermediate gFOBT'!C46</f>
        <v>1.07 (1.04, 1.10)</v>
      </c>
      <c r="D46" s="51" t="str">
        <f>'Intermediate gFOBT'!G46</f>
        <v>0.97 (0.82, 1.10)</v>
      </c>
      <c r="E46" s="97" t="str">
        <f>'Intermediate gFOBT'!K46</f>
        <v>0.88 (0.86, 0.89)</v>
      </c>
      <c r="F46" s="18"/>
      <c r="G46" s="42">
        <v>350</v>
      </c>
      <c r="H46" s="40">
        <f>'Intermediate gFOBT'!D45+'Intermediate gFOBT'!D46*gFOBT!$G46</f>
        <v>382.10588140892992</v>
      </c>
      <c r="I46" s="35">
        <f>'Intermediate gFOBT'!E45+'Intermediate gFOBT'!E46*gFOBT!$G46</f>
        <v>363.70391698723944</v>
      </c>
      <c r="J46" s="35">
        <f>'Intermediate gFOBT'!F45+'Intermediate gFOBT'!F46*gFOBT!$G46</f>
        <v>400.37218107632827</v>
      </c>
      <c r="K46" s="18"/>
      <c r="L46" s="35">
        <f>'Intermediate gFOBT'!H45+'Intermediate gFOBT'!H46*gFOBT!$G46</f>
        <v>368.50810810810827</v>
      </c>
      <c r="M46" s="35">
        <f>'Intermediate gFOBT'!I45+'Intermediate gFOBT'!I46*gFOBT!$G46</f>
        <v>285.59044484926818</v>
      </c>
      <c r="N46" s="35">
        <f>'Intermediate gFOBT'!J45+'Intermediate gFOBT'!J46*gFOBT!$G46</f>
        <v>446.97233648704287</v>
      </c>
      <c r="P46" s="35">
        <f>'Intermediate gFOBT'!L45+'Intermediate gFOBT'!L46*gFOBT!$G46</f>
        <v>321.6966666666666</v>
      </c>
      <c r="Q46" s="35">
        <f>'Intermediate gFOBT'!M45+'Intermediate gFOBT'!M46*gFOBT!$G46</f>
        <v>313.38495670995678</v>
      </c>
      <c r="R46" s="35">
        <f>'Intermediate gFOBT'!N45+'Intermediate gFOBT'!N46*gFOBT!$G46</f>
        <v>329.82996212121185</v>
      </c>
    </row>
    <row r="47" spans="1:22" x14ac:dyDescent="0.3">
      <c r="A47" s="5" t="s">
        <v>22</v>
      </c>
      <c r="B47" s="6" t="s">
        <v>4</v>
      </c>
      <c r="C47" s="19" t="str">
        <f>'Intermediate gFOBT'!C47</f>
        <v>-0.02 (-0.04, -0.01)</v>
      </c>
      <c r="D47" s="51" t="str">
        <f>'Intermediate gFOBT'!G47</f>
        <v>-0.09 (-0.13, -0.05)</v>
      </c>
      <c r="E47" s="97" t="str">
        <f>'Intermediate gFOBT'!K47</f>
        <v>-0.18 (-0.23, -0.13)</v>
      </c>
      <c r="F47" s="18"/>
      <c r="G47" s="42">
        <v>0.2</v>
      </c>
      <c r="H47" s="58">
        <f>'Intermediate gFOBT'!D47+'Intermediate gFOBT'!D48*gFOBT!$G47</f>
        <v>0.1729435876575143</v>
      </c>
      <c r="I47" s="59">
        <f>'Intermediate gFOBT'!E47+'Intermediate gFOBT'!E48*gFOBT!$G47</f>
        <v>0.1513640689144935</v>
      </c>
      <c r="J47" s="59">
        <f>'Intermediate gFOBT'!F47+'Intermediate gFOBT'!F48*gFOBT!$G47</f>
        <v>0.19092379212781119</v>
      </c>
      <c r="K47" s="60"/>
      <c r="L47" s="59">
        <f>'Intermediate gFOBT'!H47+'Intermediate gFOBT'!H48*gFOBT!$G47</f>
        <v>0.11760606060606323</v>
      </c>
      <c r="M47" s="59">
        <f>'Intermediate gFOBT'!I47+'Intermediate gFOBT'!I48*gFOBT!$G47</f>
        <v>6.1639384920636031E-2</v>
      </c>
      <c r="N47" s="59">
        <f>'Intermediate gFOBT'!J47+'Intermediate gFOBT'!J48*gFOBT!$G47</f>
        <v>0.16509920634920638</v>
      </c>
      <c r="O47" s="54"/>
      <c r="P47" s="59">
        <f>'Intermediate gFOBT'!L47+'Intermediate gFOBT'!L48*gFOBT!$G47</f>
        <v>-2.9178082191775867E-3</v>
      </c>
      <c r="Q47" s="59">
        <f>'Intermediate gFOBT'!M47+'Intermediate gFOBT'!M48*gFOBT!$G47</f>
        <v>-6.8974542169663783E-2</v>
      </c>
      <c r="R47" s="59">
        <f>'Intermediate gFOBT'!N47+'Intermediate gFOBT'!N48*gFOBT!$G47</f>
        <v>6.0045249240371412E-2</v>
      </c>
      <c r="V47" t="s">
        <v>64</v>
      </c>
    </row>
    <row r="48" spans="1:22" x14ac:dyDescent="0.3">
      <c r="A48" s="5"/>
      <c r="B48" s="6" t="s">
        <v>5</v>
      </c>
      <c r="C48" s="19" t="str">
        <f>'Intermediate gFOBT'!C48</f>
        <v>0.97 (0.95, 1.00)</v>
      </c>
      <c r="D48" s="51" t="str">
        <f>'Intermediate gFOBT'!G48</f>
        <v>1.03 (0.97, 1.09)</v>
      </c>
      <c r="E48" s="97" t="str">
        <f>'Intermediate gFOBT'!K48</f>
        <v>0.88 (0.80, 0.95)</v>
      </c>
      <c r="F48" s="18"/>
      <c r="G48" s="42">
        <v>0.95</v>
      </c>
      <c r="H48" s="58">
        <f>'Intermediate gFOBT'!D47+'Intermediate gFOBT'!D48*gFOBT!$G48</f>
        <v>0.90335334389508293</v>
      </c>
      <c r="I48" s="59">
        <f>'Intermediate gFOBT'!E47+'Intermediate gFOBT'!E48*gFOBT!$G48</f>
        <v>0.86719504714782669</v>
      </c>
      <c r="J48" s="59">
        <f>'Intermediate gFOBT'!F47+'Intermediate gFOBT'!F48*gFOBT!$G48</f>
        <v>0.94018429767468592</v>
      </c>
      <c r="K48" s="60"/>
      <c r="L48" s="59">
        <f>'Intermediate gFOBT'!H47+'Intermediate gFOBT'!H48*gFOBT!$G48</f>
        <v>0.89033333333333575</v>
      </c>
      <c r="M48" s="59">
        <f>'Intermediate gFOBT'!I47+'Intermediate gFOBT'!I48*gFOBT!$G48</f>
        <v>0.79259176587301716</v>
      </c>
      <c r="N48" s="59">
        <f>'Intermediate gFOBT'!J47+'Intermediate gFOBT'!J48*gFOBT!$G48</f>
        <v>0.98541170634920638</v>
      </c>
      <c r="O48" s="54"/>
      <c r="P48" s="59">
        <f>'Intermediate gFOBT'!L47+'Intermediate gFOBT'!L48*gFOBT!$G48</f>
        <v>0.6546164383561639</v>
      </c>
      <c r="Q48" s="59">
        <f>'Intermediate gFOBT'!M47+'Intermediate gFOBT'!M48*gFOBT!$G48</f>
        <v>0.53203555884043685</v>
      </c>
      <c r="R48" s="59">
        <f>'Intermediate gFOBT'!N47+'Intermediate gFOBT'!N48*gFOBT!$G48</f>
        <v>0.7734598833867129</v>
      </c>
    </row>
    <row r="49" spans="1:19" x14ac:dyDescent="0.3">
      <c r="A49" s="5" t="s">
        <v>21</v>
      </c>
      <c r="B49" s="6" t="s">
        <v>4</v>
      </c>
      <c r="C49" s="19" t="str">
        <f>'Intermediate gFOBT'!C49</f>
        <v>0.01 (0.00, 0.02)</v>
      </c>
      <c r="D49" s="51" t="str">
        <f>'Intermediate gFOBT'!G49</f>
        <v>0.14 (0.08, 0.19)</v>
      </c>
      <c r="E49" s="97" t="str">
        <f>'Intermediate gFOBT'!K49</f>
        <v>0.04 (0.03, 0.06)</v>
      </c>
      <c r="F49" s="18"/>
      <c r="G49" s="59">
        <v>0.4</v>
      </c>
      <c r="H49" s="58">
        <f>'Intermediate gFOBT'!D49+'Intermediate gFOBT'!D50*gFOBT!$G49</f>
        <v>0.39258350164736244</v>
      </c>
      <c r="I49" s="59">
        <f>'Intermediate gFOBT'!E49+'Intermediate gFOBT'!E50*gFOBT!$G49</f>
        <v>0.36864814976331917</v>
      </c>
      <c r="J49" s="59">
        <f>'Intermediate gFOBT'!F49+'Intermediate gFOBT'!F50*gFOBT!$G49</f>
        <v>0.41448256999579025</v>
      </c>
      <c r="K49" s="60"/>
      <c r="L49" s="59">
        <f>'Intermediate gFOBT'!H49+'Intermediate gFOBT'!H50*gFOBT!$G49</f>
        <v>0.47656338028169043</v>
      </c>
      <c r="M49" s="59">
        <f>'Intermediate gFOBT'!I49+'Intermediate gFOBT'!I50*gFOBT!$G49</f>
        <v>0.39273831637918316</v>
      </c>
      <c r="N49" s="59">
        <f>'Intermediate gFOBT'!J49+'Intermediate gFOBT'!J50*gFOBT!$G49</f>
        <v>0.55770234409553376</v>
      </c>
      <c r="O49" s="54"/>
      <c r="P49" s="59">
        <f>'Intermediate gFOBT'!L49+'Intermediate gFOBT'!L50*gFOBT!$G49</f>
        <v>0.38036134453781467</v>
      </c>
      <c r="Q49" s="59">
        <f>'Intermediate gFOBT'!M49+'Intermediate gFOBT'!M50*gFOBT!$G49</f>
        <v>0.35567132867132883</v>
      </c>
      <c r="R49" s="59">
        <f>'Intermediate gFOBT'!N49+'Intermediate gFOBT'!N50*gFOBT!$G49</f>
        <v>0.40270629370629385</v>
      </c>
    </row>
    <row r="50" spans="1:19" ht="15" thickBot="1" x14ac:dyDescent="0.35">
      <c r="A50" s="9"/>
      <c r="B50" s="10" t="s">
        <v>5</v>
      </c>
      <c r="C50" s="20" t="str">
        <f>'Intermediate gFOBT'!C50</f>
        <v>0.95 (0.93, 0.97)</v>
      </c>
      <c r="D50" s="52" t="str">
        <f>'Intermediate gFOBT'!G50</f>
        <v>0.85 (0.77, 0.92)</v>
      </c>
      <c r="E50" s="98" t="str">
        <f>'Intermediate gFOBT'!K50</f>
        <v>0.84 (0.82, 0.86)</v>
      </c>
      <c r="F50" s="18"/>
      <c r="G50" s="42">
        <v>0.99</v>
      </c>
      <c r="H50" s="58">
        <f>'Intermediate gFOBT'!D49+'Intermediate gFOBT'!D50*gFOBT!$G50</f>
        <v>0.95455163792706132</v>
      </c>
      <c r="I50" s="59">
        <f>'Intermediate gFOBT'!E49+'Intermediate gFOBT'!E50*gFOBT!$G50</f>
        <v>0.91891287276940259</v>
      </c>
      <c r="J50" s="59">
        <f>'Intermediate gFOBT'!F49+'Intermediate gFOBT'!F50*gFOBT!$G50</f>
        <v>0.98921194754191288</v>
      </c>
      <c r="K50" s="60"/>
      <c r="L50" s="59">
        <f>'Intermediate gFOBT'!H49+'Intermediate gFOBT'!H50*gFOBT!$G50</f>
        <v>0.97515492957746497</v>
      </c>
      <c r="M50" s="59">
        <f>'Intermediate gFOBT'!I49+'Intermediate gFOBT'!I50*gFOBT!$G50</f>
        <v>0.84817691287041086</v>
      </c>
      <c r="N50" s="59">
        <f>'Intermediate gFOBT'!J49+'Intermediate gFOBT'!J50*gFOBT!$G50</f>
        <v>1.0981225121627607</v>
      </c>
      <c r="O50" s="54"/>
      <c r="P50" s="59">
        <f>'Intermediate gFOBT'!L49+'Intermediate gFOBT'!L50*gFOBT!$G50</f>
        <v>0.87615966386554611</v>
      </c>
      <c r="Q50" s="59">
        <f>'Intermediate gFOBT'!M49+'Intermediate gFOBT'!M50*gFOBT!$G50</f>
        <v>0.84046153846153882</v>
      </c>
      <c r="R50" s="59">
        <f>'Intermediate gFOBT'!N49+'Intermediate gFOBT'!N50*gFOBT!$G50</f>
        <v>0.91101398601398642</v>
      </c>
    </row>
    <row r="51" spans="1:19" ht="47.4" customHeight="1" thickBot="1" x14ac:dyDescent="0.35">
      <c r="A51" t="s">
        <v>1</v>
      </c>
      <c r="B51" s="1" t="s">
        <v>24</v>
      </c>
      <c r="C51" s="1" t="s">
        <v>45</v>
      </c>
      <c r="D51" s="1" t="s">
        <v>40</v>
      </c>
      <c r="E51" s="1" t="s">
        <v>41</v>
      </c>
      <c r="F51" s="1" t="s">
        <v>31</v>
      </c>
      <c r="G51" s="1" t="s">
        <v>94</v>
      </c>
      <c r="H51" s="22" t="s">
        <v>95</v>
      </c>
      <c r="I51" s="22" t="s">
        <v>96</v>
      </c>
      <c r="J51" s="22" t="s">
        <v>97</v>
      </c>
      <c r="K51" s="1" t="s">
        <v>40</v>
      </c>
      <c r="L51" s="1"/>
      <c r="M51" s="1"/>
      <c r="N51" s="1"/>
      <c r="O51" s="1" t="s">
        <v>41</v>
      </c>
    </row>
    <row r="52" spans="1:19" x14ac:dyDescent="0.3">
      <c r="A52" s="4" t="s">
        <v>132</v>
      </c>
      <c r="B52" s="164" t="s">
        <v>4</v>
      </c>
      <c r="C52" s="152" t="str">
        <f>'Intermediate gFOBT'!C52</f>
        <v>-53.09 (-118.68, 77.23)</v>
      </c>
      <c r="D52" s="152" t="str">
        <f>'Intermediate gFOBT'!G52</f>
        <v>100.11 (-24.02, 229.51)</v>
      </c>
      <c r="E52" s="153" t="str">
        <f>'Intermediate gFOBT'!K52</f>
        <v>2.17 (-80.40, 113.01)</v>
      </c>
      <c r="F52" s="1"/>
      <c r="G52" s="1">
        <v>4400</v>
      </c>
      <c r="H52" s="177">
        <f>'Intermediate gFOBT'!D52+'Intermediate gFOBT'!D53*gFOBT!$G52</f>
        <v>4423.8811704254176</v>
      </c>
      <c r="I52" s="178">
        <f>'Intermediate gFOBT'!E52+'Intermediate gFOBT'!E53*gFOBT!$G52</f>
        <v>4304.5866138004012</v>
      </c>
      <c r="J52" s="178">
        <f>'Intermediate gFOBT'!F52+'Intermediate gFOBT'!F53*gFOBT!$G52</f>
        <v>4581.9512523523026</v>
      </c>
      <c r="K52" s="1"/>
      <c r="L52" s="178">
        <f>'Intermediate gFOBT'!H52+'Intermediate gFOBT'!H53*gFOBT!$G52</f>
        <v>4456.3471639471627</v>
      </c>
      <c r="M52" s="178">
        <f>'Intermediate gFOBT'!I52+'Intermediate gFOBT'!I53*gFOBT!$G52</f>
        <v>4276.5080187963758</v>
      </c>
      <c r="N52" s="178">
        <f>'Intermediate gFOBT'!J52+'Intermediate gFOBT'!J53*gFOBT!$G52</f>
        <v>4633.2622224257939</v>
      </c>
      <c r="O52" s="179"/>
      <c r="P52" s="178">
        <f>'Intermediate gFOBT'!L52+'Intermediate gFOBT'!L53*gFOBT!$G52</f>
        <v>4442.2721558768144</v>
      </c>
      <c r="Q52" s="178">
        <f>'Intermediate gFOBT'!M52+'Intermediate gFOBT'!M53*gFOBT!$G52</f>
        <v>4310.2254202694048</v>
      </c>
      <c r="R52" s="178">
        <f>'Intermediate gFOBT'!N52+'Intermediate gFOBT'!N53*gFOBT!$G52</f>
        <v>4576.8321354474901</v>
      </c>
    </row>
    <row r="53" spans="1:19" x14ac:dyDescent="0.3">
      <c r="A53" s="6"/>
      <c r="B53" s="165" t="s">
        <v>5</v>
      </c>
      <c r="C53" s="154" t="str">
        <f>'Intermediate gFOBT'!C53</f>
        <v>1.02 (1.01, 1.02)</v>
      </c>
      <c r="D53" s="154" t="str">
        <f>'Intermediate gFOBT'!G53</f>
        <v>0.99 (0.98, 1.00)</v>
      </c>
      <c r="E53" s="155" t="str">
        <f>'Intermediate gFOBT'!K53</f>
        <v>1.01 (1.00, 1.01)</v>
      </c>
      <c r="F53" s="1"/>
      <c r="G53" s="1">
        <v>25600</v>
      </c>
      <c r="H53" s="177">
        <f>'Intermediate gFOBT'!D52+'Intermediate gFOBT'!D53*gFOBT!$G53</f>
        <v>25994.721904556216</v>
      </c>
      <c r="I53" s="178">
        <f>'Intermediate gFOBT'!E52+'Intermediate gFOBT'!E53*gFOBT!$G53</f>
        <v>25616.71146065458</v>
      </c>
      <c r="J53" s="178">
        <f>'Intermediate gFOBT'!F52+'Intermediate gFOBT'!F53*gFOBT!$G53</f>
        <v>26286.501557919208</v>
      </c>
      <c r="K53" s="1"/>
      <c r="L53" s="178">
        <f>'Intermediate gFOBT'!H52+'Intermediate gFOBT'!H53*gFOBT!$G53</f>
        <v>25445.500233100229</v>
      </c>
      <c r="M53" s="178">
        <f>'Intermediate gFOBT'!I52+'Intermediate gFOBT'!I53*gFOBT!$G53</f>
        <v>24997.23614563137</v>
      </c>
      <c r="N53" s="178">
        <f>'Intermediate gFOBT'!J52+'Intermediate gFOBT'!J53*gFOBT!$G53</f>
        <v>25851.335538708805</v>
      </c>
      <c r="O53" s="179"/>
      <c r="P53" s="178">
        <f>'Intermediate gFOBT'!L52+'Intermediate gFOBT'!L53*gFOBT!$G53</f>
        <v>25835.483972344475</v>
      </c>
      <c r="Q53" s="178">
        <f>'Intermediate gFOBT'!M52+'Intermediate gFOBT'!M53*gFOBT!$G53</f>
        <v>25465.065656955794</v>
      </c>
      <c r="R53" s="178">
        <f>'Intermediate gFOBT'!N52+'Intermediate gFOBT'!N53*gFOBT!$G53</f>
        <v>26084.345915546022</v>
      </c>
    </row>
    <row r="54" spans="1:19" x14ac:dyDescent="0.3">
      <c r="A54" s="5" t="s">
        <v>135</v>
      </c>
      <c r="B54" s="6" t="s">
        <v>4</v>
      </c>
      <c r="C54" s="42" t="str">
        <f>'Intermediate gFOBT'!C54</f>
        <v>3.38 (-7.08, 13.37)</v>
      </c>
      <c r="D54" s="51" t="str">
        <f>'Intermediate gFOBT'!G54</f>
        <v>13.73 (3.55, 22.46)</v>
      </c>
      <c r="E54" s="97" t="str">
        <f>'Intermediate gFOBT'!K54</f>
        <v>4.85 (-2.95, 14.17)</v>
      </c>
      <c r="G54" s="21">
        <v>250</v>
      </c>
      <c r="H54" s="55">
        <f>'Intermediate gFOBT'!D54+'Intermediate gFOBT'!D55*gFOBT!$G54</f>
        <v>258.30686004801771</v>
      </c>
      <c r="I54" s="36">
        <f>'Intermediate gFOBT'!E54+'Intermediate gFOBT'!E55*gFOBT!$G54</f>
        <v>245.07658924828212</v>
      </c>
      <c r="J54" s="36">
        <f>'Intermediate gFOBT'!F54+'Intermediate gFOBT'!F55*gFOBT!$G54</f>
        <v>270.96996080979187</v>
      </c>
      <c r="L54" s="36">
        <f>'Intermediate gFOBT'!H54+'Intermediate gFOBT'!H55*gFOBT!$G54</f>
        <v>267.70625662778411</v>
      </c>
      <c r="M54" s="36">
        <f>'Intermediate gFOBT'!I54+'Intermediate gFOBT'!I55*gFOBT!$G54</f>
        <v>254.57657728499947</v>
      </c>
      <c r="N54" s="36">
        <f>'Intermediate gFOBT'!J54+'Intermediate gFOBT'!J55*gFOBT!$G54</f>
        <v>278.8303321013866</v>
      </c>
      <c r="P54" s="36">
        <f>'Intermediate gFOBT'!L54+'Intermediate gFOBT'!L55*gFOBT!$G54</f>
        <v>258.31487889273427</v>
      </c>
      <c r="Q54" s="36">
        <f>'Intermediate gFOBT'!M54+'Intermediate gFOBT'!M55*gFOBT!$G54</f>
        <v>247.97365862282257</v>
      </c>
      <c r="R54" s="36">
        <f>'Intermediate gFOBT'!N54+'Intermediate gFOBT'!N55*gFOBT!$G54</f>
        <v>269.544002475029</v>
      </c>
    </row>
    <row r="55" spans="1:19" x14ac:dyDescent="0.3">
      <c r="A55" s="5"/>
      <c r="B55" s="6" t="s">
        <v>5</v>
      </c>
      <c r="C55" s="42" t="str">
        <f>'Intermediate gFOBT'!C55</f>
        <v>1.02 (1.01, 1.03)</v>
      </c>
      <c r="D55" s="51" t="str">
        <f>'Intermediate gFOBT'!G55</f>
        <v>1.02 (1.00, 1.03)</v>
      </c>
      <c r="E55" s="97" t="str">
        <f>'Intermediate gFOBT'!K55</f>
        <v>1.01 (1.00, 1.02)</v>
      </c>
      <c r="G55" s="21">
        <v>1250</v>
      </c>
      <c r="H55" s="55">
        <f>'Intermediate gFOBT'!D54+'Intermediate gFOBT'!D55*gFOBT!$G55</f>
        <v>1278.0221038643476</v>
      </c>
      <c r="I55" s="36">
        <f>'Intermediate gFOBT'!E54+'Intermediate gFOBT'!E55*gFOBT!$G55</f>
        <v>1253.7116073438121</v>
      </c>
      <c r="J55" s="36">
        <f>'Intermediate gFOBT'!F54+'Intermediate gFOBT'!F55*gFOBT!$G55</f>
        <v>1301.3672602828217</v>
      </c>
      <c r="L55" s="36">
        <f>'Intermediate gFOBT'!H54+'Intermediate gFOBT'!H55*gFOBT!$G55</f>
        <v>1283.6129374337243</v>
      </c>
      <c r="M55" s="36">
        <f>'Intermediate gFOBT'!I54+'Intermediate gFOBT'!I55*gFOBT!$G55</f>
        <v>1258.6918036224495</v>
      </c>
      <c r="N55" s="36">
        <f>'Intermediate gFOBT'!J54+'Intermediate gFOBT'!J55*gFOBT!$G55</f>
        <v>1304.3080391077567</v>
      </c>
      <c r="P55" s="36">
        <f>'Intermediate gFOBT'!L54+'Intermediate gFOBT'!L55*gFOBT!$G55</f>
        <v>1272.1557093425645</v>
      </c>
      <c r="Q55" s="36">
        <f>'Intermediate gFOBT'!M54+'Intermediate gFOBT'!M55*gFOBT!$G55</f>
        <v>1251.6773623265226</v>
      </c>
      <c r="R55" s="36">
        <f>'Intermediate gFOBT'!N54+'Intermediate gFOBT'!N55*gFOBT!$G55</f>
        <v>1291.023716078849</v>
      </c>
    </row>
    <row r="56" spans="1:19" x14ac:dyDescent="0.3">
      <c r="A56" s="5" t="s">
        <v>11</v>
      </c>
      <c r="B56" s="6" t="s">
        <v>4</v>
      </c>
      <c r="C56" s="42" t="str">
        <f>'Intermediate gFOBT'!C56</f>
        <v>152.85 (130.37, 169.91)</v>
      </c>
      <c r="D56" s="51" t="str">
        <f>'Intermediate gFOBT'!G56</f>
        <v>35.08 (17.89, 49.38)</v>
      </c>
      <c r="E56" s="97" t="str">
        <f>'Intermediate gFOBT'!K56</f>
        <v>64.66 (50.21, 78.45)</v>
      </c>
      <c r="G56" s="21">
        <v>375</v>
      </c>
      <c r="H56" s="55">
        <f>'Intermediate gFOBT'!D56+'Intermediate gFOBT'!D57*gFOBT!$G56</f>
        <v>476.44343267030615</v>
      </c>
      <c r="I56" s="36">
        <f>'Intermediate gFOBT'!E56+'Intermediate gFOBT'!E57*gFOBT!$G56</f>
        <v>447.32097084189047</v>
      </c>
      <c r="J56" s="36">
        <f>'Intermediate gFOBT'!F56+'Intermediate gFOBT'!F57*gFOBT!$G56</f>
        <v>503.74573081699884</v>
      </c>
      <c r="L56" s="36">
        <f>'Intermediate gFOBT'!H56+'Intermediate gFOBT'!H57*gFOBT!$G56</f>
        <v>378.83333333333343</v>
      </c>
      <c r="M56" s="36">
        <f>'Intermediate gFOBT'!I56+'Intermediate gFOBT'!I57*gFOBT!$G56</f>
        <v>355.81294570502439</v>
      </c>
      <c r="N56" s="36">
        <f>'Intermediate gFOBT'!J56+'Intermediate gFOBT'!J57*gFOBT!$G56</f>
        <v>400.15888371150754</v>
      </c>
      <c r="P56" s="36">
        <f>'Intermediate gFOBT'!L56+'Intermediate gFOBT'!L57*gFOBT!$G56</f>
        <v>407.51428571428551</v>
      </c>
      <c r="Q56" s="36">
        <f>'Intermediate gFOBT'!M56+'Intermediate gFOBT'!M57*gFOBT!$G56</f>
        <v>387.58886765408511</v>
      </c>
      <c r="R56" s="36">
        <f>'Intermediate gFOBT'!N56+'Intermediate gFOBT'!N57*gFOBT!$G56</f>
        <v>426.6657907310082</v>
      </c>
    </row>
    <row r="57" spans="1:19" x14ac:dyDescent="0.3">
      <c r="A57" s="5"/>
      <c r="B57" s="6" t="s">
        <v>5</v>
      </c>
      <c r="C57" s="42" t="str">
        <f>'Intermediate gFOBT'!C57</f>
        <v>0.86 (0.85, 0.89)</v>
      </c>
      <c r="D57" s="51" t="str">
        <f>'Intermediate gFOBT'!G57</f>
        <v>0.92 (0.90, 0.94)</v>
      </c>
      <c r="E57" s="97" t="str">
        <f>'Intermediate gFOBT'!K57</f>
        <v>0.91 (0.90, 0.93)</v>
      </c>
      <c r="G57" s="42">
        <v>1500</v>
      </c>
      <c r="H57" s="55">
        <f>'Intermediate gFOBT'!D56+'Intermediate gFOBT'!D57*gFOBT!$G57</f>
        <v>1447.2362680232754</v>
      </c>
      <c r="I57" s="36">
        <f>'Intermediate gFOBT'!E56+'Intermediate gFOBT'!E57*gFOBT!$G57</f>
        <v>1398.1743803794309</v>
      </c>
      <c r="J57" s="36">
        <f>'Intermediate gFOBT'!F56+'Intermediate gFOBT'!F57*gFOBT!$G57</f>
        <v>1505.2485611694424</v>
      </c>
      <c r="L57" s="36">
        <f>'Intermediate gFOBT'!H56+'Intermediate gFOBT'!H57*gFOBT!$G57</f>
        <v>1410.0833333333337</v>
      </c>
      <c r="M57" s="36">
        <f>'Intermediate gFOBT'!I56+'Intermediate gFOBT'!I57*gFOBT!$G57</f>
        <v>1369.5892828200977</v>
      </c>
      <c r="N57" s="36">
        <f>'Intermediate gFOBT'!J56+'Intermediate gFOBT'!J57*gFOBT!$G57</f>
        <v>1452.5026337115078</v>
      </c>
      <c r="P57" s="36">
        <f>'Intermediate gFOBT'!L56+'Intermediate gFOBT'!L57*gFOBT!$G57</f>
        <v>1436.0857142857137</v>
      </c>
      <c r="Q57" s="36">
        <f>'Intermediate gFOBT'!M56+'Intermediate gFOBT'!M57*gFOBT!$G57</f>
        <v>1399.7126134734833</v>
      </c>
      <c r="R57" s="36">
        <f>'Intermediate gFOBT'!N56+'Intermediate gFOBT'!N57*gFOBT!$G57</f>
        <v>1471.3086478738658</v>
      </c>
    </row>
    <row r="58" spans="1:19" x14ac:dyDescent="0.3">
      <c r="A58" s="5" t="s">
        <v>13</v>
      </c>
      <c r="B58" s="6" t="s">
        <v>4</v>
      </c>
      <c r="C58" s="19" t="str">
        <f>'Intermediate gFOBT'!C58</f>
        <v>-4.46 (-5.38, -3.78)</v>
      </c>
      <c r="D58" s="51" t="str">
        <f>'Intermediate gFOBT'!G58</f>
        <v>*-4.53 (0.00, 0.00)</v>
      </c>
      <c r="E58" s="97" t="str">
        <f>'Intermediate gFOBT'!K58</f>
        <v>*-4.92 (0.00, 0.00)</v>
      </c>
      <c r="G58" s="42"/>
      <c r="H58" s="15"/>
    </row>
    <row r="59" spans="1:19" x14ac:dyDescent="0.3">
      <c r="A59" s="5"/>
      <c r="B59" s="6" t="s">
        <v>5</v>
      </c>
      <c r="C59" s="19" t="str">
        <f>'Intermediate gFOBT'!C59</f>
        <v>1.10 (1.05, 1.14)</v>
      </c>
      <c r="D59" s="51" t="str">
        <f>'Intermediate gFOBT'!G59</f>
        <v>*0.91 (0.82, 1.01)</v>
      </c>
      <c r="E59" s="97" t="str">
        <f>'Intermediate gFOBT'!K59</f>
        <v>*1.29 (1.21, 1.37)</v>
      </c>
      <c r="G59" s="42"/>
      <c r="H59" s="15"/>
    </row>
    <row r="60" spans="1:19" x14ac:dyDescent="0.3">
      <c r="A60" s="5" t="s">
        <v>14</v>
      </c>
      <c r="B60" s="6" t="s">
        <v>4</v>
      </c>
      <c r="C60" s="42" t="str">
        <f>'Intermediate gFOBT'!C60</f>
        <v>144.99 (122.85, 171.28)</v>
      </c>
      <c r="D60" s="51" t="str">
        <f>'Intermediate gFOBT'!G60</f>
        <v>29.33 (9.29, 54.82)</v>
      </c>
      <c r="E60" s="97" t="str">
        <f>'Intermediate gFOBT'!K60</f>
        <v>69.27 (52.33, 88.72)</v>
      </c>
      <c r="G60" s="42">
        <v>675</v>
      </c>
      <c r="H60" s="55">
        <f>'Intermediate gFOBT'!D60+'Intermediate gFOBT'!D61*gFOBT!$G60</f>
        <v>783.76014263074421</v>
      </c>
      <c r="I60" s="36">
        <f>'Intermediate gFOBT'!E60+'Intermediate gFOBT'!E61*gFOBT!$G60</f>
        <v>752.54901479141074</v>
      </c>
      <c r="J60" s="36">
        <f>'Intermediate gFOBT'!F60+'Intermediate gFOBT'!F61*gFOBT!$G60</f>
        <v>818.59554924588053</v>
      </c>
      <c r="L60" s="36">
        <f>'Intermediate gFOBT'!H60+'Intermediate gFOBT'!H61*gFOBT!$G60</f>
        <v>685.83561643835628</v>
      </c>
      <c r="M60" s="36">
        <f>'Intermediate gFOBT'!I60+'Intermediate gFOBT'!I61*gFOBT!$G60</f>
        <v>656.694785324961</v>
      </c>
      <c r="N60" s="36">
        <f>'Intermediate gFOBT'!J60+'Intermediate gFOBT'!J61*gFOBT!$G60</f>
        <v>719.5082236317852</v>
      </c>
      <c r="P60" s="36">
        <f>'Intermediate gFOBT'!L60+'Intermediate gFOBT'!L61*gFOBT!$G60</f>
        <v>719.38248847926286</v>
      </c>
      <c r="Q60" s="36">
        <f>'Intermediate gFOBT'!M60+'Intermediate gFOBT'!M61*gFOBT!$G60</f>
        <v>695.75867292682415</v>
      </c>
      <c r="R60" s="36">
        <f>'Intermediate gFOBT'!N60+'Intermediate gFOBT'!N61*gFOBT!$G60</f>
        <v>746.08646842833923</v>
      </c>
    </row>
    <row r="61" spans="1:19" x14ac:dyDescent="0.3">
      <c r="A61" s="5"/>
      <c r="B61" s="6" t="s">
        <v>5</v>
      </c>
      <c r="C61" s="23" t="str">
        <f>'Intermediate gFOBT'!C61</f>
        <v>0.95 (0.93, 0.96)</v>
      </c>
      <c r="D61" s="51" t="str">
        <f>'Intermediate gFOBT'!G61</f>
        <v>0.97 (0.96, 0.98)</v>
      </c>
      <c r="E61" s="97" t="str">
        <f>'Intermediate gFOBT'!K61</f>
        <v>0.96 (0.95, 0.97)</v>
      </c>
      <c r="G61" s="42">
        <v>2750</v>
      </c>
      <c r="H61" s="55">
        <f>'Intermediate gFOBT'!D60+'Intermediate gFOBT'!D61*gFOBT!$G61</f>
        <v>2747.3824682695067</v>
      </c>
      <c r="I61" s="36">
        <f>'Intermediate gFOBT'!E60+'Intermediate gFOBT'!E61*gFOBT!$G61</f>
        <v>2688.2884755972455</v>
      </c>
      <c r="J61" s="36">
        <f>'Intermediate gFOBT'!F60+'Intermediate gFOBT'!F61*gFOBT!$G61</f>
        <v>2808.477756321332</v>
      </c>
      <c r="L61" s="36">
        <f>'Intermediate gFOBT'!H60+'Intermediate gFOBT'!H61*gFOBT!$G61</f>
        <v>2703.9863013698641</v>
      </c>
      <c r="M61" s="36">
        <f>'Intermediate gFOBT'!I60+'Intermediate gFOBT'!I61*gFOBT!$G61</f>
        <v>2646.8772670767862</v>
      </c>
      <c r="N61" s="36">
        <f>'Intermediate gFOBT'!J60+'Intermediate gFOBT'!J61*gFOBT!$G61</f>
        <v>2762.7942498326579</v>
      </c>
      <c r="P61" s="36">
        <f>'Intermediate gFOBT'!L60+'Intermediate gFOBT'!L61*gFOBT!$G61</f>
        <v>2717.8847926267294</v>
      </c>
      <c r="Q61" s="36">
        <f>'Intermediate gFOBT'!M60+'Intermediate gFOBT'!M61*gFOBT!$G61</f>
        <v>2673.7096751539952</v>
      </c>
      <c r="R61" s="36">
        <f>'Intermediate gFOBT'!N60+'Intermediate gFOBT'!N61*gFOBT!$G61</f>
        <v>2766.8747567166279</v>
      </c>
    </row>
    <row r="62" spans="1:19" x14ac:dyDescent="0.3">
      <c r="A62" s="5" t="s">
        <v>15</v>
      </c>
      <c r="B62" s="6" t="s">
        <v>4</v>
      </c>
      <c r="C62" s="42" t="str">
        <f>'Intermediate gFOBT'!C62</f>
        <v>0.19 (-1.01, 1.03)</v>
      </c>
      <c r="D62" s="51" t="str">
        <f>'Intermediate gFOBT'!G62</f>
        <v>*-0.89 (0.00, 0.00)</v>
      </c>
      <c r="E62" s="99" t="str">
        <f>'Intermediate gFOBT'!K62</f>
        <v>*-0.13 (0.00, 0.00)</v>
      </c>
      <c r="G62" s="42"/>
      <c r="H62" s="15"/>
    </row>
    <row r="63" spans="1:19" x14ac:dyDescent="0.3">
      <c r="A63" s="5"/>
      <c r="B63" s="6" t="s">
        <v>5</v>
      </c>
      <c r="C63" s="42" t="str">
        <f>'Intermediate gFOBT'!C63</f>
        <v>0.98 (0.90, 1.09)</v>
      </c>
      <c r="D63" s="51" t="str">
        <f>'Intermediate gFOBT'!G63</f>
        <v>*1.08 (0.98, 1.20)</v>
      </c>
      <c r="E63" s="99" t="str">
        <f>'Intermediate gFOBT'!K63</f>
        <v>*1.05 (0.93, 1.19)</v>
      </c>
      <c r="G63" s="42"/>
      <c r="H63" s="15"/>
      <c r="S63" s="16" t="s">
        <v>65</v>
      </c>
    </row>
    <row r="64" spans="1:19" x14ac:dyDescent="0.3">
      <c r="A64" s="5" t="s">
        <v>16</v>
      </c>
      <c r="B64" s="6" t="s">
        <v>4</v>
      </c>
      <c r="C64" s="42" t="str">
        <f>'Intermediate gFOBT'!C64</f>
        <v>-20.86 (-25.22, -17.63)</v>
      </c>
      <c r="D64" s="51" t="str">
        <f>'Intermediate gFOBT'!G64</f>
        <v>-22.50 (-27.18, -17.83)</v>
      </c>
      <c r="E64" s="97" t="str">
        <f>'Intermediate gFOBT'!K64</f>
        <v>-24.66 (-29.21, -21.17)</v>
      </c>
      <c r="G64" s="42">
        <v>12</v>
      </c>
      <c r="H64" s="55">
        <f>'Intermediate gFOBT'!D64+'Intermediate gFOBT'!D65*gFOBT!$G64</f>
        <v>-6.5474206571416005</v>
      </c>
      <c r="I64" s="36">
        <f>'Intermediate gFOBT'!E64+'Intermediate gFOBT'!E65*gFOBT!$G64</f>
        <v>-11.832896226772942</v>
      </c>
      <c r="J64" s="36">
        <f>'Intermediate gFOBT'!F64+'Intermediate gFOBT'!F65*gFOBT!$G64</f>
        <v>-2.0296475869140398</v>
      </c>
      <c r="L64" s="36">
        <f>'Intermediate gFOBT'!H64+'Intermediate gFOBT'!H65*gFOBT!$G64</f>
        <v>-7.2476635514018408</v>
      </c>
      <c r="M64" s="36">
        <f>'Intermediate gFOBT'!I64+'Intermediate gFOBT'!I65*gFOBT!$G64</f>
        <v>-13.253258954785499</v>
      </c>
      <c r="N64" s="36">
        <f>'Intermediate gFOBT'!J64+'Intermediate gFOBT'!J65*gFOBT!$G64</f>
        <v>-1.2105695830887413</v>
      </c>
      <c r="P64" s="36">
        <f>'Intermediate gFOBT'!L64+'Intermediate gFOBT'!L65*gFOBT!$G64</f>
        <v>-9.9065573770492801</v>
      </c>
      <c r="Q64" s="36">
        <f>'Intermediate gFOBT'!M64+'Intermediate gFOBT'!M65*gFOBT!$G64</f>
        <v>-15.562385879488698</v>
      </c>
      <c r="R64" s="36">
        <f>'Intermediate gFOBT'!N64+'Intermediate gFOBT'!N65*gFOBT!$G64</f>
        <v>-5.0946895922094413</v>
      </c>
      <c r="S64" t="s">
        <v>73</v>
      </c>
    </row>
    <row r="65" spans="1:21" x14ac:dyDescent="0.3">
      <c r="A65" s="5"/>
      <c r="B65" s="6" t="s">
        <v>5</v>
      </c>
      <c r="C65" s="42" t="str">
        <f>'Intermediate gFOBT'!C65</f>
        <v>1.19 (1.12, 1.30)</v>
      </c>
      <c r="D65" s="51" t="str">
        <f>'Intermediate gFOBT'!G65</f>
        <v>1.27 (1.16, 1.38)</v>
      </c>
      <c r="E65" s="97" t="str">
        <f>'Intermediate gFOBT'!K65</f>
        <v>1.23 (1.14, 1.34)</v>
      </c>
      <c r="G65" s="42">
        <v>60</v>
      </c>
      <c r="H65" s="55">
        <f>'Intermediate gFOBT'!D64+'Intermediate gFOBT'!D65*gFOBT!$G65</f>
        <v>50.717322478198398</v>
      </c>
      <c r="I65" s="36">
        <f>'Intermediate gFOBT'!E64+'Intermediate gFOBT'!E65*gFOBT!$G65</f>
        <v>41.700567044950901</v>
      </c>
      <c r="J65" s="36">
        <f>'Intermediate gFOBT'!F64+'Intermediate gFOBT'!F65*gFOBT!$G65</f>
        <v>60.364141967928198</v>
      </c>
      <c r="L65" s="36">
        <f>'Intermediate gFOBT'!H64+'Intermediate gFOBT'!H65*gFOBT!$G65</f>
        <v>53.761682242990801</v>
      </c>
      <c r="M65" s="36">
        <f>'Intermediate gFOBT'!I64+'Intermediate gFOBT'!I65*gFOBT!$G65</f>
        <v>42.441397533764103</v>
      </c>
      <c r="N65" s="36">
        <f>'Intermediate gFOBT'!J64+'Intermediate gFOBT'!J65*gFOBT!$G65</f>
        <v>65.250968878449498</v>
      </c>
      <c r="P65" s="36">
        <f>'Intermediate gFOBT'!L64+'Intermediate gFOBT'!L65*gFOBT!$G65</f>
        <v>49.109836065573603</v>
      </c>
      <c r="Q65" s="36">
        <f>'Intermediate gFOBT'!M64+'Intermediate gFOBT'!M65*gFOBT!$G65</f>
        <v>39.018259281801697</v>
      </c>
      <c r="R65" s="36">
        <f>'Intermediate gFOBT'!N64+'Intermediate gFOBT'!N65*gFOBT!$G65</f>
        <v>59.207197200243201</v>
      </c>
      <c r="T65" t="s">
        <v>66</v>
      </c>
    </row>
    <row r="66" spans="1:21" x14ac:dyDescent="0.3">
      <c r="A66" s="5" t="s">
        <v>18</v>
      </c>
      <c r="B66" s="6" t="s">
        <v>4</v>
      </c>
      <c r="C66" s="42" t="str">
        <f>'Intermediate gFOBT'!C66</f>
        <v>-3.11 (-3.42, -2.79)</v>
      </c>
      <c r="D66" s="51" t="str">
        <f>'Intermediate gFOBT'!G66</f>
        <v>-2.76 (-3.70, -1.87)</v>
      </c>
      <c r="E66" s="97" t="str">
        <f>'Intermediate gFOBT'!K66</f>
        <v>-3.75 (-4.01, -3.54)</v>
      </c>
      <c r="G66" s="42">
        <v>2</v>
      </c>
      <c r="H66" s="55">
        <f>'Intermediate gFOBT'!D66+'Intermediate gFOBT'!D67*gFOBT!$G66</f>
        <v>-0.48667939202309007</v>
      </c>
      <c r="I66" s="36">
        <f>'Intermediate gFOBT'!E66+'Intermediate gFOBT'!E67*gFOBT!$G66</f>
        <v>-0.87144819896656012</v>
      </c>
      <c r="J66" s="36">
        <f>'Intermediate gFOBT'!F66+'Intermediate gFOBT'!F67*gFOBT!$G66</f>
        <v>-0.10026578147687992</v>
      </c>
      <c r="L66" s="36">
        <f>'Intermediate gFOBT'!H66+'Intermediate gFOBT'!H67*gFOBT!$G66</f>
        <v>-0.74458968617584009</v>
      </c>
      <c r="M66" s="36">
        <f>'Intermediate gFOBT'!I66+'Intermediate gFOBT'!I67*gFOBT!$G66</f>
        <v>-1.866192397957966</v>
      </c>
      <c r="N66" s="36">
        <f>'Intermediate gFOBT'!J66+'Intermediate gFOBT'!J67*gFOBT!$G66</f>
        <v>0.36465990048890995</v>
      </c>
      <c r="P66" s="36">
        <f>'Intermediate gFOBT'!L66+'Intermediate gFOBT'!L67*gFOBT!$G66</f>
        <v>-1.4461538461538601</v>
      </c>
      <c r="Q66" s="36">
        <f>'Intermediate gFOBT'!M66+'Intermediate gFOBT'!M67*gFOBT!$G66</f>
        <v>-1.7568194640820805</v>
      </c>
      <c r="R66" s="36">
        <f>'Intermediate gFOBT'!N66+'Intermediate gFOBT'!N67*gFOBT!$G66</f>
        <v>-1.1743108729140199</v>
      </c>
      <c r="U66" t="s">
        <v>77</v>
      </c>
    </row>
    <row r="67" spans="1:21" x14ac:dyDescent="0.3">
      <c r="A67" s="5"/>
      <c r="B67" s="6" t="s">
        <v>5</v>
      </c>
      <c r="C67" s="42" t="str">
        <f>'Intermediate gFOBT'!C67</f>
        <v>1.31 (1.27, 1.34)</v>
      </c>
      <c r="D67" s="51" t="str">
        <f>'Intermediate gFOBT'!G67</f>
        <v>1.01 (0.92, 1.12)</v>
      </c>
      <c r="E67" s="97" t="str">
        <f>'Intermediate gFOBT'!K67</f>
        <v>1.15 (1.13, 1.18)</v>
      </c>
      <c r="G67" s="42">
        <v>18</v>
      </c>
      <c r="H67" s="55">
        <f>'Intermediate gFOBT'!D66+'Intermediate gFOBT'!D67*gFOBT!$G67</f>
        <v>20.490167490781868</v>
      </c>
      <c r="I67" s="36">
        <f>'Intermediate gFOBT'!E66+'Intermediate gFOBT'!E67*gFOBT!$G67</f>
        <v>19.516412000857599</v>
      </c>
      <c r="J67" s="36">
        <f>'Intermediate gFOBT'!F66+'Intermediate gFOBT'!F67*gFOBT!$G67</f>
        <v>21.410755134834162</v>
      </c>
      <c r="L67" s="36">
        <f>'Intermediate gFOBT'!H66+'Intermediate gFOBT'!H67*gFOBT!$G67</f>
        <v>15.360327222473121</v>
      </c>
      <c r="M67" s="36">
        <f>'Intermediate gFOBT'!I66+'Intermediate gFOBT'!I67*gFOBT!$G67</f>
        <v>12.800474268708708</v>
      </c>
      <c r="N67" s="36">
        <f>'Intermediate gFOBT'!J66+'Intermediate gFOBT'!J67*gFOBT!$G67</f>
        <v>18.21527243773355</v>
      </c>
      <c r="P67" s="36">
        <f>'Intermediate gFOBT'!L66+'Intermediate gFOBT'!L67*gFOBT!$G67</f>
        <v>17.015384615384541</v>
      </c>
      <c r="Q67" s="36">
        <f>'Intermediate gFOBT'!M66+'Intermediate gFOBT'!M67*gFOBT!$G67</f>
        <v>16.261352095988642</v>
      </c>
      <c r="R67" s="36">
        <f>'Intermediate gFOBT'!N66+'Intermediate gFOBT'!N67*gFOBT!$G67</f>
        <v>17.734780036176861</v>
      </c>
      <c r="U67" t="s">
        <v>67</v>
      </c>
    </row>
    <row r="68" spans="1:21" x14ac:dyDescent="0.3">
      <c r="A68" s="5" t="s">
        <v>19</v>
      </c>
      <c r="B68" s="6" t="s">
        <v>4</v>
      </c>
      <c r="C68" s="42" t="str">
        <f>'Intermediate gFOBT'!C68</f>
        <v>-356.20 (-477.37, -262.87)</v>
      </c>
      <c r="D68" s="51" t="str">
        <f>'Intermediate gFOBT'!G68</f>
        <v>-398.35 (-528.48, -299.88)</v>
      </c>
      <c r="E68" s="97" t="str">
        <f>'Intermediate gFOBT'!K68</f>
        <v>-419.82 (-527.65, -317.71)</v>
      </c>
      <c r="G68" s="42">
        <v>175</v>
      </c>
      <c r="H68" s="55">
        <f>'Intermediate gFOBT'!D68+'Intermediate gFOBT'!D69*gFOBT!$G68</f>
        <v>-139.60143051118698</v>
      </c>
      <c r="I68" s="36">
        <f>'Intermediate gFOBT'!E68+'Intermediate gFOBT'!E69*gFOBT!$G68</f>
        <v>-290.87882318661099</v>
      </c>
      <c r="J68" s="36">
        <f>'Intermediate gFOBT'!F68+'Intermediate gFOBT'!F69*gFOBT!$G68</f>
        <v>-8.668283675961959</v>
      </c>
      <c r="L68" s="36">
        <f>'Intermediate gFOBT'!H68+'Intermediate gFOBT'!H69*gFOBT!$G68</f>
        <v>-135.85000000000002</v>
      </c>
      <c r="M68" s="36">
        <f>'Intermediate gFOBT'!I68+'Intermediate gFOBT'!I69*gFOBT!$G68</f>
        <v>-296.89082005283973</v>
      </c>
      <c r="N68" s="36">
        <f>'Intermediate gFOBT'!J68+'Intermediate gFOBT'!J69*gFOBT!$G68</f>
        <v>2.9541142078210214</v>
      </c>
      <c r="P68" s="36">
        <f>'Intermediate gFOBT'!L68+'Intermediate gFOBT'!L69*gFOBT!$G68</f>
        <v>-191.15921237693377</v>
      </c>
      <c r="Q68" s="36">
        <f>'Intermediate gFOBT'!M68+'Intermediate gFOBT'!M69*gFOBT!$G68</f>
        <v>-332.21404379562102</v>
      </c>
      <c r="R68" s="36">
        <f>'Intermediate gFOBT'!N68+'Intermediate gFOBT'!N69*gFOBT!$G68</f>
        <v>-54.258593231584769</v>
      </c>
    </row>
    <row r="69" spans="1:21" x14ac:dyDescent="0.3">
      <c r="A69" s="5"/>
      <c r="B69" s="6" t="s">
        <v>5</v>
      </c>
      <c r="C69" s="19" t="str">
        <f>'Intermediate gFOBT'!C69</f>
        <v>1.24 (1.07, 1.45)</v>
      </c>
      <c r="D69" s="51" t="str">
        <f>'Intermediate gFOBT'!G69</f>
        <v>1.50 (1.32, 1.73)</v>
      </c>
      <c r="E69" s="97" t="str">
        <f>'Intermediate gFOBT'!K69</f>
        <v>1.31 (1.12, 1.51)</v>
      </c>
      <c r="G69" s="42">
        <v>750</v>
      </c>
      <c r="H69" s="55">
        <f>'Intermediate gFOBT'!D68+'Intermediate gFOBT'!D69*gFOBT!$G69</f>
        <v>572.09039498586708</v>
      </c>
      <c r="I69" s="36">
        <f>'Intermediate gFOBT'!E68+'Intermediate gFOBT'!E69*gFOBT!$G69</f>
        <v>321.88845406824908</v>
      </c>
      <c r="J69" s="36">
        <f>'Intermediate gFOBT'!F68+'Intermediate gFOBT'!F69*gFOBT!$G69</f>
        <v>826.57861336921314</v>
      </c>
      <c r="L69" s="36">
        <f>'Intermediate gFOBT'!H68+'Intermediate gFOBT'!H69*gFOBT!$G69</f>
        <v>726.65</v>
      </c>
      <c r="M69" s="36">
        <f>'Intermediate gFOBT'!I68+'Intermediate gFOBT'!I69*gFOBT!$G69</f>
        <v>464.05894446835543</v>
      </c>
      <c r="N69" s="36">
        <f>'Intermediate gFOBT'!J68+'Intermediate gFOBT'!J69*gFOBT!$G69</f>
        <v>997.97708511133999</v>
      </c>
      <c r="P69" s="36">
        <f>'Intermediate gFOBT'!L68+'Intermediate gFOBT'!L69*gFOBT!$G69</f>
        <v>560.14177215189841</v>
      </c>
      <c r="Q69" s="36">
        <f>'Intermediate gFOBT'!M68+'Intermediate gFOBT'!M69*gFOBT!$G69</f>
        <v>309.93924087590995</v>
      </c>
      <c r="R69" s="36">
        <f>'Intermediate gFOBT'!N68+'Intermediate gFOBT'!N69*gFOBT!$G69</f>
        <v>811.37777040478136</v>
      </c>
      <c r="S69" t="s">
        <v>69</v>
      </c>
      <c r="T69" t="s">
        <v>71</v>
      </c>
    </row>
    <row r="70" spans="1:21" x14ac:dyDescent="0.3">
      <c r="A70" s="5" t="s">
        <v>20</v>
      </c>
      <c r="B70" s="6" t="s">
        <v>4</v>
      </c>
      <c r="C70" s="19" t="str">
        <f>'Intermediate gFOBT'!C70</f>
        <v>-9.36 (-18.91, -1.28)</v>
      </c>
      <c r="D70" s="51" t="str">
        <f>'Intermediate gFOBT'!G70</f>
        <v>14.91 (-23.13, 52.16)</v>
      </c>
      <c r="E70" s="97" t="str">
        <f>'Intermediate gFOBT'!K70</f>
        <v>-16.49 (-20.53, -12.91)</v>
      </c>
      <c r="G70" s="42">
        <v>125</v>
      </c>
      <c r="H70" s="55">
        <f>'Intermediate gFOBT'!D70+'Intermediate gFOBT'!D71*gFOBT!$G70</f>
        <v>142.4954146158496</v>
      </c>
      <c r="I70" s="36">
        <f>'Intermediate gFOBT'!E70+'Intermediate gFOBT'!E71*gFOBT!$G70</f>
        <v>127.7543386360712</v>
      </c>
      <c r="J70" s="36">
        <f>'Intermediate gFOBT'!F70+'Intermediate gFOBT'!F71*gFOBT!$G70</f>
        <v>156.54834473615381</v>
      </c>
      <c r="L70" s="36">
        <f>'Intermediate gFOBT'!H70+'Intermediate gFOBT'!H71*gFOBT!$G70</f>
        <v>151.27272727272762</v>
      </c>
      <c r="M70" s="36">
        <f>'Intermediate gFOBT'!I70+'Intermediate gFOBT'!I71*gFOBT!$G70</f>
        <v>90.823826455257759</v>
      </c>
      <c r="N70" s="36">
        <f>'Intermediate gFOBT'!J70+'Intermediate gFOBT'!J71*gFOBT!$G70</f>
        <v>211.28382864332198</v>
      </c>
      <c r="P70" s="36">
        <f>'Intermediate gFOBT'!L70+'Intermediate gFOBT'!L71*gFOBT!$G70</f>
        <v>125.91518987341736</v>
      </c>
      <c r="Q70" s="36">
        <f>'Intermediate gFOBT'!M70+'Intermediate gFOBT'!M71*gFOBT!$G70</f>
        <v>119.63801885465014</v>
      </c>
      <c r="R70" s="36">
        <f>'Intermediate gFOBT'!N70+'Intermediate gFOBT'!N71*gFOBT!$G70</f>
        <v>132.02074011537874</v>
      </c>
      <c r="T70" t="s">
        <v>70</v>
      </c>
    </row>
    <row r="71" spans="1:21" x14ac:dyDescent="0.3">
      <c r="A71" s="5"/>
      <c r="B71" s="6" t="s">
        <v>5</v>
      </c>
      <c r="C71" s="19" t="str">
        <f>'Intermediate gFOBT'!C71</f>
        <v>1.21 (1.17, 1.26)</v>
      </c>
      <c r="D71" s="51" t="str">
        <f>'Intermediate gFOBT'!G71</f>
        <v>1.09 (0.91, 1.27)</v>
      </c>
      <c r="E71" s="97" t="str">
        <f>'Intermediate gFOBT'!K71</f>
        <v>1.14 (1.12, 1.16)</v>
      </c>
      <c r="G71" s="42">
        <v>350</v>
      </c>
      <c r="H71" s="55">
        <f>'Intermediate gFOBT'!D70+'Intermediate gFOBT'!D71*gFOBT!$G71</f>
        <v>415.84055395639734</v>
      </c>
      <c r="I71" s="36">
        <f>'Intermediate gFOBT'!E70+'Intermediate gFOBT'!E71*gFOBT!$G71</f>
        <v>391.74455643595223</v>
      </c>
      <c r="J71" s="36">
        <f>'Intermediate gFOBT'!F70+'Intermediate gFOBT'!F71*gFOBT!$G71</f>
        <v>440.63059039909263</v>
      </c>
      <c r="L71" s="36">
        <f>'Intermediate gFOBT'!H70+'Intermediate gFOBT'!H71*gFOBT!$G71</f>
        <v>396.72727272727286</v>
      </c>
      <c r="M71" s="36">
        <f>'Intermediate gFOBT'!I70+'Intermediate gFOBT'!I71*gFOBT!$G71</f>
        <v>295.93432369282652</v>
      </c>
      <c r="N71" s="36">
        <f>'Intermediate gFOBT'!J70+'Intermediate gFOBT'!J71*gFOBT!$G71</f>
        <v>497.70532793610772</v>
      </c>
      <c r="P71" s="36">
        <f>'Intermediate gFOBT'!L70+'Intermediate gFOBT'!L71*gFOBT!$G71</f>
        <v>382.24430379746707</v>
      </c>
      <c r="Q71" s="36">
        <f>'Intermediate gFOBT'!M70+'Intermediate gFOBT'!M71*gFOBT!$G71</f>
        <v>371.94384409736836</v>
      </c>
      <c r="R71" s="36">
        <f>'Intermediate gFOBT'!N70+'Intermediate gFOBT'!N71*gFOBT!$G71</f>
        <v>392.89030533276951</v>
      </c>
      <c r="T71" t="s">
        <v>72</v>
      </c>
    </row>
    <row r="72" spans="1:21" x14ac:dyDescent="0.3">
      <c r="A72" s="5" t="s">
        <v>22</v>
      </c>
      <c r="B72" s="6" t="s">
        <v>4</v>
      </c>
      <c r="C72" s="19" t="str">
        <f>'Intermediate gFOBT'!C72</f>
        <v>0.18 (0.14, 0.21)</v>
      </c>
      <c r="D72" s="51" t="str">
        <f>'Intermediate gFOBT'!G72</f>
        <v>0.11 (0.07, 0.15)</v>
      </c>
      <c r="E72" s="97" t="str">
        <f>'Intermediate gFOBT'!K72</f>
        <v>0.20 (0.16, 0.24)</v>
      </c>
      <c r="G72" s="42">
        <v>0.2</v>
      </c>
      <c r="H72" s="56">
        <f>'Intermediate gFOBT'!D72+'Intermediate gFOBT'!D73*gFOBT!$G72</f>
        <v>0.40001315102645296</v>
      </c>
      <c r="I72" s="57">
        <f>'Intermediate gFOBT'!E72+'Intermediate gFOBT'!E73*gFOBT!$G72</f>
        <v>0.34369695014490298</v>
      </c>
      <c r="J72" s="57">
        <f>'Intermediate gFOBT'!F72+'Intermediate gFOBT'!F73*gFOBT!$G72</f>
        <v>0.45069970111542201</v>
      </c>
      <c r="L72" s="57">
        <f>'Intermediate gFOBT'!H72+'Intermediate gFOBT'!H73*gFOBT!$G72</f>
        <v>0.355074528686942</v>
      </c>
      <c r="M72" s="57">
        <f>'Intermediate gFOBT'!I72+'Intermediate gFOBT'!I73*gFOBT!$G72</f>
        <v>0.29043953975042641</v>
      </c>
      <c r="N72" s="57">
        <f>'Intermediate gFOBT'!J72+'Intermediate gFOBT'!J73*gFOBT!$G72</f>
        <v>0.41545064092723205</v>
      </c>
      <c r="P72" s="57">
        <f>'Intermediate gFOBT'!L72+'Intermediate gFOBT'!L73*gFOBT!$G72</f>
        <v>0.43145312499999899</v>
      </c>
      <c r="Q72" s="57">
        <f>'Intermediate gFOBT'!M72+'Intermediate gFOBT'!M73*gFOBT!$G72</f>
        <v>0.37273120017237604</v>
      </c>
      <c r="R72" s="57">
        <f>'Intermediate gFOBT'!N72+'Intermediate gFOBT'!N73*gFOBT!$G72</f>
        <v>0.49057983193277399</v>
      </c>
    </row>
    <row r="73" spans="1:21" x14ac:dyDescent="0.3">
      <c r="A73" s="5"/>
      <c r="B73" s="6" t="s">
        <v>5</v>
      </c>
      <c r="C73" s="19" t="str">
        <f>'Intermediate gFOBT'!C73</f>
        <v>1.12 (1.04, 1.22)</v>
      </c>
      <c r="D73" s="51" t="str">
        <f>'Intermediate gFOBT'!G73</f>
        <v>1.21 (1.10, 1.32)</v>
      </c>
      <c r="E73" s="97" t="str">
        <f>'Intermediate gFOBT'!K73</f>
        <v>1.14 (1.05, 1.25)</v>
      </c>
      <c r="G73" s="42">
        <v>0.95</v>
      </c>
      <c r="H73" s="56">
        <f>'Intermediate gFOBT'!D72+'Intermediate gFOBT'!D73*gFOBT!$G73</f>
        <v>1.2384527152051878</v>
      </c>
      <c r="I73" s="57">
        <f>'Intermediate gFOBT'!E72+'Intermediate gFOBT'!E73*gFOBT!$G73</f>
        <v>1.1249096916190755</v>
      </c>
      <c r="J73" s="57">
        <f>'Intermediate gFOBT'!F72+'Intermediate gFOBT'!F73*gFOBT!$G73</f>
        <v>1.3682127155939945</v>
      </c>
      <c r="L73" s="57">
        <f>'Intermediate gFOBT'!H72+'Intermediate gFOBT'!H73*gFOBT!$G73</f>
        <v>1.2610496185443318</v>
      </c>
      <c r="M73" s="57">
        <f>'Intermediate gFOBT'!I72+'Intermediate gFOBT'!I73*gFOBT!$G73</f>
        <v>1.1159828220022163</v>
      </c>
      <c r="N73" s="57">
        <f>'Intermediate gFOBT'!J72+'Intermediate gFOBT'!J73*gFOBT!$G73</f>
        <v>1.4047759141464196</v>
      </c>
      <c r="P73" s="57">
        <f>'Intermediate gFOBT'!L72+'Intermediate gFOBT'!L73*gFOBT!$G73</f>
        <v>1.2869218749999989</v>
      </c>
      <c r="Q73" s="57">
        <f>'Intermediate gFOBT'!M72+'Intermediate gFOBT'!M73*gFOBT!$G73</f>
        <v>1.1611927386339134</v>
      </c>
      <c r="R73" s="57">
        <f>'Intermediate gFOBT'!N72+'Intermediate gFOBT'!N73*gFOBT!$G73</f>
        <v>1.4265042016806766</v>
      </c>
    </row>
    <row r="74" spans="1:21" x14ac:dyDescent="0.3">
      <c r="A74" s="5" t="s">
        <v>21</v>
      </c>
      <c r="B74" s="6" t="s">
        <v>4</v>
      </c>
      <c r="C74" s="19" t="str">
        <f>'Intermediate gFOBT'!C74</f>
        <v>-0.05 (-0.07, -0.03)</v>
      </c>
      <c r="D74" s="51" t="str">
        <f>'Intermediate gFOBT'!G74</f>
        <v>0.09 (0.02, 0.16)</v>
      </c>
      <c r="E74" s="97" t="str">
        <f>'Intermediate gFOBT'!K74</f>
        <v>-0.05 (-0.07, -0.03)</v>
      </c>
      <c r="G74" s="59">
        <v>0.4</v>
      </c>
      <c r="H74" s="56">
        <f>'Intermediate gFOBT'!D74+'Intermediate gFOBT'!D75*gFOBT!$G74</f>
        <v>0.40984414266884001</v>
      </c>
      <c r="I74" s="57">
        <f>'Intermediate gFOBT'!E74+'Intermediate gFOBT'!E75*gFOBT!$G74</f>
        <v>0.37934517868951206</v>
      </c>
      <c r="J74" s="57">
        <f>'Intermediate gFOBT'!F74+'Intermediate gFOBT'!F75*gFOBT!$G74</f>
        <v>0.44281287602798569</v>
      </c>
      <c r="L74" s="57">
        <f>'Intermediate gFOBT'!H74+'Intermediate gFOBT'!H75*gFOBT!$G74</f>
        <v>0.49701408450704343</v>
      </c>
      <c r="M74" s="57">
        <f>'Intermediate gFOBT'!I74+'Intermediate gFOBT'!I75*gFOBT!$G74</f>
        <v>0.38727903469079927</v>
      </c>
      <c r="N74" s="57">
        <f>'Intermediate gFOBT'!J74+'Intermediate gFOBT'!J75*gFOBT!$G74</f>
        <v>0.59956033182503909</v>
      </c>
      <c r="P74" s="57">
        <f>'Intermediate gFOBT'!L74+'Intermediate gFOBT'!L75*gFOBT!$G74</f>
        <v>0.42337000000000069</v>
      </c>
      <c r="Q74" s="57">
        <f>'Intermediate gFOBT'!M74+'Intermediate gFOBT'!M75*gFOBT!$G74</f>
        <v>0.39358784194529084</v>
      </c>
      <c r="R74" s="57">
        <f>'Intermediate gFOBT'!N74+'Intermediate gFOBT'!N75*gFOBT!$G74</f>
        <v>0.45546922492401021</v>
      </c>
      <c r="S74" t="s">
        <v>74</v>
      </c>
    </row>
    <row r="75" spans="1:21" ht="15" thickBot="1" x14ac:dyDescent="0.35">
      <c r="A75" s="9"/>
      <c r="B75" s="10" t="s">
        <v>5</v>
      </c>
      <c r="C75" s="20" t="str">
        <f>'Intermediate gFOBT'!C75</f>
        <v>1.14 (1.11, 1.17)</v>
      </c>
      <c r="D75" s="52" t="str">
        <f>'Intermediate gFOBT'!G75</f>
        <v>1.01 (0.91, 1.11)</v>
      </c>
      <c r="E75" s="98" t="str">
        <f>'Intermediate gFOBT'!K75</f>
        <v>1.19 (1.16, 1.22)</v>
      </c>
      <c r="G75" s="42">
        <v>0.99</v>
      </c>
      <c r="H75" s="56">
        <f>'Intermediate gFOBT'!D74+'Intermediate gFOBT'!D75*gFOBT!$G75</f>
        <v>1.0839780670390233</v>
      </c>
      <c r="I75" s="57">
        <f>'Intermediate gFOBT'!E74+'Intermediate gFOBT'!E75*gFOBT!$G75</f>
        <v>1.0351599127619113</v>
      </c>
      <c r="J75" s="57">
        <f>'Intermediate gFOBT'!F74+'Intermediate gFOBT'!F75*gFOBT!$G75</f>
        <v>1.1335170990817858</v>
      </c>
      <c r="L75" s="57">
        <f>'Intermediate gFOBT'!H74+'Intermediate gFOBT'!H75*gFOBT!$G75</f>
        <v>1.0911690140845103</v>
      </c>
      <c r="M75" s="57">
        <f>'Intermediate gFOBT'!I74+'Intermediate gFOBT'!I75*gFOBT!$G75</f>
        <v>0.92433031674207999</v>
      </c>
      <c r="N75" s="57">
        <f>'Intermediate gFOBT'!J74+'Intermediate gFOBT'!J75*gFOBT!$G75</f>
        <v>1.2531877828054301</v>
      </c>
      <c r="P75" s="57">
        <f>'Intermediate gFOBT'!L74+'Intermediate gFOBT'!L75*gFOBT!$G75</f>
        <v>1.1254700000000006</v>
      </c>
      <c r="Q75" s="57">
        <f>'Intermediate gFOBT'!M74+'Intermediate gFOBT'!M75*gFOBT!$G75</f>
        <v>1.0784092705167219</v>
      </c>
      <c r="R75" s="57">
        <f>'Intermediate gFOBT'!N74+'Intermediate gFOBT'!N75*gFOBT!$G75</f>
        <v>1.1735117781154969</v>
      </c>
      <c r="T75" t="s">
        <v>75</v>
      </c>
    </row>
    <row r="76" spans="1:21" x14ac:dyDescent="0.3">
      <c r="U76" t="s">
        <v>76</v>
      </c>
    </row>
    <row r="77" spans="1:21" x14ac:dyDescent="0.3">
      <c r="U77" t="s">
        <v>78</v>
      </c>
    </row>
    <row r="78" spans="1:21" x14ac:dyDescent="0.3">
      <c r="A78" s="100" t="s">
        <v>83</v>
      </c>
    </row>
    <row r="79" spans="1:21" x14ac:dyDescent="0.3">
      <c r="A79" t="s">
        <v>68</v>
      </c>
      <c r="C79"/>
      <c r="S79" t="s">
        <v>79</v>
      </c>
      <c r="T79" t="s">
        <v>80</v>
      </c>
    </row>
    <row r="80" spans="1:21" ht="43.2" x14ac:dyDescent="0.3">
      <c r="B80" s="1" t="s">
        <v>42</v>
      </c>
      <c r="C80" s="1" t="s">
        <v>35</v>
      </c>
      <c r="D80" s="1" t="s">
        <v>36</v>
      </c>
      <c r="E80" s="1" t="s">
        <v>37</v>
      </c>
      <c r="T80" t="s">
        <v>81</v>
      </c>
    </row>
    <row r="81" spans="1:20" x14ac:dyDescent="0.3">
      <c r="A81" s="5" t="s">
        <v>19</v>
      </c>
      <c r="B81" s="6" t="s">
        <v>4</v>
      </c>
      <c r="C81" s="13" t="s">
        <v>33</v>
      </c>
      <c r="D81" s="11" t="s">
        <v>25</v>
      </c>
      <c r="E81" s="12" t="s">
        <v>27</v>
      </c>
      <c r="T81" t="s">
        <v>82</v>
      </c>
    </row>
    <row r="82" spans="1:20" x14ac:dyDescent="0.3">
      <c r="A82" s="5"/>
      <c r="B82" s="6" t="s">
        <v>5</v>
      </c>
      <c r="C82" s="13" t="s">
        <v>34</v>
      </c>
      <c r="D82" s="7" t="s">
        <v>26</v>
      </c>
      <c r="E82" s="8" t="s">
        <v>28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75"/>
  <sheetViews>
    <sheetView zoomScale="70" zoomScaleNormal="70" workbookViewId="0">
      <selection activeCell="L75" sqref="L75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" t="s">
        <v>42</v>
      </c>
      <c r="C1" s="22" t="s">
        <v>35</v>
      </c>
      <c r="D1" s="22" t="s">
        <v>87</v>
      </c>
      <c r="E1" s="22" t="s">
        <v>88</v>
      </c>
      <c r="F1" s="22" t="s">
        <v>89</v>
      </c>
      <c r="G1" s="63" t="s">
        <v>36</v>
      </c>
      <c r="H1" s="63" t="s">
        <v>86</v>
      </c>
      <c r="I1" s="63" t="s">
        <v>84</v>
      </c>
      <c r="J1" s="63" t="s">
        <v>85</v>
      </c>
      <c r="K1" s="50" t="s">
        <v>37</v>
      </c>
      <c r="L1" s="50" t="s">
        <v>86</v>
      </c>
      <c r="M1" s="50" t="s">
        <v>84</v>
      </c>
      <c r="N1" s="50" t="s">
        <v>85</v>
      </c>
    </row>
    <row r="2" spans="1:16" x14ac:dyDescent="0.3">
      <c r="A2" s="3" t="s">
        <v>132</v>
      </c>
      <c r="B2" s="6" t="s">
        <v>4</v>
      </c>
      <c r="C2" s="175" t="str">
        <f>TEXT(D2,"0.00")&amp;" ("&amp;TEXT(E2,"0.00")&amp;", "&amp;TEXT(F2,"0.00")&amp;")"</f>
        <v>-85.05 (-147.24, -27.48)</v>
      </c>
      <c r="D2" s="157">
        <v>-85.0501742249307</v>
      </c>
      <c r="E2" s="157">
        <v>-147.24410329495399</v>
      </c>
      <c r="F2" s="157">
        <v>-27.477844112235299</v>
      </c>
      <c r="G2" s="175" t="str">
        <f>TEXT(H2,"0.00")&amp;" ("&amp;TEXT(I2,"0.00")&amp;", "&amp;TEXT(J2,"0.00")&amp;")"</f>
        <v>-30.78 (-72.53, 5.74)</v>
      </c>
      <c r="H2" s="157">
        <v>-30.784753363229399</v>
      </c>
      <c r="I2" s="157">
        <v>-72.533531700617502</v>
      </c>
      <c r="J2" s="157">
        <v>5.7397468354429302</v>
      </c>
      <c r="K2" s="175" t="str">
        <f>TEXT(L2,"0.00")&amp;" ("&amp;TEXT(M2,"0.00")&amp;", "&amp;TEXT(N2,"0.00")&amp;")"</f>
        <v>-101.11 (-234.82, 24.00)</v>
      </c>
      <c r="L2" s="157">
        <v>-101.113482969708</v>
      </c>
      <c r="M2" s="157">
        <v>-234.81976569540399</v>
      </c>
      <c r="N2" s="158">
        <v>24</v>
      </c>
    </row>
    <row r="3" spans="1:16" x14ac:dyDescent="0.3">
      <c r="A3" s="5"/>
      <c r="B3" s="6" t="s">
        <v>5</v>
      </c>
      <c r="C3" s="176" t="str">
        <f t="shared" ref="C3:C25" si="0">TEXT(D3,"0.00")&amp;" ("&amp;TEXT(E3,"0.00")&amp;", "&amp;TEXT(F3,"0.00")&amp;")"</f>
        <v>1.02 (1.02, 1.03)</v>
      </c>
      <c r="D3" s="159">
        <v>1.02238487216912</v>
      </c>
      <c r="E3" s="159">
        <v>1.0163291176118401</v>
      </c>
      <c r="F3" s="159">
        <v>1.02892619694339</v>
      </c>
      <c r="G3" s="176" t="str">
        <f t="shared" ref="G3:G25" si="1">TEXT(H3,"0.00")&amp;" ("&amp;TEXT(I3,"0.00")&amp;", "&amp;TEXT(J3,"0.00")&amp;")"</f>
        <v>1.01 (1.01, 1.02)</v>
      </c>
      <c r="H3" s="159">
        <v>1.0134529147982101</v>
      </c>
      <c r="I3" s="159">
        <v>1.0092405063291101</v>
      </c>
      <c r="J3" s="159">
        <v>1.0176241702906801</v>
      </c>
      <c r="K3" s="176" t="str">
        <f t="shared" ref="K3:K25" si="2">TEXT(L3,"0.00")&amp;" ("&amp;TEXT(M3,"0.00")&amp;", "&amp;TEXT(N3,"0.00")&amp;")"</f>
        <v>1.01 (1.00, 1.02)</v>
      </c>
      <c r="L3" s="159">
        <v>1.01004551875687</v>
      </c>
      <c r="M3" s="159">
        <v>0.99914821124361197</v>
      </c>
      <c r="N3" s="160">
        <v>1.02313006908982</v>
      </c>
    </row>
    <row r="4" spans="1:16" x14ac:dyDescent="0.3">
      <c r="A4" s="5" t="s">
        <v>135</v>
      </c>
      <c r="B4" s="6" t="s">
        <v>4</v>
      </c>
      <c r="C4" s="194" t="str">
        <f>TEXT(D4,"0.00")&amp;" ("&amp;TEXT(E4,"0.00")&amp;", "&amp;TEXT(F4,"0.00")&amp;")"</f>
        <v>-9.12 (-13.52, -5.44)</v>
      </c>
      <c r="D4" s="42">
        <v>-9.1199421845260495</v>
      </c>
      <c r="E4" s="42">
        <v>-13.516479742832599</v>
      </c>
      <c r="F4" s="42">
        <v>-5.4377424448577996</v>
      </c>
      <c r="G4" s="51" t="str">
        <f>TEXT(H4,"0.00")&amp;" ("&amp;TEXT(I4,"0.00")&amp;", "&amp;TEXT(J4,"0.00")&amp;")"</f>
        <v>-7.97 (-11.63, -2.78)</v>
      </c>
      <c r="H4" s="19">
        <v>-7.9745074797930302</v>
      </c>
      <c r="I4" s="19">
        <v>-11.6299063736021</v>
      </c>
      <c r="J4" s="19">
        <v>-2.7821149687778202</v>
      </c>
      <c r="K4" s="7" t="str">
        <f>TEXT(L4,"0.00")&amp;" ("&amp;TEXT(M4,"0.00")&amp;", "&amp;TEXT(N4,"0.00")&amp;")"</f>
        <v>-13.51 (-22.37, -3.46)</v>
      </c>
      <c r="L4" s="53">
        <v>-13.514613778705799</v>
      </c>
      <c r="M4" s="6">
        <v>-22.368852459016399</v>
      </c>
      <c r="N4" s="28">
        <v>-3.4596273291925899</v>
      </c>
      <c r="P4" s="6"/>
    </row>
    <row r="5" spans="1:16" x14ac:dyDescent="0.3">
      <c r="A5" s="5"/>
      <c r="B5" s="6" t="s">
        <v>5</v>
      </c>
      <c r="C5" s="193" t="str">
        <f t="shared" si="0"/>
        <v>1.00 (1.00, 1.01)</v>
      </c>
      <c r="D5" s="91">
        <v>1.0029873498253401</v>
      </c>
      <c r="E5" s="91">
        <v>0.998006569208159</v>
      </c>
      <c r="F5" s="91">
        <v>1.0079444406167599</v>
      </c>
      <c r="G5" s="94" t="str">
        <f t="shared" si="1"/>
        <v>1.00 (0.99, 1.00)</v>
      </c>
      <c r="H5" s="24">
        <v>0.99674880815376099</v>
      </c>
      <c r="I5" s="23">
        <v>0.99128536150573898</v>
      </c>
      <c r="J5" s="24">
        <v>1.0018799381471799</v>
      </c>
      <c r="K5" s="7" t="str">
        <f t="shared" si="2"/>
        <v>0.98 (0.98, 1.00)</v>
      </c>
      <c r="L5" s="53">
        <v>0.98434237995824703</v>
      </c>
      <c r="M5" s="6">
        <v>0.97515527950310599</v>
      </c>
      <c r="N5" s="28">
        <v>0.99590163934426201</v>
      </c>
      <c r="P5" s="6"/>
    </row>
    <row r="6" spans="1:16" x14ac:dyDescent="0.3">
      <c r="A6" s="5" t="s">
        <v>11</v>
      </c>
      <c r="B6" s="6" t="s">
        <v>4</v>
      </c>
      <c r="C6" s="193" t="str">
        <f t="shared" si="0"/>
        <v>121.82 (108.83, 135.40)</v>
      </c>
      <c r="D6" s="91">
        <v>121.816801591138</v>
      </c>
      <c r="E6" s="91">
        <v>108.83399871269199</v>
      </c>
      <c r="F6" s="91">
        <v>135.395074290092</v>
      </c>
      <c r="G6" s="94" t="str">
        <f t="shared" si="1"/>
        <v>31.99 (26.83, 40.15)</v>
      </c>
      <c r="H6" s="24">
        <v>31.9924124715379</v>
      </c>
      <c r="I6" s="24">
        <v>26.828219982303601</v>
      </c>
      <c r="J6" s="24">
        <v>40.154558492217497</v>
      </c>
      <c r="K6" s="7" t="str">
        <f t="shared" si="2"/>
        <v>-38.27 (-54.79, -19.12)</v>
      </c>
      <c r="L6" s="53">
        <v>-38.272727272727302</v>
      </c>
      <c r="M6" s="6">
        <v>-54.794964028776903</v>
      </c>
      <c r="N6" s="28">
        <v>-19.122494432071299</v>
      </c>
      <c r="P6" s="6"/>
    </row>
    <row r="7" spans="1:16" x14ac:dyDescent="0.3">
      <c r="A7" s="5"/>
      <c r="B7" s="6" t="s">
        <v>5</v>
      </c>
      <c r="C7" s="51" t="str">
        <f t="shared" si="0"/>
        <v>0.94 (0.93, 0.96)</v>
      </c>
      <c r="D7" s="19">
        <v>0.93995223434018504</v>
      </c>
      <c r="E7" s="19">
        <v>0.92533423591889097</v>
      </c>
      <c r="F7" s="19">
        <v>0.95647713504973797</v>
      </c>
      <c r="G7" s="94" t="str">
        <f t="shared" si="1"/>
        <v>1.00 (0.99, 1.00)</v>
      </c>
      <c r="H7" s="24">
        <v>0.99579717349503105</v>
      </c>
      <c r="I7" s="24">
        <v>0.98686576973856899</v>
      </c>
      <c r="J7" s="24">
        <v>1.0025223925873401</v>
      </c>
      <c r="K7" s="7" t="str">
        <f t="shared" si="2"/>
        <v>1.09 (1.07, 1.11)</v>
      </c>
      <c r="L7" s="53">
        <v>1.0909090909090899</v>
      </c>
      <c r="M7" s="6">
        <v>1.06904231625835</v>
      </c>
      <c r="N7" s="28">
        <v>1.10971223021583</v>
      </c>
      <c r="P7" s="6"/>
    </row>
    <row r="8" spans="1:16" x14ac:dyDescent="0.3">
      <c r="A8" s="5" t="s">
        <v>13</v>
      </c>
      <c r="B8" s="6" t="s">
        <v>4</v>
      </c>
      <c r="C8" s="51" t="str">
        <f t="shared" si="0"/>
        <v>0.71 (-0.14, 1.62)</v>
      </c>
      <c r="D8" s="19">
        <v>0.70686439518754396</v>
      </c>
      <c r="E8" s="19">
        <v>-0.139592885105769</v>
      </c>
      <c r="F8" s="19">
        <v>1.6153086499050999</v>
      </c>
      <c r="G8" s="94" t="str">
        <f>"*"&amp;TEXT(H8,"0.00")&amp;" ("&amp;TEXT(I8,"0.00")&amp;", "&amp;TEXT(J8,"0.00")&amp;")"</f>
        <v>*1.47 (0.00, 0.00)</v>
      </c>
      <c r="H8" s="24">
        <v>1.46847232670468</v>
      </c>
      <c r="I8" s="26"/>
      <c r="J8" s="26"/>
      <c r="K8" s="7" t="str">
        <f>"*"&amp;TEXT(L8,"0.00")&amp;" ("&amp;TEXT(M8,"0.00")&amp;", "&amp;TEXT(N8,"0.00")&amp;")"</f>
        <v>*4.96 (0.00, 0.00)</v>
      </c>
      <c r="L8" s="53">
        <v>4.9574250483768196</v>
      </c>
      <c r="M8" s="26"/>
      <c r="N8" s="49"/>
      <c r="P8" s="6"/>
    </row>
    <row r="9" spans="1:16" x14ac:dyDescent="0.3">
      <c r="A9" s="5"/>
      <c r="B9" s="6" t="s">
        <v>5</v>
      </c>
      <c r="C9" s="51" t="str">
        <f t="shared" si="0"/>
        <v>1.23 (1.14, 1.30)</v>
      </c>
      <c r="D9" s="19">
        <v>1.22804809558376</v>
      </c>
      <c r="E9" s="19">
        <v>1.13572041424599</v>
      </c>
      <c r="F9" s="19">
        <v>1.2997648635401999</v>
      </c>
      <c r="G9" s="94" t="str">
        <f>"*"&amp;TEXT(H9,"0.00")&amp;" ("&amp;TEXT(I9,"0.00")&amp;", "&amp;TEXT(J9,"0.00")&amp;")"</f>
        <v>*1.41 (1.24, 1.60)</v>
      </c>
      <c r="H9" s="24">
        <v>1.4098048079035701</v>
      </c>
      <c r="I9" s="24">
        <v>1.2430011969425101</v>
      </c>
      <c r="J9" s="24">
        <v>1.5989925040112001</v>
      </c>
      <c r="K9" s="7" t="str">
        <f>"*"&amp;TEXT(L9,"0.00")&amp;" ("&amp;TEXT(M9,"0.00")&amp;", "&amp;TEXT(N9,"0.00")&amp;")"</f>
        <v>*1.09 (0.99, 1.21)</v>
      </c>
      <c r="L9" s="53">
        <v>1.09352001227185</v>
      </c>
      <c r="M9" s="6">
        <v>0.98629030467504597</v>
      </c>
      <c r="N9" s="28">
        <v>1.21240775821374</v>
      </c>
      <c r="P9" s="6"/>
    </row>
    <row r="10" spans="1:16" x14ac:dyDescent="0.3">
      <c r="A10" s="5" t="s">
        <v>14</v>
      </c>
      <c r="B10" s="6" t="s">
        <v>4</v>
      </c>
      <c r="C10" s="51" t="str">
        <f t="shared" si="0"/>
        <v>114.81 (105.89, 122.45)</v>
      </c>
      <c r="D10" s="19">
        <v>114.814824867813</v>
      </c>
      <c r="E10" s="19">
        <v>105.88503907680099</v>
      </c>
      <c r="F10" s="19">
        <v>122.445015464821</v>
      </c>
      <c r="G10" s="94" t="str">
        <f t="shared" si="1"/>
        <v>39.06 (34.99, 44.04)</v>
      </c>
      <c r="H10" s="24">
        <v>39.055954088952603</v>
      </c>
      <c r="I10" s="24">
        <v>34.994884910486</v>
      </c>
      <c r="J10" s="24">
        <v>44.039123630673203</v>
      </c>
      <c r="K10" s="7" t="str">
        <f t="shared" si="2"/>
        <v>-30.15 (-57.16, -9.43)</v>
      </c>
      <c r="L10" s="53">
        <v>-30.154929577464799</v>
      </c>
      <c r="M10" s="6">
        <v>-57.161339421613299</v>
      </c>
      <c r="N10" s="28">
        <v>-9.4301552106430808</v>
      </c>
      <c r="P10" s="6"/>
    </row>
    <row r="11" spans="1:16" x14ac:dyDescent="0.3">
      <c r="A11" s="5"/>
      <c r="B11" s="6" t="s">
        <v>5</v>
      </c>
      <c r="C11" s="51" t="str">
        <f t="shared" si="0"/>
        <v>0.97 (0.97, 0.98)</v>
      </c>
      <c r="D11" s="19">
        <v>0.97376885353322895</v>
      </c>
      <c r="E11" s="19">
        <v>0.96959822470734802</v>
      </c>
      <c r="F11" s="19">
        <v>0.97937210369228</v>
      </c>
      <c r="G11" s="94" t="str">
        <f t="shared" si="1"/>
        <v>0.99 (0.99, 0.99)</v>
      </c>
      <c r="H11" s="24">
        <v>0.99139167862266897</v>
      </c>
      <c r="I11" s="24">
        <v>0.98904538341158099</v>
      </c>
      <c r="J11" s="24">
        <v>0.99360613810741705</v>
      </c>
      <c r="K11" s="7" t="str">
        <f t="shared" si="2"/>
        <v>1.03 (1.02, 1.04)</v>
      </c>
      <c r="L11" s="53">
        <v>1.0281690140845099</v>
      </c>
      <c r="M11" s="6">
        <v>1.01552106430155</v>
      </c>
      <c r="N11" s="28">
        <v>1.04261796042618</v>
      </c>
      <c r="P11" s="6"/>
    </row>
    <row r="12" spans="1:16" x14ac:dyDescent="0.3">
      <c r="A12" s="5" t="s">
        <v>15</v>
      </c>
      <c r="B12" s="6" t="s">
        <v>4</v>
      </c>
      <c r="C12" s="51" t="str">
        <f t="shared" si="0"/>
        <v>1.20 (0.32, 1.90)</v>
      </c>
      <c r="D12" s="19">
        <v>1.19662123176785</v>
      </c>
      <c r="E12" s="19">
        <v>0.32209765711459898</v>
      </c>
      <c r="F12" s="19">
        <v>1.8963951946957001</v>
      </c>
      <c r="G12" s="94" t="str">
        <f>"*"&amp;TEXT(H12,"0.00")&amp;" ("&amp;TEXT(I12,"0.00")&amp;", "&amp;TEXT(J12,"0.00")&amp;")"</f>
        <v>*0.74 (0.00, 0.00)</v>
      </c>
      <c r="H12" s="24">
        <v>0.74188396104947096</v>
      </c>
      <c r="I12" s="27"/>
      <c r="J12" s="26"/>
      <c r="K12" s="94" t="str">
        <f>"*"&amp;TEXT(L12,"0.00")&amp;" ("&amp;TEXT(M12,"0.00")&amp;", "&amp;TEXT(N12,"0.00")&amp;")"</f>
        <v>*0.82 (0.00, 0.00)</v>
      </c>
      <c r="L12" s="53">
        <v>0.823734403855653</v>
      </c>
      <c r="M12" s="48"/>
      <c r="N12" s="49"/>
      <c r="P12" s="6"/>
    </row>
    <row r="13" spans="1:16" x14ac:dyDescent="0.3">
      <c r="A13" s="5"/>
      <c r="B13" s="6" t="s">
        <v>5</v>
      </c>
      <c r="C13" s="51" t="str">
        <f t="shared" si="0"/>
        <v>0.88 (0.81, 0.97)</v>
      </c>
      <c r="D13" s="19">
        <v>0.88434677767917502</v>
      </c>
      <c r="E13" s="19">
        <v>0.81325780841240003</v>
      </c>
      <c r="F13" s="19">
        <v>0.97068756217051</v>
      </c>
      <c r="G13" s="94" t="str">
        <f>"*"&amp;TEXT(H13,"0.00")&amp;" ("&amp;TEXT(I13,"0.00")&amp;", "&amp;TEXT(J13,"0.00")&amp;")"</f>
        <v>*0.97 (0.86, 1.09)</v>
      </c>
      <c r="H13" s="24">
        <v>0.97047475386641302</v>
      </c>
      <c r="I13" s="24">
        <v>0.86201031281044305</v>
      </c>
      <c r="J13" s="24">
        <v>1.09258698404828</v>
      </c>
      <c r="K13" s="94" t="str">
        <f>"*"&amp;TEXT(L13,"0.00")&amp;" ("&amp;TEXT(M13,"0.00")&amp;", "&amp;TEXT(N13,"0.00")&amp;")"</f>
        <v>*0.92 (0.84, 1.02)</v>
      </c>
      <c r="L13" s="53">
        <v>0.92190871726432899</v>
      </c>
      <c r="M13" s="6">
        <v>0.83530405858765999</v>
      </c>
      <c r="N13" s="28">
        <v>1.0174925815696401</v>
      </c>
      <c r="P13" s="6"/>
    </row>
    <row r="14" spans="1:16" x14ac:dyDescent="0.3">
      <c r="A14" s="5" t="s">
        <v>16</v>
      </c>
      <c r="B14" s="6" t="s">
        <v>4</v>
      </c>
      <c r="C14" s="51" t="str">
        <f t="shared" si="0"/>
        <v>-0.67 (-1.80, 0.60)</v>
      </c>
      <c r="D14" s="19">
        <v>-0.66994949651623203</v>
      </c>
      <c r="E14" s="19">
        <v>-1.7998206398694001</v>
      </c>
      <c r="F14" s="19">
        <v>0.59862451522849403</v>
      </c>
      <c r="G14" s="51" t="str">
        <f t="shared" si="1"/>
        <v>-4.15 (-5.94, -2.59)</v>
      </c>
      <c r="H14" s="19">
        <v>-4.1462451527227202</v>
      </c>
      <c r="I14" s="19">
        <v>-5.9432013480438197</v>
      </c>
      <c r="J14" s="19">
        <v>-2.5910148906547898</v>
      </c>
      <c r="K14" s="7" t="str">
        <f t="shared" si="2"/>
        <v>17.70 (15.36, 19.63)</v>
      </c>
      <c r="L14" s="53">
        <v>17.702205882352899</v>
      </c>
      <c r="M14" s="6">
        <v>15.363157894736799</v>
      </c>
      <c r="N14" s="28">
        <v>19.627777777777698</v>
      </c>
      <c r="P14" s="6"/>
    </row>
    <row r="15" spans="1:16" x14ac:dyDescent="0.3">
      <c r="A15" s="5"/>
      <c r="B15" s="6" t="s">
        <v>5</v>
      </c>
      <c r="C15" s="51" t="str">
        <f t="shared" si="0"/>
        <v>0.97 (0.92, 1.00)</v>
      </c>
      <c r="D15" s="19">
        <v>0.96744449514282704</v>
      </c>
      <c r="E15" s="19">
        <v>0.924488964480779</v>
      </c>
      <c r="F15" s="19">
        <v>1.0033048539517799</v>
      </c>
      <c r="G15" s="94" t="str">
        <f t="shared" si="1"/>
        <v>1.00 (0.94, 1.06)</v>
      </c>
      <c r="H15" s="24">
        <v>0.99736495846679996</v>
      </c>
      <c r="I15" s="24">
        <v>0.94126199663553201</v>
      </c>
      <c r="J15" s="24">
        <v>1.0577978032975199</v>
      </c>
      <c r="K15" s="7" t="str">
        <f t="shared" si="2"/>
        <v>0.79 (0.72, 0.86)</v>
      </c>
      <c r="L15" s="53">
        <v>0.78676470588235303</v>
      </c>
      <c r="M15" s="6">
        <v>0.72222222222222399</v>
      </c>
      <c r="N15" s="28">
        <v>0.86184210526315796</v>
      </c>
      <c r="P15" s="6"/>
    </row>
    <row r="16" spans="1:16" x14ac:dyDescent="0.3">
      <c r="A16" s="5" t="s">
        <v>18</v>
      </c>
      <c r="B16" s="6" t="s">
        <v>4</v>
      </c>
      <c r="C16" s="51" t="str">
        <f t="shared" si="0"/>
        <v>0.52 (0.07, 1.02)</v>
      </c>
      <c r="D16" s="19">
        <v>0.52467967741279997</v>
      </c>
      <c r="E16" s="19">
        <v>7.3747881364087498E-2</v>
      </c>
      <c r="F16" s="19">
        <v>1.0212684409092601</v>
      </c>
      <c r="G16" s="51" t="str">
        <f t="shared" si="1"/>
        <v>-0.49 (-1.25, 0.00)</v>
      </c>
      <c r="H16" s="19">
        <v>-0.48684210526315902</v>
      </c>
      <c r="I16" s="19">
        <v>-1.25</v>
      </c>
      <c r="J16" s="19">
        <v>-4.3478260869527201E-3</v>
      </c>
      <c r="K16" s="7" t="str">
        <f t="shared" si="2"/>
        <v>2.74 (2.04, 3.32)</v>
      </c>
      <c r="L16" s="53">
        <v>2.7397389906690699</v>
      </c>
      <c r="M16" s="6">
        <v>2.0363636363636402</v>
      </c>
      <c r="N16" s="28">
        <v>3.3159877050245599</v>
      </c>
      <c r="P16" s="6"/>
    </row>
    <row r="17" spans="1:16" x14ac:dyDescent="0.3">
      <c r="A17" s="5"/>
      <c r="B17" s="6" t="s">
        <v>5</v>
      </c>
      <c r="C17" s="51" t="str">
        <f t="shared" si="0"/>
        <v>1.28 (1.20, 1.36)</v>
      </c>
      <c r="D17" s="19">
        <v>1.28247372838926</v>
      </c>
      <c r="E17" s="19">
        <v>1.2026653328776</v>
      </c>
      <c r="F17" s="19">
        <v>1.36158456980131</v>
      </c>
      <c r="G17" s="94" t="str">
        <f t="shared" si="1"/>
        <v>1.13 (1.04, 1.25)</v>
      </c>
      <c r="H17" s="24">
        <v>1.1315789473684199</v>
      </c>
      <c r="I17" s="24">
        <v>1.0434782608695701</v>
      </c>
      <c r="J17" s="24">
        <v>1.25</v>
      </c>
      <c r="K17" s="7" t="str">
        <f t="shared" si="2"/>
        <v>0.99 (0.90, 1.09)</v>
      </c>
      <c r="L17" s="53">
        <v>0.99348541136572599</v>
      </c>
      <c r="M17" s="6">
        <v>0.89632778520157497</v>
      </c>
      <c r="N17" s="28">
        <v>1.0909090909090899</v>
      </c>
      <c r="P17" s="6"/>
    </row>
    <row r="18" spans="1:16" x14ac:dyDescent="0.3">
      <c r="A18" s="5" t="s">
        <v>19</v>
      </c>
      <c r="B18" s="6" t="s">
        <v>4</v>
      </c>
      <c r="C18" s="51" t="str">
        <f t="shared" si="0"/>
        <v>-31.04 (-37.35, -25.09)</v>
      </c>
      <c r="D18" s="19">
        <v>-31.036186961706399</v>
      </c>
      <c r="E18" s="19">
        <v>-37.3481172266888</v>
      </c>
      <c r="F18" s="19">
        <v>-25.086237307588501</v>
      </c>
      <c r="G18" s="51" t="str">
        <f t="shared" si="1"/>
        <v>-69.28 (-83.23, -54.38)</v>
      </c>
      <c r="H18" s="19">
        <v>-69.2767051416578</v>
      </c>
      <c r="I18" s="19">
        <v>-83.225495915986002</v>
      </c>
      <c r="J18" s="19">
        <v>-54.376491862567903</v>
      </c>
      <c r="K18" s="11" t="str">
        <f t="shared" si="2"/>
        <v>265.57 (226.60, 305.40)</v>
      </c>
      <c r="L18" s="53">
        <v>265.566666666667</v>
      </c>
      <c r="M18" s="6">
        <v>226.59893238434199</v>
      </c>
      <c r="N18" s="28">
        <v>305.39840707964601</v>
      </c>
      <c r="P18" s="6"/>
    </row>
    <row r="19" spans="1:16" x14ac:dyDescent="0.3">
      <c r="A19" s="5"/>
      <c r="B19" s="6" t="s">
        <v>5</v>
      </c>
      <c r="C19" s="51" t="str">
        <f t="shared" si="0"/>
        <v>0.83 (0.81, 0.85)</v>
      </c>
      <c r="D19" s="19">
        <v>0.83145418849061403</v>
      </c>
      <c r="E19" s="19">
        <v>0.814407190951705</v>
      </c>
      <c r="F19" s="19">
        <v>0.84624746057926703</v>
      </c>
      <c r="G19" s="94" t="str">
        <f t="shared" si="1"/>
        <v>0.86 (0.82, 0.89)</v>
      </c>
      <c r="H19" s="24">
        <v>0.85939139559286404</v>
      </c>
      <c r="I19" s="24">
        <v>0.82459312839059695</v>
      </c>
      <c r="J19" s="24">
        <v>0.89323220536756098</v>
      </c>
      <c r="K19" s="7" t="str">
        <f t="shared" si="2"/>
        <v>0.67 (0.58, 0.76)</v>
      </c>
      <c r="L19" s="53">
        <v>0.66666666666666696</v>
      </c>
      <c r="M19" s="6">
        <v>0.57787610619469099</v>
      </c>
      <c r="N19" s="28">
        <v>0.75563463819691601</v>
      </c>
      <c r="P19" s="6"/>
    </row>
    <row r="20" spans="1:16" x14ac:dyDescent="0.3">
      <c r="A20" s="5" t="s">
        <v>20</v>
      </c>
      <c r="B20" s="6" t="s">
        <v>4</v>
      </c>
      <c r="C20" s="51" t="str">
        <f t="shared" si="0"/>
        <v>-21.11 (-65.55, 2.61)</v>
      </c>
      <c r="D20" s="19">
        <v>-21.106092990374002</v>
      </c>
      <c r="E20" s="19">
        <v>-65.545096760643801</v>
      </c>
      <c r="F20" s="19">
        <v>2.6124176185357699</v>
      </c>
      <c r="G20" s="94" t="str">
        <f t="shared" si="1"/>
        <v>-28.74 (-76.46, -0.15)</v>
      </c>
      <c r="H20" s="24">
        <v>-28.7444444444446</v>
      </c>
      <c r="I20" s="24">
        <v>-76.463934426229599</v>
      </c>
      <c r="J20" s="24">
        <v>-0.14799999999993901</v>
      </c>
      <c r="K20" s="11" t="str">
        <f t="shared" si="2"/>
        <v>-13.67 (-57.22, 18.17)</v>
      </c>
      <c r="L20" s="53">
        <v>-13.6666666666671</v>
      </c>
      <c r="M20" s="6">
        <v>-57.218787878788198</v>
      </c>
      <c r="N20" s="28">
        <v>18.167111111111101</v>
      </c>
      <c r="P20" s="6"/>
    </row>
    <row r="21" spans="1:16" x14ac:dyDescent="0.3">
      <c r="A21" s="5"/>
      <c r="B21" s="6" t="s">
        <v>5</v>
      </c>
      <c r="C21" s="51" t="str">
        <f t="shared" si="0"/>
        <v>1.09 (1.00, 1.28)</v>
      </c>
      <c r="D21" s="19">
        <v>1.09390097877196</v>
      </c>
      <c r="E21" s="19">
        <v>0.99767410073124896</v>
      </c>
      <c r="F21" s="19">
        <v>1.2781708286896001</v>
      </c>
      <c r="G21" s="94" t="str">
        <f t="shared" si="1"/>
        <v>1.03 (0.91, 1.23)</v>
      </c>
      <c r="H21" s="24">
        <v>1.0277777777777799</v>
      </c>
      <c r="I21" s="24">
        <v>0.91</v>
      </c>
      <c r="J21" s="24">
        <v>1.2262295081967201</v>
      </c>
      <c r="K21" s="11" t="str">
        <f t="shared" si="2"/>
        <v>0.92 (0.79, 1.10)</v>
      </c>
      <c r="L21" s="53">
        <v>0.91666666666666796</v>
      </c>
      <c r="M21" s="6">
        <v>0.78555555555555601</v>
      </c>
      <c r="N21" s="28">
        <v>1.0969696969697</v>
      </c>
      <c r="P21" s="6"/>
    </row>
    <row r="22" spans="1:16" x14ac:dyDescent="0.3">
      <c r="A22" s="5" t="s">
        <v>22</v>
      </c>
      <c r="B22" s="6" t="s">
        <v>4</v>
      </c>
      <c r="C22" s="51" t="str">
        <f t="shared" si="0"/>
        <v>0.06 (0.04, 0.08)</v>
      </c>
      <c r="D22" s="19">
        <v>6.0209706381041603E-2</v>
      </c>
      <c r="E22" s="19">
        <v>4.0173317426784899E-2</v>
      </c>
      <c r="F22" s="19">
        <v>8.2579103559556694E-2</v>
      </c>
      <c r="G22" s="94" t="str">
        <f t="shared" si="1"/>
        <v>0.09 (0.06, 0.12)</v>
      </c>
      <c r="H22" s="24">
        <v>8.5852941176468106E-2</v>
      </c>
      <c r="I22" s="24">
        <v>5.5048859934853298E-2</v>
      </c>
      <c r="J22" s="24">
        <v>0.121857142857143</v>
      </c>
      <c r="K22" s="11" t="str">
        <f t="shared" si="2"/>
        <v>-0.09 (-0.14, -0.05)</v>
      </c>
      <c r="L22" s="53">
        <v>-9.3943950001016102E-2</v>
      </c>
      <c r="M22" s="6">
        <v>-0.137755255837574</v>
      </c>
      <c r="N22" s="28">
        <v>-5.32898529832476E-2</v>
      </c>
      <c r="P22" s="6"/>
    </row>
    <row r="23" spans="1:16" x14ac:dyDescent="0.3">
      <c r="A23" s="5"/>
      <c r="B23" s="6" t="s">
        <v>5</v>
      </c>
      <c r="C23" s="51" t="str">
        <f t="shared" si="0"/>
        <v>0.95 (0.91, 0.98)</v>
      </c>
      <c r="D23" s="19">
        <v>0.94826425351320698</v>
      </c>
      <c r="E23" s="19">
        <v>0.909612457628866</v>
      </c>
      <c r="F23" s="19">
        <v>0.98472124901652902</v>
      </c>
      <c r="G23" s="94" t="str">
        <f t="shared" si="1"/>
        <v>0.97 (0.91, 1.03)</v>
      </c>
      <c r="H23" s="24">
        <v>0.97058823529412097</v>
      </c>
      <c r="I23" s="24">
        <v>0.91428571428571503</v>
      </c>
      <c r="J23" s="24">
        <v>1.0260586319218199</v>
      </c>
      <c r="K23" s="11" t="str">
        <f t="shared" si="2"/>
        <v>0.83 (0.76, 0.91)</v>
      </c>
      <c r="L23" s="53">
        <v>0.82783733062468301</v>
      </c>
      <c r="M23" s="6">
        <v>0.75809242956015599</v>
      </c>
      <c r="N23" s="28">
        <v>0.90849264493348403</v>
      </c>
      <c r="P23" s="6"/>
    </row>
    <row r="24" spans="1:16" x14ac:dyDescent="0.3">
      <c r="A24" s="5" t="s">
        <v>21</v>
      </c>
      <c r="B24" s="6" t="s">
        <v>4</v>
      </c>
      <c r="C24" s="51" t="str">
        <f t="shared" si="0"/>
        <v>-0.14 (-0.21, -0.09)</v>
      </c>
      <c r="D24" s="19">
        <v>-0.14456533464757701</v>
      </c>
      <c r="E24" s="19">
        <v>-0.20708703120313701</v>
      </c>
      <c r="F24" s="19">
        <v>-8.94562431690024E-2</v>
      </c>
      <c r="G24" s="94" t="str">
        <f t="shared" si="1"/>
        <v>-0.16 (-0.25, -0.09)</v>
      </c>
      <c r="H24" s="24">
        <v>-0.16393333333333299</v>
      </c>
      <c r="I24" s="24">
        <v>-0.247840909090911</v>
      </c>
      <c r="J24" s="24">
        <v>-9.1669724770642294E-2</v>
      </c>
      <c r="K24" s="11" t="str">
        <f t="shared" si="2"/>
        <v>-0.09 (-0.17, -0.02)</v>
      </c>
      <c r="L24" s="53">
        <v>-9.3538461538461404E-2</v>
      </c>
      <c r="M24" s="6">
        <v>-0.17184507042253799</v>
      </c>
      <c r="N24" s="28">
        <v>-2.09203539823016E-2</v>
      </c>
      <c r="P24" s="6"/>
    </row>
    <row r="25" spans="1:16" ht="15" thickBot="1" x14ac:dyDescent="0.35">
      <c r="A25" s="9"/>
      <c r="B25" s="10" t="s">
        <v>5</v>
      </c>
      <c r="C25" s="52" t="str">
        <f t="shared" si="0"/>
        <v>1.13 (1.06, 1.21)</v>
      </c>
      <c r="D25" s="20">
        <v>1.12712241062887</v>
      </c>
      <c r="E25" s="20">
        <v>1.0572142687499999</v>
      </c>
      <c r="F25" s="20">
        <v>1.20707886913675</v>
      </c>
      <c r="G25" s="95" t="str">
        <f t="shared" si="1"/>
        <v>1.18 (1.09, 1.30)</v>
      </c>
      <c r="H25" s="25">
        <v>1.18333333333333</v>
      </c>
      <c r="I25" s="25">
        <v>1.09174311926606</v>
      </c>
      <c r="J25" s="25">
        <v>1.2954545454545501</v>
      </c>
      <c r="K25" s="14" t="str">
        <f t="shared" si="2"/>
        <v>0.99 (0.90, 1.10)</v>
      </c>
      <c r="L25" s="92">
        <v>0.99300699300699302</v>
      </c>
      <c r="M25" s="10">
        <v>0.90265486725663802</v>
      </c>
      <c r="N25" s="29">
        <v>1.0985915492957801</v>
      </c>
    </row>
    <row r="26" spans="1:16" ht="45" customHeight="1" thickBot="1" x14ac:dyDescent="0.35">
      <c r="A26" s="161" t="s">
        <v>1</v>
      </c>
      <c r="B26" s="162" t="s">
        <v>24</v>
      </c>
      <c r="C26" s="162" t="s">
        <v>3</v>
      </c>
      <c r="D26" s="46" t="s">
        <v>91</v>
      </c>
      <c r="E26" s="46" t="s">
        <v>92</v>
      </c>
      <c r="F26" s="46" t="s">
        <v>93</v>
      </c>
      <c r="G26" s="162" t="s">
        <v>38</v>
      </c>
      <c r="H26" s="162" t="s">
        <v>86</v>
      </c>
      <c r="I26" s="162" t="s">
        <v>84</v>
      </c>
      <c r="J26" s="162" t="s">
        <v>85</v>
      </c>
      <c r="K26" s="162" t="s">
        <v>39</v>
      </c>
      <c r="L26" s="162" t="s">
        <v>86</v>
      </c>
      <c r="M26" s="162" t="s">
        <v>84</v>
      </c>
      <c r="N26" s="163" t="s">
        <v>85</v>
      </c>
      <c r="P26" s="6"/>
    </row>
    <row r="27" spans="1:16" x14ac:dyDescent="0.3">
      <c r="A27" s="3" t="s">
        <v>132</v>
      </c>
      <c r="B27" s="6" t="s">
        <v>4</v>
      </c>
      <c r="C27" s="176" t="str">
        <f>TEXT(D27,"0.00")&amp;" ("&amp;TEXT(E27,"0.00")&amp;", "&amp;TEXT(F27,"0.00")&amp;")"</f>
        <v>-51.15 (-70.38, -35.80)</v>
      </c>
      <c r="D27" s="159">
        <v>-51.154636217635002</v>
      </c>
      <c r="E27" s="159">
        <v>-70.384386419627901</v>
      </c>
      <c r="F27" s="159">
        <v>-35.802606334519602</v>
      </c>
      <c r="G27" s="176" t="str">
        <f>TEXT(H27,"0.00")&amp;" ("&amp;TEXT(I27,"0.00")&amp;", "&amp;TEXT(J27,"0.00")&amp;")"</f>
        <v>30.38 (-5.69, 71.28)</v>
      </c>
      <c r="H27" s="159">
        <v>30.376106194690699</v>
      </c>
      <c r="I27" s="159">
        <v>-5.6871942806974403</v>
      </c>
      <c r="J27" s="159">
        <v>71.277327935224093</v>
      </c>
      <c r="K27" s="176" t="str">
        <f>TEXT(L27,"0.00")&amp;" ("&amp;TEXT(M27,"0.00")&amp;", "&amp;TEXT(N27,"0.00")&amp;")"</f>
        <v>-2.15 (-113.25, 79.25)</v>
      </c>
      <c r="L27" s="159">
        <v>-2.1519775770793799</v>
      </c>
      <c r="M27" s="159">
        <v>-113.249762808349</v>
      </c>
      <c r="N27" s="160">
        <v>79.252216185302998</v>
      </c>
      <c r="P27" s="6"/>
    </row>
    <row r="28" spans="1:16" x14ac:dyDescent="0.3">
      <c r="A28" s="5"/>
      <c r="B28" s="6" t="s">
        <v>5</v>
      </c>
      <c r="C28" s="176" t="str">
        <f t="shared" ref="C28:C50" si="3">TEXT(D28,"0.00")&amp;" ("&amp;TEXT(E28,"0.00")&amp;", "&amp;TEXT(F28,"0.00")&amp;")"</f>
        <v>1.01 (1.01, 1.01)</v>
      </c>
      <c r="D28" s="159">
        <v>1.00879724402434</v>
      </c>
      <c r="E28" s="159">
        <v>1.00704625630719</v>
      </c>
      <c r="F28" s="159">
        <v>1.0107879894760901</v>
      </c>
      <c r="G28" s="176" t="str">
        <f t="shared" ref="G28:G50" si="4">TEXT(H28,"0.00")&amp;" ("&amp;TEXT(I28,"0.00")&amp;", "&amp;TEXT(J28,"0.00")&amp;")"</f>
        <v>0.99 (0.98, 0.99)</v>
      </c>
      <c r="H28" s="159">
        <v>0.98672566371681403</v>
      </c>
      <c r="I28" s="159">
        <v>0.98268106162843005</v>
      </c>
      <c r="J28" s="159">
        <v>0.99084409883356295</v>
      </c>
      <c r="K28" s="176" t="str">
        <f t="shared" ref="K28:K50" si="5">TEXT(L28,"0.00")&amp;" ("&amp;TEXT(M28,"0.00")&amp;", "&amp;TEXT(N28,"0.00")&amp;")"</f>
        <v>0.99 (0.99, 1.00)</v>
      </c>
      <c r="L28" s="159">
        <v>0.99096854562441605</v>
      </c>
      <c r="M28" s="159">
        <v>0.98570203031169601</v>
      </c>
      <c r="N28" s="160">
        <v>1.00213472485769</v>
      </c>
      <c r="P28" s="6"/>
    </row>
    <row r="29" spans="1:16" x14ac:dyDescent="0.3">
      <c r="A29" s="5" t="s">
        <v>135</v>
      </c>
      <c r="B29" s="6" t="s">
        <v>4</v>
      </c>
      <c r="C29" s="194" t="str">
        <f>TEXT(D29,"0.00")&amp;" ("&amp;TEXT(E29,"0.00")&amp;", "&amp;TEXT(F29,"0.00")&amp;")"</f>
        <v>-1.73 (-3.83, 0.92)</v>
      </c>
      <c r="D29" s="93">
        <v>-1.7306388477910599</v>
      </c>
      <c r="E29">
        <v>-3.8280639881638798</v>
      </c>
      <c r="F29">
        <v>0.92259842079909105</v>
      </c>
      <c r="G29" s="51" t="str">
        <f>TEXT(H29,"0.00")&amp;" ("&amp;TEXT(I29,"0.00")&amp;", "&amp;TEXT(J29,"0.00")&amp;")"</f>
        <v>8.00 (2.81, 11.61)</v>
      </c>
      <c r="H29" s="53">
        <v>8.0005187009592191</v>
      </c>
      <c r="I29" s="6">
        <v>2.8065732399719501</v>
      </c>
      <c r="J29" s="6">
        <v>11.6080838938743</v>
      </c>
      <c r="K29" s="51" t="str">
        <f>TEXT(L29,"0.00")&amp;" ("&amp;TEXT(M29,"0.00")&amp;", "&amp;TEXT(N29,"0.00")&amp;")"</f>
        <v>-4.79 (-14.12, 2.89)</v>
      </c>
      <c r="L29" s="53">
        <v>-4.7883959044368103</v>
      </c>
      <c r="M29" s="6">
        <v>-14.121771217712199</v>
      </c>
      <c r="N29" s="28">
        <v>2.8901869158878499</v>
      </c>
      <c r="P29" s="6"/>
    </row>
    <row r="30" spans="1:16" x14ac:dyDescent="0.3">
      <c r="A30" s="5"/>
      <c r="B30" s="6" t="s">
        <v>5</v>
      </c>
      <c r="C30" s="193" t="str">
        <f t="shared" si="3"/>
        <v>1.01 (1.00, 1.01)</v>
      </c>
      <c r="D30" s="93">
        <v>1.0062728634370199</v>
      </c>
      <c r="E30">
        <v>1.0032318361780801</v>
      </c>
      <c r="F30">
        <v>1.0085551283423</v>
      </c>
      <c r="G30" s="51" t="str">
        <f t="shared" si="4"/>
        <v>1.00 (1.00, 1.01)</v>
      </c>
      <c r="H30" s="93">
        <v>1.00326179657266</v>
      </c>
      <c r="I30">
        <v>0.99812358938871104</v>
      </c>
      <c r="J30">
        <v>1.0087912510692401</v>
      </c>
      <c r="K30" s="51" t="str">
        <f t="shared" si="5"/>
        <v>0.99 (0.98, 1.00)</v>
      </c>
      <c r="L30" s="53">
        <v>0.98634812286689399</v>
      </c>
      <c r="M30" s="6">
        <v>0.97897196261682196</v>
      </c>
      <c r="N30" s="28">
        <v>0.99630996309963105</v>
      </c>
      <c r="P30" s="6"/>
    </row>
    <row r="31" spans="1:16" x14ac:dyDescent="0.3">
      <c r="A31" s="5" t="s">
        <v>11</v>
      </c>
      <c r="B31" s="6" t="s">
        <v>4</v>
      </c>
      <c r="C31" s="193" t="str">
        <f t="shared" si="3"/>
        <v>88.08 (79.38, 101.82)</v>
      </c>
      <c r="D31" s="93">
        <v>88.075003297982903</v>
      </c>
      <c r="E31">
        <v>79.380440342486594</v>
      </c>
      <c r="F31">
        <v>101.820390672255</v>
      </c>
      <c r="G31" s="51" t="str">
        <f t="shared" si="4"/>
        <v>-32.13 (-40.69, -26.76)</v>
      </c>
      <c r="H31" s="93">
        <v>-32.127438521693897</v>
      </c>
      <c r="I31">
        <v>-40.688976883710303</v>
      </c>
      <c r="J31">
        <v>-26.760718943209401</v>
      </c>
      <c r="K31" s="51" t="str">
        <f t="shared" si="5"/>
        <v>-70.72 (-87.20, -54.08)</v>
      </c>
      <c r="L31" s="53">
        <v>-70.71875</v>
      </c>
      <c r="M31" s="6">
        <v>-87.200743494423705</v>
      </c>
      <c r="N31" s="28">
        <v>-54.076923076923102</v>
      </c>
      <c r="P31" s="6"/>
    </row>
    <row r="32" spans="1:16" x14ac:dyDescent="0.3">
      <c r="A32" s="5"/>
      <c r="B32" s="6" t="s">
        <v>5</v>
      </c>
      <c r="C32" s="194" t="str">
        <f t="shared" si="3"/>
        <v>0.95 (0.93, 0.96)</v>
      </c>
      <c r="D32" s="93">
        <v>0.95112449007780497</v>
      </c>
      <c r="E32">
        <v>0.934728975029396</v>
      </c>
      <c r="F32">
        <v>0.96200568462028402</v>
      </c>
      <c r="G32" s="51" t="str">
        <f t="shared" si="4"/>
        <v>1.00 (1.00, 1.01)</v>
      </c>
      <c r="H32" s="93">
        <v>1.0042205648066</v>
      </c>
      <c r="I32">
        <v>0.99748395386877498</v>
      </c>
      <c r="J32">
        <v>1.0133090341809201</v>
      </c>
      <c r="K32" s="51" t="str">
        <f t="shared" si="5"/>
        <v>1.09 (1.08, 1.11)</v>
      </c>
      <c r="L32" s="53">
        <v>1.09375</v>
      </c>
      <c r="M32" s="6">
        <v>1.07692307692308</v>
      </c>
      <c r="N32" s="28">
        <v>1.11152416356877</v>
      </c>
      <c r="P32" s="6"/>
    </row>
    <row r="33" spans="1:16" x14ac:dyDescent="0.3">
      <c r="A33" s="5" t="s">
        <v>13</v>
      </c>
      <c r="B33" s="6" t="s">
        <v>4</v>
      </c>
      <c r="C33" s="51" t="str">
        <f t="shared" si="3"/>
        <v>-0.13 (-1.16, 0.97)</v>
      </c>
      <c r="D33" s="93">
        <v>-0.13473298466143699</v>
      </c>
      <c r="E33">
        <v>-1.1608182417914501</v>
      </c>
      <c r="F33">
        <v>0.97322561462709001</v>
      </c>
      <c r="G33" s="51" t="str">
        <f>"*"&amp;TEXT(H33,"0.00")&amp;" ("&amp;TEXT(I33,"0.00")&amp;", "&amp;TEXT(J33,"0.00")&amp;")"</f>
        <v>*-1.04 (0.00, 0.00)</v>
      </c>
      <c r="H33" s="93">
        <v>-1.0416139301499101</v>
      </c>
      <c r="I33" s="27"/>
      <c r="J33" s="27"/>
      <c r="K33" s="51" t="str">
        <f>"*"&amp;TEXT(L33,"0.00")&amp;" ("&amp;TEXT(M33,"0.00")&amp;", "&amp;TEXT(N33,"0.00")&amp;")"</f>
        <v>*3.82 (0.00, 0.00)</v>
      </c>
      <c r="L33" s="53">
        <v>3.8183993706967598</v>
      </c>
      <c r="M33" s="48"/>
      <c r="N33" s="49"/>
      <c r="P33" s="6"/>
    </row>
    <row r="34" spans="1:16" x14ac:dyDescent="0.3">
      <c r="A34" s="5"/>
      <c r="B34" s="6" t="s">
        <v>5</v>
      </c>
      <c r="C34" s="51" t="str">
        <f t="shared" si="3"/>
        <v>0.84 (0.77, 0.91)</v>
      </c>
      <c r="D34" s="93">
        <v>0.84360633565576004</v>
      </c>
      <c r="E34">
        <v>0.770322421023796</v>
      </c>
      <c r="F34">
        <v>0.91084357531501703</v>
      </c>
      <c r="G34" s="51" t="str">
        <f>"*"&amp;TEXT(H34,"0.00")&amp;" ("&amp;TEXT(I34,"0.00")&amp;", "&amp;TEXT(J34,"0.00")&amp;")"</f>
        <v>*0.71 (0.63, 0.80)</v>
      </c>
      <c r="H34" s="93">
        <v>0.70931805196993003</v>
      </c>
      <c r="I34">
        <v>0.62539380109126397</v>
      </c>
      <c r="J34">
        <v>0.80450445458923603</v>
      </c>
      <c r="K34" s="51" t="str">
        <f>"*"&amp;TEXT(L34,"0.00")&amp;" ("&amp;TEXT(M34,"0.00")&amp;", "&amp;TEXT(N34,"0.00")&amp;")"</f>
        <v>*0.78 (0.73, 0.83)</v>
      </c>
      <c r="L34" s="53">
        <v>0.77565348489480102</v>
      </c>
      <c r="M34" s="6">
        <v>0.72870808332780301</v>
      </c>
      <c r="N34" s="28">
        <v>0.82562323980535102</v>
      </c>
      <c r="P34" s="6"/>
    </row>
    <row r="35" spans="1:16" x14ac:dyDescent="0.3">
      <c r="A35" s="5" t="s">
        <v>14</v>
      </c>
      <c r="B35" s="6" t="s">
        <v>4</v>
      </c>
      <c r="C35" s="51" t="str">
        <f t="shared" si="3"/>
        <v>73.29 (67.01, 81.21)</v>
      </c>
      <c r="D35" s="93">
        <v>73.289078945434497</v>
      </c>
      <c r="E35">
        <v>67.007530844464299</v>
      </c>
      <c r="F35">
        <v>81.208298319651306</v>
      </c>
      <c r="G35" s="51" t="str">
        <f t="shared" si="4"/>
        <v>-39.40 (-44.53, -35.22)</v>
      </c>
      <c r="H35" s="93">
        <v>-39.395079594790097</v>
      </c>
      <c r="I35">
        <v>-44.526898734177401</v>
      </c>
      <c r="J35">
        <v>-35.2200772200774</v>
      </c>
      <c r="K35" s="51" t="str">
        <f t="shared" si="5"/>
        <v>-71.92 (-93.07, -53.73)</v>
      </c>
      <c r="L35" s="53">
        <v>-71.918660287081394</v>
      </c>
      <c r="M35" s="6">
        <v>-93.074766355140099</v>
      </c>
      <c r="N35" s="28">
        <v>-53.732654949121297</v>
      </c>
      <c r="P35" s="6"/>
    </row>
    <row r="36" spans="1:16" x14ac:dyDescent="0.3">
      <c r="A36" s="5"/>
      <c r="B36" s="6" t="s">
        <v>5</v>
      </c>
      <c r="C36" s="51" t="str">
        <f t="shared" si="3"/>
        <v>0.98 (0.98, 0.99)</v>
      </c>
      <c r="D36" s="93">
        <v>0.98455691343462304</v>
      </c>
      <c r="E36">
        <v>0.979671877712743</v>
      </c>
      <c r="F36">
        <v>0.98814876276951602</v>
      </c>
      <c r="G36" s="51" t="str">
        <f t="shared" si="4"/>
        <v>1.01 (1.01, 1.01)</v>
      </c>
      <c r="H36" s="93">
        <v>1.00868306801737</v>
      </c>
      <c r="I36">
        <v>1.00643500643501</v>
      </c>
      <c r="J36">
        <v>1.01107594936709</v>
      </c>
      <c r="K36" s="51" t="str">
        <f t="shared" si="5"/>
        <v>1.04 (1.03, 1.05)</v>
      </c>
      <c r="L36" s="53">
        <v>1.03827751196172</v>
      </c>
      <c r="M36" s="6">
        <v>1.0268270120259</v>
      </c>
      <c r="N36" s="28">
        <v>1.0490654205607499</v>
      </c>
      <c r="P36" s="6"/>
    </row>
    <row r="37" spans="1:16" x14ac:dyDescent="0.3">
      <c r="A37" s="5" t="s">
        <v>15</v>
      </c>
      <c r="B37" s="6" t="s">
        <v>4</v>
      </c>
      <c r="C37" s="51" t="str">
        <f t="shared" si="3"/>
        <v>0.43 (-0.46, 1.15)</v>
      </c>
      <c r="D37" s="93">
        <v>0.43139371604541499</v>
      </c>
      <c r="E37">
        <v>-0.463758584962502</v>
      </c>
      <c r="F37">
        <v>1.1471950102264401</v>
      </c>
      <c r="G37" s="51" t="str">
        <f>"*"&amp;TEXT(H37,"0.00")&amp;" ("&amp;TEXT(I37,"0.00")&amp;", "&amp;TEXT(J37,"0.00")&amp;")"</f>
        <v>*-0.76 (0.00, 0.00)</v>
      </c>
      <c r="H37" s="93">
        <v>-0.764454673440779</v>
      </c>
      <c r="I37" s="27"/>
      <c r="J37" s="27"/>
      <c r="K37" s="51" t="str">
        <f>"*"&amp;TEXT(L37,"0.00")&amp;" ("&amp;TEXT(M37,"0.00")&amp;", "&amp;TEXT(N37,"0.00")&amp;")"</f>
        <v>*0.12 (0.00, 0.00)</v>
      </c>
      <c r="L37" s="53">
        <v>0.118976976457141</v>
      </c>
      <c r="M37" s="48"/>
      <c r="N37" s="49"/>
      <c r="P37" s="6"/>
    </row>
    <row r="38" spans="1:16" x14ac:dyDescent="0.3">
      <c r="A38" s="5"/>
      <c r="B38" s="6" t="s">
        <v>5</v>
      </c>
      <c r="C38" s="51" t="str">
        <f t="shared" si="3"/>
        <v>0.92 (0.85, 1.01)</v>
      </c>
      <c r="D38" s="93">
        <v>0.91712525514476395</v>
      </c>
      <c r="E38">
        <v>0.84810432862026797</v>
      </c>
      <c r="F38">
        <v>1.0079123315320799</v>
      </c>
      <c r="G38" s="51" t="str">
        <f>"*"&amp;TEXT(H38,"0.00")&amp;" ("&amp;TEXT(I38,"0.00")&amp;", "&amp;TEXT(J38,"0.00")&amp;")"</f>
        <v>*1.03 (0.92, 1.16)</v>
      </c>
      <c r="H38" s="93">
        <v>1.03042350768627</v>
      </c>
      <c r="I38">
        <v>0.91525893553552795</v>
      </c>
      <c r="J38">
        <v>1.1600789284523301</v>
      </c>
      <c r="K38" s="51" t="str">
        <f>"*"&amp;TEXT(L38,"0.00")&amp;" ("&amp;TEXT(M38,"0.00")&amp;", "&amp;TEXT(N38,"0.00")&amp;")"</f>
        <v>*0.95 (0.84, 1.07)</v>
      </c>
      <c r="L38" s="53">
        <v>0.94995641421006105</v>
      </c>
      <c r="M38" s="6">
        <v>0.84172505029824496</v>
      </c>
      <c r="N38" s="28">
        <v>1.0721044699561799</v>
      </c>
      <c r="P38" s="6"/>
    </row>
    <row r="39" spans="1:16" x14ac:dyDescent="0.3">
      <c r="A39" s="5" t="s">
        <v>16</v>
      </c>
      <c r="B39" s="6" t="s">
        <v>4</v>
      </c>
      <c r="C39" s="51" t="str">
        <f t="shared" si="3"/>
        <v>3.43 (2.93, 3.83)</v>
      </c>
      <c r="D39" s="93">
        <v>3.4328682305206599</v>
      </c>
      <c r="E39">
        <v>2.92711589397274</v>
      </c>
      <c r="F39">
        <v>3.82834033540562</v>
      </c>
      <c r="G39" s="51" t="str">
        <f t="shared" si="4"/>
        <v>4.16 (2.75, 5.62)</v>
      </c>
      <c r="H39" s="93">
        <v>4.1571995461887301</v>
      </c>
      <c r="I39">
        <v>2.7527031792595098</v>
      </c>
      <c r="J39">
        <v>5.6184663359262101</v>
      </c>
      <c r="K39" s="51" t="str">
        <f t="shared" si="5"/>
        <v>20.06 (18.62, 21.80)</v>
      </c>
      <c r="L39" s="53">
        <v>20.0573333333333</v>
      </c>
      <c r="M39" s="6">
        <v>18.617730496453898</v>
      </c>
      <c r="N39" s="28">
        <v>21.802816901408502</v>
      </c>
      <c r="P39" s="6"/>
    </row>
    <row r="40" spans="1:16" x14ac:dyDescent="0.3">
      <c r="A40" s="5"/>
      <c r="B40" s="6" t="s">
        <v>5</v>
      </c>
      <c r="C40" s="51" t="str">
        <f t="shared" si="3"/>
        <v>0.97 (0.95, 0.99)</v>
      </c>
      <c r="D40" s="93">
        <v>0.96515554783486102</v>
      </c>
      <c r="E40">
        <v>0.94780437795328099</v>
      </c>
      <c r="F40">
        <v>0.98889327381203596</v>
      </c>
      <c r="G40" s="51" t="str">
        <f t="shared" si="4"/>
        <v>1.00 (0.95, 1.06)</v>
      </c>
      <c r="H40" s="93">
        <v>1.0026420033216801</v>
      </c>
      <c r="I40">
        <v>0.94536025399433998</v>
      </c>
      <c r="J40">
        <v>1.0624034578835899</v>
      </c>
      <c r="K40" s="51" t="str">
        <f t="shared" si="5"/>
        <v>0.81 (0.75, 0.88)</v>
      </c>
      <c r="L40" s="53">
        <v>0.81333333333333302</v>
      </c>
      <c r="M40" s="6">
        <v>0.74647887323943696</v>
      </c>
      <c r="N40" s="28">
        <v>0.879432624113475</v>
      </c>
      <c r="P40" s="6"/>
    </row>
    <row r="41" spans="1:16" x14ac:dyDescent="0.3">
      <c r="A41" s="5" t="s">
        <v>18</v>
      </c>
      <c r="B41" s="6" t="s">
        <v>4</v>
      </c>
      <c r="C41" s="51" t="str">
        <f t="shared" si="3"/>
        <v>1.17 (0.99, 1.31)</v>
      </c>
      <c r="D41" s="93">
        <v>1.16740653768056</v>
      </c>
      <c r="E41">
        <v>0.99240201096479597</v>
      </c>
      <c r="F41">
        <v>1.3107369792007899</v>
      </c>
      <c r="G41" s="51" t="str">
        <f t="shared" si="4"/>
        <v>0.43 (0.00, 1.00)</v>
      </c>
      <c r="H41" s="93">
        <v>0.43023255813953598</v>
      </c>
      <c r="I41">
        <v>4.1666666666664298E-3</v>
      </c>
      <c r="J41">
        <v>1</v>
      </c>
      <c r="K41" s="51" t="str">
        <f t="shared" si="5"/>
        <v>3.25 (3.14, 3.39)</v>
      </c>
      <c r="L41" s="53">
        <v>3.2533333333333401</v>
      </c>
      <c r="M41" s="6">
        <v>3.1416703740489802</v>
      </c>
      <c r="N41" s="28">
        <v>3.3923076923076998</v>
      </c>
      <c r="P41" s="6"/>
    </row>
    <row r="42" spans="1:16" x14ac:dyDescent="0.3">
      <c r="A42" s="5"/>
      <c r="B42" s="6" t="s">
        <v>5</v>
      </c>
      <c r="C42" s="51" t="str">
        <f t="shared" si="3"/>
        <v>1.13 (1.11, 1.15)</v>
      </c>
      <c r="D42" s="93">
        <v>1.13006328670356</v>
      </c>
      <c r="E42">
        <v>1.1061156389758</v>
      </c>
      <c r="F42">
        <v>1.1519644338009101</v>
      </c>
      <c r="G42" s="51" t="str">
        <f t="shared" si="4"/>
        <v>0.88 (0.80, 0.96)</v>
      </c>
      <c r="H42" s="93">
        <v>0.88372093023255804</v>
      </c>
      <c r="I42">
        <v>0.8</v>
      </c>
      <c r="J42">
        <v>0.95833333333333304</v>
      </c>
      <c r="K42" s="51" t="str">
        <f t="shared" si="5"/>
        <v>0.87 (0.85, 0.89)</v>
      </c>
      <c r="L42" s="53">
        <v>0.86666666666666603</v>
      </c>
      <c r="M42" s="6">
        <v>0.84615384615384603</v>
      </c>
      <c r="N42" s="28">
        <v>0.88799243289795904</v>
      </c>
      <c r="P42" s="6"/>
    </row>
    <row r="43" spans="1:16" x14ac:dyDescent="0.3">
      <c r="A43" s="5" t="s">
        <v>19</v>
      </c>
      <c r="B43" s="6" t="s">
        <v>4</v>
      </c>
      <c r="C43" s="51" t="str">
        <f t="shared" si="3"/>
        <v>36.01 (29.11, 45.18)</v>
      </c>
      <c r="D43" s="93">
        <v>36.007876295788698</v>
      </c>
      <c r="E43">
        <v>29.113195559701399</v>
      </c>
      <c r="F43">
        <v>45.176880091893999</v>
      </c>
      <c r="G43" s="51" t="str">
        <f t="shared" si="4"/>
        <v>80.61 (65.94, 93.17)</v>
      </c>
      <c r="H43" s="93">
        <v>80.611355311355197</v>
      </c>
      <c r="I43">
        <v>65.943421052631706</v>
      </c>
      <c r="J43">
        <v>93.173416067929395</v>
      </c>
      <c r="K43" s="51" t="str">
        <f t="shared" si="5"/>
        <v>321.30 (284.49, 350.49)</v>
      </c>
      <c r="L43" s="53">
        <v>321.30161463939697</v>
      </c>
      <c r="M43" s="6">
        <v>284.488235294118</v>
      </c>
      <c r="N43" s="28">
        <v>350.49347826087001</v>
      </c>
      <c r="P43" s="6"/>
    </row>
    <row r="44" spans="1:16" x14ac:dyDescent="0.3">
      <c r="A44" s="5"/>
      <c r="B44" s="6" t="s">
        <v>5</v>
      </c>
      <c r="C44" s="51" t="str">
        <f t="shared" si="3"/>
        <v>0.96 (0.93, 0.99)</v>
      </c>
      <c r="D44" s="93">
        <v>0.96138113452084095</v>
      </c>
      <c r="E44">
        <v>0.93420955684810203</v>
      </c>
      <c r="F44">
        <v>0.98805495447202996</v>
      </c>
      <c r="G44" s="51" t="str">
        <f t="shared" si="4"/>
        <v>1.16 (1.12, 1.21)</v>
      </c>
      <c r="H44" s="93">
        <v>1.1636141636141599</v>
      </c>
      <c r="I44">
        <v>1.11952971913782</v>
      </c>
      <c r="J44">
        <v>1.2127192982456101</v>
      </c>
      <c r="K44" s="51" t="str">
        <f t="shared" si="5"/>
        <v>0.77 (0.66, 0.90)</v>
      </c>
      <c r="L44" s="53">
        <v>0.76533907427341297</v>
      </c>
      <c r="M44" s="6">
        <v>0.664251207729469</v>
      </c>
      <c r="N44" s="28">
        <v>0.89542483660130701</v>
      </c>
      <c r="P44" s="6"/>
    </row>
    <row r="45" spans="1:16" x14ac:dyDescent="0.3">
      <c r="A45" s="5" t="s">
        <v>20</v>
      </c>
      <c r="B45" s="6" t="s">
        <v>4</v>
      </c>
      <c r="C45" s="51" t="str">
        <f t="shared" si="3"/>
        <v>8.51 (1.03, 15.03)</v>
      </c>
      <c r="D45" s="93">
        <v>8.5120547117829197</v>
      </c>
      <c r="E45">
        <v>1.0269005604024199</v>
      </c>
      <c r="F45">
        <v>15.0298742228593</v>
      </c>
      <c r="G45" s="51" t="str">
        <f t="shared" si="4"/>
        <v>27.97 (0.16, 62.36)</v>
      </c>
      <c r="H45" s="93">
        <v>27.967567567567698</v>
      </c>
      <c r="I45">
        <v>0.162637362637298</v>
      </c>
      <c r="J45">
        <v>62.356951871657799</v>
      </c>
      <c r="K45" s="51" t="str">
        <f t="shared" si="5"/>
        <v>14.47 (11.51, 17.71)</v>
      </c>
      <c r="L45" s="53">
        <v>14.4744444444443</v>
      </c>
      <c r="M45" s="6">
        <v>11.5099567099568</v>
      </c>
      <c r="N45" s="28">
        <v>17.708749999999998</v>
      </c>
      <c r="P45" s="6"/>
    </row>
    <row r="46" spans="1:16" x14ac:dyDescent="0.3">
      <c r="A46" s="5"/>
      <c r="B46" s="6" t="s">
        <v>5</v>
      </c>
      <c r="C46" s="51" t="str">
        <f t="shared" si="3"/>
        <v>1.07 (1.04, 1.10)</v>
      </c>
      <c r="D46" s="93">
        <v>1.06741093342042</v>
      </c>
      <c r="E46">
        <v>1.0362200469338201</v>
      </c>
      <c r="F46">
        <v>1.1009780195813399</v>
      </c>
      <c r="G46" s="51" t="str">
        <f t="shared" si="4"/>
        <v>0.97 (0.82, 1.10)</v>
      </c>
      <c r="H46" s="93">
        <v>0.97297297297297303</v>
      </c>
      <c r="I46">
        <v>0.81550802139037404</v>
      </c>
      <c r="J46">
        <v>1.0989010989011001</v>
      </c>
      <c r="K46" s="51" t="str">
        <f t="shared" si="5"/>
        <v>0.88 (0.86, 0.89)</v>
      </c>
      <c r="L46" s="53">
        <v>0.87777777777777799</v>
      </c>
      <c r="M46" s="6">
        <v>0.86250000000000004</v>
      </c>
      <c r="N46" s="28">
        <v>0.891774891774891</v>
      </c>
      <c r="P46" s="6"/>
    </row>
    <row r="47" spans="1:16" x14ac:dyDescent="0.3">
      <c r="A47" s="5" t="s">
        <v>22</v>
      </c>
      <c r="B47" s="6" t="s">
        <v>4</v>
      </c>
      <c r="C47" s="51" t="str">
        <f t="shared" si="3"/>
        <v>-0.02 (-0.04, -0.01)</v>
      </c>
      <c r="D47" s="93">
        <v>-2.18323473391707E-2</v>
      </c>
      <c r="E47">
        <v>-3.9524191947728701E-2</v>
      </c>
      <c r="F47">
        <v>-8.8790093513554397E-3</v>
      </c>
      <c r="G47" s="51" t="str">
        <f t="shared" si="4"/>
        <v>-0.09 (-0.13, -0.05)</v>
      </c>
      <c r="H47" s="93">
        <v>-8.8454545454542802E-2</v>
      </c>
      <c r="I47">
        <v>-0.13328124999999899</v>
      </c>
      <c r="J47">
        <v>-5.3650793650793602E-2</v>
      </c>
      <c r="K47" s="51" t="str">
        <f t="shared" si="5"/>
        <v>-0.18 (-0.23, -0.13)</v>
      </c>
      <c r="L47" s="53">
        <v>-0.178260273972602</v>
      </c>
      <c r="M47" s="6">
        <v>-0.22924390243902401</v>
      </c>
      <c r="N47" s="28">
        <v>-0.13019865319865301</v>
      </c>
      <c r="P47" s="6"/>
    </row>
    <row r="48" spans="1:16" x14ac:dyDescent="0.3">
      <c r="A48" s="5"/>
      <c r="B48" s="6" t="s">
        <v>5</v>
      </c>
      <c r="C48" s="51" t="str">
        <f t="shared" si="3"/>
        <v>0.97 (0.95, 1.00)</v>
      </c>
      <c r="D48" s="93">
        <v>0.97387967498342498</v>
      </c>
      <c r="E48">
        <v>0.95444130431111096</v>
      </c>
      <c r="F48">
        <v>0.99901400739583301</v>
      </c>
      <c r="G48" s="51" t="str">
        <f t="shared" si="4"/>
        <v>1.03 (0.97, 1.09)</v>
      </c>
      <c r="H48" s="93">
        <v>1.0303030303030301</v>
      </c>
      <c r="I48">
        <v>0.97460317460317503</v>
      </c>
      <c r="J48">
        <v>1.09375</v>
      </c>
      <c r="K48" s="51" t="str">
        <f t="shared" si="5"/>
        <v>0.88 (0.80, 0.95)</v>
      </c>
      <c r="L48" s="53">
        <v>0.87671232876712202</v>
      </c>
      <c r="M48" s="6">
        <v>0.80134680134680103</v>
      </c>
      <c r="N48" s="28">
        <v>0.95121951219512202</v>
      </c>
      <c r="P48" s="6"/>
    </row>
    <row r="49" spans="1:16" x14ac:dyDescent="0.3">
      <c r="A49" s="5" t="s">
        <v>21</v>
      </c>
      <c r="B49" s="6" t="s">
        <v>4</v>
      </c>
      <c r="C49" s="51" t="str">
        <f t="shared" si="3"/>
        <v>0.01 (0.00, 0.02)</v>
      </c>
      <c r="D49" s="93">
        <v>1.1588155017058E-2</v>
      </c>
      <c r="E49">
        <v>-4.4126793933476601E-3</v>
      </c>
      <c r="F49">
        <v>2.4835534371300198E-2</v>
      </c>
      <c r="G49" s="51" t="str">
        <f t="shared" si="4"/>
        <v>0.14 (0.08, 0.19)</v>
      </c>
      <c r="H49" s="93">
        <v>0.13853521126760601</v>
      </c>
      <c r="I49">
        <v>8.3966386554621894E-2</v>
      </c>
      <c r="J49">
        <v>0.19131578947368499</v>
      </c>
      <c r="K49" s="51" t="str">
        <f t="shared" si="5"/>
        <v>0.04 (0.03, 0.06)</v>
      </c>
      <c r="L49" s="53">
        <v>4.4226890756301901E-2</v>
      </c>
      <c r="M49" s="6">
        <v>2.7E-2</v>
      </c>
      <c r="N49" s="28">
        <v>5.8090909090908999E-2</v>
      </c>
      <c r="P49" s="6"/>
    </row>
    <row r="50" spans="1:16" ht="15" thickBot="1" x14ac:dyDescent="0.35">
      <c r="A50" s="9"/>
      <c r="B50" s="10" t="s">
        <v>5</v>
      </c>
      <c r="C50" s="52" t="str">
        <f t="shared" si="3"/>
        <v>0.95 (0.93, 0.97)</v>
      </c>
      <c r="D50" s="92">
        <v>0.95248836657576097</v>
      </c>
      <c r="E50" s="10">
        <v>0.93265207289166696</v>
      </c>
      <c r="F50" s="10">
        <v>0.97411758906122503</v>
      </c>
      <c r="G50" s="52" t="str">
        <f t="shared" si="4"/>
        <v>0.85 (0.77, 0.92)</v>
      </c>
      <c r="H50" s="92">
        <v>0.84507042253521103</v>
      </c>
      <c r="I50" s="10">
        <v>0.77192982456140302</v>
      </c>
      <c r="J50" s="10">
        <v>0.91596638655462204</v>
      </c>
      <c r="K50" s="52" t="str">
        <f t="shared" si="5"/>
        <v>0.84 (0.82, 0.86)</v>
      </c>
      <c r="L50" s="92">
        <v>0.84033613445378197</v>
      </c>
      <c r="M50" s="10">
        <v>0.821678321678322</v>
      </c>
      <c r="N50" s="29">
        <v>0.86153846153846203</v>
      </c>
      <c r="P50" s="6"/>
    </row>
    <row r="51" spans="1:16" ht="78.599999999999994" thickBot="1" x14ac:dyDescent="0.35">
      <c r="A51" t="s">
        <v>1</v>
      </c>
      <c r="B51" s="162" t="s">
        <v>42</v>
      </c>
      <c r="C51" s="50" t="s">
        <v>45</v>
      </c>
      <c r="D51" s="50" t="s">
        <v>95</v>
      </c>
      <c r="E51" s="50" t="s">
        <v>96</v>
      </c>
      <c r="F51" s="50" t="s">
        <v>97</v>
      </c>
      <c r="G51" s="1" t="s">
        <v>40</v>
      </c>
      <c r="H51" s="1" t="s">
        <v>86</v>
      </c>
      <c r="I51" s="1" t="s">
        <v>84</v>
      </c>
      <c r="J51" s="1" t="s">
        <v>85</v>
      </c>
      <c r="K51" s="1" t="s">
        <v>41</v>
      </c>
      <c r="L51" s="1" t="s">
        <v>86</v>
      </c>
      <c r="M51" s="1" t="s">
        <v>84</v>
      </c>
      <c r="N51" s="163" t="s">
        <v>85</v>
      </c>
    </row>
    <row r="52" spans="1:16" x14ac:dyDescent="0.3">
      <c r="A52" s="3" t="s">
        <v>132</v>
      </c>
      <c r="B52" s="6" t="s">
        <v>4</v>
      </c>
      <c r="C52" s="175" t="str">
        <f>TEXT(D52,"0.00")&amp;" ("&amp;TEXT(E52,"0.00")&amp;", "&amp;TEXT(F52,"0.00")&amp;")"</f>
        <v>-53.09 (-118.68, 77.23)</v>
      </c>
      <c r="D52" s="157">
        <v>-53.085774394181499</v>
      </c>
      <c r="E52" s="157">
        <v>-118.684580829711</v>
      </c>
      <c r="F52" s="157">
        <v>77.233264404454502</v>
      </c>
      <c r="G52" s="175" t="str">
        <f>TEXT(H52,"0.00")&amp;" ("&amp;TEXT(I52,"0.00")&amp;", "&amp;TEXT(J52,"0.00")&amp;")"</f>
        <v>100.11 (-24.02, 229.51)</v>
      </c>
      <c r="H52" s="157">
        <v>100.10784770784601</v>
      </c>
      <c r="I52" s="157">
        <v>-24.020460358056901</v>
      </c>
      <c r="J52" s="157">
        <v>229.51115678215001</v>
      </c>
      <c r="K52" s="175" t="str">
        <f>TEXT(L52,"0.00")&amp;" ("&amp;TEXT(M52,"0.00")&amp;", "&amp;TEXT(N52,"0.00")&amp;")"</f>
        <v>2.17 (-80.40, 113.01)</v>
      </c>
      <c r="L52" s="157">
        <v>2.1715901948464298</v>
      </c>
      <c r="M52" s="157">
        <v>-80.401798665505297</v>
      </c>
      <c r="N52" s="158">
        <v>113.00852071005799</v>
      </c>
    </row>
    <row r="53" spans="1:16" x14ac:dyDescent="0.3">
      <c r="A53" s="5"/>
      <c r="B53" s="6" t="s">
        <v>5</v>
      </c>
      <c r="C53" s="176" t="str">
        <f t="shared" ref="C53:C75" si="6">TEXT(D53,"0.00")&amp;" ("&amp;TEXT(E53,"0.00")&amp;", "&amp;TEXT(F53,"0.00")&amp;")"</f>
        <v>1.02 (1.01, 1.02)</v>
      </c>
      <c r="D53" s="159">
        <v>1.0174924874589999</v>
      </c>
      <c r="E53" s="159">
        <v>1.0052889078704801</v>
      </c>
      <c r="F53" s="159">
        <v>1.0237995427154201</v>
      </c>
      <c r="G53" s="176" t="str">
        <f t="shared" ref="G53:G75" si="7">TEXT(H53,"0.00")&amp;" ("&amp;TEXT(I53,"0.00")&amp;", "&amp;TEXT(J53,"0.00")&amp;")"</f>
        <v>0.99 (0.98, 1.00)</v>
      </c>
      <c r="H53" s="159">
        <v>0.99005439005439</v>
      </c>
      <c r="I53" s="159">
        <v>0.977392836171462</v>
      </c>
      <c r="J53" s="159">
        <v>1.00085251491901</v>
      </c>
      <c r="K53" s="176" t="str">
        <f t="shared" ref="K53:K75" si="8">TEXT(L53,"0.00")&amp;" ("&amp;TEXT(M53,"0.00")&amp;", "&amp;TEXT(N53,"0.00")&amp;")"</f>
        <v>1.01 (1.00, 1.01)</v>
      </c>
      <c r="L53" s="159">
        <v>1.00911376492772</v>
      </c>
      <c r="M53" s="159">
        <v>0.99786982248520695</v>
      </c>
      <c r="N53" s="160">
        <v>1.01450536698578</v>
      </c>
    </row>
    <row r="54" spans="1:16" x14ac:dyDescent="0.3">
      <c r="A54" s="5" t="s">
        <v>135</v>
      </c>
      <c r="B54" s="6" t="s">
        <v>4</v>
      </c>
      <c r="C54" s="196" t="str">
        <f>TEXT(D54,"0.00")&amp;" ("&amp;TEXT(E54,"0.00")&amp;", "&amp;TEXT(F54,"0.00")&amp;")"</f>
        <v>3.38 (-7.08, 13.37)</v>
      </c>
      <c r="D54" s="53">
        <v>3.3780490939352599</v>
      </c>
      <c r="E54" s="6">
        <v>-7.0821652756003504</v>
      </c>
      <c r="F54" s="6">
        <v>13.370635941534401</v>
      </c>
      <c r="G54" s="51" t="str">
        <f>TEXT(H54,"0.00")&amp;" ("&amp;TEXT(I54,"0.00")&amp;", "&amp;TEXT(J54,"0.00")&amp;")"</f>
        <v>13.73 (3.55, 22.46)</v>
      </c>
      <c r="H54" s="53">
        <v>13.7295864262991</v>
      </c>
      <c r="I54" s="6">
        <v>3.5477707006369901</v>
      </c>
      <c r="J54" s="6">
        <v>22.4609053497941</v>
      </c>
      <c r="K54" s="51" t="str">
        <f>TEXT(L54,"0.00")&amp;" ("&amp;TEXT(M54,"0.00")&amp;", "&amp;TEXT(N54,"0.00")&amp;")"</f>
        <v>4.85 (-2.95, 14.17)</v>
      </c>
      <c r="L54" s="53">
        <v>4.8546712802767598</v>
      </c>
      <c r="M54" s="6">
        <v>-2.95226730310242</v>
      </c>
      <c r="N54" s="28">
        <v>14.174074074073999</v>
      </c>
      <c r="P54" s="6"/>
    </row>
    <row r="55" spans="1:16" x14ac:dyDescent="0.3">
      <c r="A55" s="5"/>
      <c r="B55" s="6" t="s">
        <v>5</v>
      </c>
      <c r="C55" s="196" t="str">
        <f t="shared" si="6"/>
        <v>1.02 (1.01, 1.03)</v>
      </c>
      <c r="D55" s="53">
        <v>1.0197152438163299</v>
      </c>
      <c r="E55" s="6">
        <v>1.0086350180955299</v>
      </c>
      <c r="F55" s="6">
        <v>1.0303972994730299</v>
      </c>
      <c r="G55" s="51" t="str">
        <f t="shared" si="7"/>
        <v>1.02 (1.00, 1.03)</v>
      </c>
      <c r="H55" s="53">
        <v>1.01590668080594</v>
      </c>
      <c r="I55" s="53">
        <v>1.00411522633745</v>
      </c>
      <c r="J55" s="53">
        <v>1.0254777070063701</v>
      </c>
      <c r="K55" s="51" t="str">
        <f t="shared" si="8"/>
        <v>1.01 (1.00, 1.02)</v>
      </c>
      <c r="L55" s="53">
        <v>1.0138408304498301</v>
      </c>
      <c r="M55" s="6">
        <v>1.0037037037037</v>
      </c>
      <c r="N55" s="28">
        <v>1.0214797136038201</v>
      </c>
      <c r="P55" s="6"/>
    </row>
    <row r="56" spans="1:16" x14ac:dyDescent="0.3">
      <c r="A56" s="5" t="s">
        <v>11</v>
      </c>
      <c r="B56" s="6" t="s">
        <v>4</v>
      </c>
      <c r="C56" s="196" t="str">
        <f t="shared" si="6"/>
        <v>152.85 (130.37, 169.91)</v>
      </c>
      <c r="D56" s="53">
        <v>152.84582088598299</v>
      </c>
      <c r="E56" s="6">
        <v>130.369834329377</v>
      </c>
      <c r="F56" s="6">
        <v>169.911454032851</v>
      </c>
      <c r="G56" s="51" t="str">
        <f t="shared" si="7"/>
        <v>35.08 (17.89, 49.38)</v>
      </c>
      <c r="H56" s="53">
        <v>35.0833333333333</v>
      </c>
      <c r="I56" s="6">
        <v>17.887499999999999</v>
      </c>
      <c r="J56" s="6">
        <v>49.3776337115074</v>
      </c>
      <c r="K56" s="51" t="str">
        <f t="shared" si="8"/>
        <v>64.66 (50.21, 78.45)</v>
      </c>
      <c r="L56" s="53">
        <v>64.657142857142702</v>
      </c>
      <c r="M56" s="53">
        <v>50.214285714285701</v>
      </c>
      <c r="N56" s="28">
        <v>78.451505016722294</v>
      </c>
      <c r="P56" s="6"/>
    </row>
    <row r="57" spans="1:16" x14ac:dyDescent="0.3">
      <c r="A57" s="5"/>
      <c r="B57" s="6" t="s">
        <v>5</v>
      </c>
      <c r="C57" s="196" t="str">
        <f t="shared" si="6"/>
        <v>0.86 (0.85, 0.89)</v>
      </c>
      <c r="D57" s="53">
        <v>0.86292696475819497</v>
      </c>
      <c r="E57" s="6">
        <v>0.845203030700036</v>
      </c>
      <c r="F57" s="6">
        <v>0.89022473809106095</v>
      </c>
      <c r="G57" s="51" t="str">
        <f t="shared" si="7"/>
        <v>0.92 (0.90, 0.94)</v>
      </c>
      <c r="H57" s="53">
        <v>0.91666666666666696</v>
      </c>
      <c r="I57" s="6">
        <v>0.90113452188006504</v>
      </c>
      <c r="J57" s="6">
        <v>0.93541666666666701</v>
      </c>
      <c r="K57" s="51" t="str">
        <f t="shared" si="8"/>
        <v>0.91 (0.90, 0.93)</v>
      </c>
      <c r="L57" s="53">
        <v>0.91428571428571404</v>
      </c>
      <c r="M57" s="6">
        <v>0.89966555183946495</v>
      </c>
      <c r="N57" s="28">
        <v>0.92857142857142905</v>
      </c>
      <c r="P57" s="6"/>
    </row>
    <row r="58" spans="1:16" x14ac:dyDescent="0.3">
      <c r="A58" s="5" t="s">
        <v>13</v>
      </c>
      <c r="B58" s="6" t="s">
        <v>4</v>
      </c>
      <c r="C58" s="197" t="str">
        <f t="shared" si="6"/>
        <v>-4.46 (-5.38, -3.78)</v>
      </c>
      <c r="D58" s="53">
        <v>-4.4553395829584996</v>
      </c>
      <c r="E58" s="6">
        <v>-5.3782036567132003</v>
      </c>
      <c r="F58" s="6">
        <v>-3.7832256917086902</v>
      </c>
      <c r="G58" s="51" t="str">
        <f>"*"&amp;TEXT(H58,"0.00")&amp;" ("&amp;TEXT(I58,"0.00")&amp;", "&amp;TEXT(J58,"0.00")&amp;")"</f>
        <v>*-4.53 (0.00, 0.00)</v>
      </c>
      <c r="H58" s="53">
        <v>-4.5334561715770496</v>
      </c>
      <c r="I58" s="48"/>
      <c r="J58" s="48"/>
      <c r="K58" s="51" t="str">
        <f>"*"&amp;TEXT(L58,"0.00")&amp;" ("&amp;TEXT(M58,"0.00")&amp;", "&amp;TEXT(N58,"0.00")&amp;")"</f>
        <v>*-4.92 (0.00, 0.00)</v>
      </c>
      <c r="L58" s="53">
        <v>-4.9228159804047502</v>
      </c>
      <c r="M58" s="48"/>
      <c r="N58" s="49"/>
      <c r="P58" s="6"/>
    </row>
    <row r="59" spans="1:16" x14ac:dyDescent="0.3">
      <c r="A59" s="5"/>
      <c r="B59" s="6" t="s">
        <v>5</v>
      </c>
      <c r="C59" s="197" t="str">
        <f t="shared" si="6"/>
        <v>1.10 (1.05, 1.14)</v>
      </c>
      <c r="D59" s="53">
        <v>1.0965796641084999</v>
      </c>
      <c r="E59" s="6">
        <v>1.0497901970637999</v>
      </c>
      <c r="F59" s="6">
        <v>1.1412493873423399</v>
      </c>
      <c r="G59" s="51" t="str">
        <f>"*"&amp;TEXT(H59,"0.00")&amp;" ("&amp;TEXT(I59,"0.00")&amp;", "&amp;TEXT(J59,"0.00")&amp;")"</f>
        <v>*0.91 (0.82, 1.01)</v>
      </c>
      <c r="H59" s="53">
        <v>0.91447800568591897</v>
      </c>
      <c r="I59" s="6">
        <v>0.82480501566017295</v>
      </c>
      <c r="J59" s="6">
        <v>1.0139002637052901</v>
      </c>
      <c r="K59" s="51" t="str">
        <f>"*"&amp;TEXT(L59,"0.00")&amp;" ("&amp;TEXT(M59,"0.00")&amp;", "&amp;TEXT(N59,"0.00")&amp;")"</f>
        <v>*1.29 (1.21, 1.37)</v>
      </c>
      <c r="L59" s="53">
        <v>1.28923548913807</v>
      </c>
      <c r="M59" s="6">
        <v>1.21120621584702</v>
      </c>
      <c r="N59" s="28">
        <v>1.37229162524626</v>
      </c>
      <c r="P59" s="6"/>
    </row>
    <row r="60" spans="1:16" x14ac:dyDescent="0.3">
      <c r="A60" s="5" t="s">
        <v>14</v>
      </c>
      <c r="B60" s="6" t="s">
        <v>4</v>
      </c>
      <c r="C60" s="196" t="str">
        <f t="shared" si="6"/>
        <v>144.99 (122.85, 171.28)</v>
      </c>
      <c r="D60" s="53">
        <v>144.991434290424</v>
      </c>
      <c r="E60" s="6">
        <v>122.850635975055</v>
      </c>
      <c r="F60" s="6">
        <v>171.284469835794</v>
      </c>
      <c r="G60" s="51" t="str">
        <f t="shared" si="7"/>
        <v>29.33 (9.29, 54.82)</v>
      </c>
      <c r="H60" s="53">
        <v>29.328767123287399</v>
      </c>
      <c r="I60" s="6">
        <v>9.2860262008732697</v>
      </c>
      <c r="J60" s="6">
        <v>54.824817518248203</v>
      </c>
      <c r="K60" s="51" t="str">
        <f t="shared" si="8"/>
        <v>69.27 (52.33, 88.72)</v>
      </c>
      <c r="L60" s="53">
        <v>69.267281105990605</v>
      </c>
      <c r="M60" s="53">
        <v>52.328828828828598</v>
      </c>
      <c r="N60" s="28">
        <v>88.721603563474204</v>
      </c>
      <c r="P60" s="6"/>
    </row>
    <row r="61" spans="1:16" x14ac:dyDescent="0.3">
      <c r="A61" s="5"/>
      <c r="B61" s="6" t="s">
        <v>5</v>
      </c>
      <c r="C61" s="198" t="str">
        <f t="shared" si="6"/>
        <v>0.95 (0.93, 0.96)</v>
      </c>
      <c r="D61" s="53">
        <v>0.94632401235603003</v>
      </c>
      <c r="E61" s="6">
        <v>0.93288648713534195</v>
      </c>
      <c r="F61" s="6">
        <v>0.95897937690383195</v>
      </c>
      <c r="G61" s="51" t="str">
        <f t="shared" si="7"/>
        <v>0.97 (0.96, 0.98)</v>
      </c>
      <c r="H61" s="53">
        <v>0.97260273972602795</v>
      </c>
      <c r="I61" s="6">
        <v>0.95912408759124101</v>
      </c>
      <c r="J61" s="6">
        <v>0.98471615720523997</v>
      </c>
      <c r="K61" s="51" t="str">
        <f t="shared" si="8"/>
        <v>0.96 (0.95, 0.97)</v>
      </c>
      <c r="L61" s="53">
        <v>0.963133640552996</v>
      </c>
      <c r="M61" s="53">
        <v>0.95322939866369705</v>
      </c>
      <c r="N61" s="28">
        <v>0.97387387387387403</v>
      </c>
      <c r="P61" s="6"/>
    </row>
    <row r="62" spans="1:16" x14ac:dyDescent="0.3">
      <c r="A62" s="5" t="s">
        <v>15</v>
      </c>
      <c r="B62" s="6" t="s">
        <v>4</v>
      </c>
      <c r="C62" s="196" t="str">
        <f t="shared" si="6"/>
        <v>0.19 (-1.01, 1.03)</v>
      </c>
      <c r="D62" s="53">
        <v>0.18715786817889901</v>
      </c>
      <c r="E62" s="6">
        <v>-1.00649055214674</v>
      </c>
      <c r="F62" s="6">
        <v>1.0312639808303701</v>
      </c>
      <c r="G62" s="51" t="str">
        <f>"*"&amp;TEXT(H62,"0.00")&amp;" ("&amp;TEXT(I62,"0.00")&amp;", "&amp;TEXT(J62,"0.00")&amp;")"</f>
        <v>*-0.89 (0.00, 0.00)</v>
      </c>
      <c r="H62" s="53">
        <v>-0.89350972436837495</v>
      </c>
      <c r="I62" s="48"/>
      <c r="J62" s="48"/>
      <c r="K62" s="200" t="str">
        <f>"*"&amp;TEXT(L62,"0.00")&amp;" ("&amp;TEXT(M62,"0.00")&amp;", "&amp;TEXT(N62,"0.00")&amp;")"</f>
        <v>*-0.13 (0.00, 0.00)</v>
      </c>
      <c r="L62" s="53">
        <v>-0.12524466878417301</v>
      </c>
      <c r="M62" s="48"/>
      <c r="N62" s="49"/>
      <c r="P62" s="6"/>
    </row>
    <row r="63" spans="1:16" x14ac:dyDescent="0.3">
      <c r="A63" s="5"/>
      <c r="B63" s="6" t="s">
        <v>5</v>
      </c>
      <c r="C63" s="196" t="str">
        <f t="shared" si="6"/>
        <v>0.98 (0.90, 1.09)</v>
      </c>
      <c r="D63" s="53">
        <v>0.98025225985370001</v>
      </c>
      <c r="E63" s="6">
        <v>0.89977092979893303</v>
      </c>
      <c r="F63" s="6">
        <v>1.0874027244395099</v>
      </c>
      <c r="G63" s="51" t="str">
        <f>"*"&amp;TEXT(H63,"0.00")&amp;" ("&amp;TEXT(I63,"0.00")&amp;", "&amp;TEXT(J63,"0.00")&amp;")"</f>
        <v>*1.08 (0.98, 1.20)</v>
      </c>
      <c r="H63" s="53">
        <v>1.0847060899558501</v>
      </c>
      <c r="I63" s="6">
        <v>0.98280814829857599</v>
      </c>
      <c r="J63" s="6">
        <v>1.1971688509341301</v>
      </c>
      <c r="K63" s="200" t="str">
        <f>"*"&amp;TEXT(L63,"0.00")&amp;" ("&amp;TEXT(M63,"0.00")&amp;", "&amp;TEXT(N63,"0.00")&amp;")"</f>
        <v>*1.05 (0.93, 1.19)</v>
      </c>
      <c r="L63" s="53">
        <v>1.0526798756672999</v>
      </c>
      <c r="M63" s="6">
        <v>0.93274492180866997</v>
      </c>
      <c r="N63" s="28">
        <v>1.18803640172723</v>
      </c>
      <c r="P63" s="6"/>
    </row>
    <row r="64" spans="1:16" x14ac:dyDescent="0.3">
      <c r="A64" s="5" t="s">
        <v>16</v>
      </c>
      <c r="B64" s="6" t="s">
        <v>4</v>
      </c>
      <c r="C64" s="196" t="str">
        <f t="shared" si="6"/>
        <v>-20.86 (-25.22, -17.63)</v>
      </c>
      <c r="D64" s="53">
        <v>-20.8636064409766</v>
      </c>
      <c r="E64" s="6">
        <v>-25.2162620447039</v>
      </c>
      <c r="F64" s="6">
        <v>-17.628094975624599</v>
      </c>
      <c r="G64" s="51" t="str">
        <f t="shared" si="7"/>
        <v>-22.50 (-27.18, -17.83)</v>
      </c>
      <c r="H64" s="53">
        <v>-22.5</v>
      </c>
      <c r="I64" s="6">
        <v>-27.1769230769229</v>
      </c>
      <c r="J64" s="6">
        <v>-17.825954198473301</v>
      </c>
      <c r="K64" s="51" t="str">
        <f t="shared" si="8"/>
        <v>-24.66 (-29.21, -21.17)</v>
      </c>
      <c r="L64" s="53">
        <v>-24.660655737705</v>
      </c>
      <c r="M64" s="53">
        <v>-29.207547169811299</v>
      </c>
      <c r="N64" s="28">
        <v>-21.1701612903226</v>
      </c>
      <c r="P64" s="6"/>
    </row>
    <row r="65" spans="1:16" x14ac:dyDescent="0.3">
      <c r="A65" s="5"/>
      <c r="B65" s="6" t="s">
        <v>5</v>
      </c>
      <c r="C65" s="196" t="str">
        <f t="shared" si="6"/>
        <v>1.19 (1.12, 1.30)</v>
      </c>
      <c r="D65" s="53">
        <v>1.19301548198625</v>
      </c>
      <c r="E65" s="6">
        <v>1.1152804848275799</v>
      </c>
      <c r="F65" s="6">
        <v>1.2998706157258799</v>
      </c>
      <c r="G65" s="51" t="str">
        <f t="shared" si="7"/>
        <v>1.27 (1.16, 1.38)</v>
      </c>
      <c r="H65" s="53">
        <v>1.2710280373831799</v>
      </c>
      <c r="I65" s="6">
        <v>1.1603053435114501</v>
      </c>
      <c r="J65" s="6">
        <v>1.3846153846153799</v>
      </c>
      <c r="K65" s="51" t="str">
        <f t="shared" si="8"/>
        <v>1.23 (1.14, 1.34)</v>
      </c>
      <c r="L65" s="53">
        <v>1.22950819672131</v>
      </c>
      <c r="M65" s="6">
        <v>1.13709677419355</v>
      </c>
      <c r="N65" s="28">
        <v>1.3396226415094299</v>
      </c>
      <c r="P65" s="6"/>
    </row>
    <row r="66" spans="1:16" x14ac:dyDescent="0.3">
      <c r="A66" s="5" t="s">
        <v>18</v>
      </c>
      <c r="B66" s="6" t="s">
        <v>4</v>
      </c>
      <c r="C66" s="196" t="str">
        <f t="shared" si="6"/>
        <v>-3.11 (-3.42, -2.79)</v>
      </c>
      <c r="D66" s="53">
        <v>-3.1087852523737101</v>
      </c>
      <c r="E66" s="6">
        <v>-3.4199307239445802</v>
      </c>
      <c r="F66" s="6">
        <v>-2.7891433960157599</v>
      </c>
      <c r="G66" s="51" t="str">
        <f t="shared" si="7"/>
        <v>-2.76 (-3.70, -1.87)</v>
      </c>
      <c r="H66" s="53">
        <v>-2.7577042997569601</v>
      </c>
      <c r="I66" s="6">
        <v>-3.6995257312912999</v>
      </c>
      <c r="J66" s="6">
        <v>-1.86666666666667</v>
      </c>
      <c r="K66" s="51" t="str">
        <f t="shared" si="8"/>
        <v>-3.75 (-4.01, -3.54)</v>
      </c>
      <c r="L66" s="53">
        <v>-3.75384615384616</v>
      </c>
      <c r="M66" s="6">
        <v>-4.0090909090909204</v>
      </c>
      <c r="N66" s="28">
        <v>-3.5379472365503801</v>
      </c>
      <c r="P66" s="6"/>
    </row>
    <row r="67" spans="1:16" x14ac:dyDescent="0.3">
      <c r="A67" s="5"/>
      <c r="B67" s="6" t="s">
        <v>5</v>
      </c>
      <c r="C67" s="196" t="str">
        <f t="shared" si="6"/>
        <v>1.31 (1.27, 1.34)</v>
      </c>
      <c r="D67" s="53">
        <v>1.31105293017531</v>
      </c>
      <c r="E67" s="6">
        <v>1.27424126248901</v>
      </c>
      <c r="F67" s="6">
        <v>1.34443880726944</v>
      </c>
      <c r="G67" s="51" t="str">
        <f t="shared" si="7"/>
        <v>1.01 (0.92, 1.12)</v>
      </c>
      <c r="H67" s="53">
        <v>1.00655730679056</v>
      </c>
      <c r="I67" s="6">
        <v>0.91666666666666696</v>
      </c>
      <c r="J67" s="6">
        <v>1.11566328357779</v>
      </c>
      <c r="K67" s="51" t="str">
        <f t="shared" si="8"/>
        <v>1.15 (1.13, 1.18)</v>
      </c>
      <c r="L67" s="53">
        <v>1.15384615384615</v>
      </c>
      <c r="M67" s="6">
        <v>1.12613572250442</v>
      </c>
      <c r="N67" s="28">
        <v>1.1818181818181801</v>
      </c>
      <c r="P67" s="6"/>
    </row>
    <row r="68" spans="1:16" x14ac:dyDescent="0.3">
      <c r="A68" s="5" t="s">
        <v>19</v>
      </c>
      <c r="B68" s="6" t="s">
        <v>4</v>
      </c>
      <c r="C68" s="196" t="str">
        <f t="shared" si="6"/>
        <v>-356.20 (-477.37, -262.87)</v>
      </c>
      <c r="D68" s="53">
        <v>-356.20329044507298</v>
      </c>
      <c r="E68" s="6">
        <v>-477.37321191635101</v>
      </c>
      <c r="F68" s="6">
        <v>-262.87386103753698</v>
      </c>
      <c r="G68" s="51" t="str">
        <f t="shared" si="7"/>
        <v>-398.35 (-528.48, -299.88)</v>
      </c>
      <c r="H68" s="53">
        <v>-398.35</v>
      </c>
      <c r="I68" s="6">
        <v>-528.48422664624695</v>
      </c>
      <c r="J68" s="6">
        <v>-299.87896389324999</v>
      </c>
      <c r="K68" s="51" t="str">
        <f t="shared" si="8"/>
        <v>-419.82 (-527.65, -317.71)</v>
      </c>
      <c r="L68" s="53">
        <v>-419.81603375527402</v>
      </c>
      <c r="M68" s="6">
        <v>-527.65200000000004</v>
      </c>
      <c r="N68" s="28">
        <v>-317.713138686131</v>
      </c>
      <c r="P68" s="6"/>
    </row>
    <row r="69" spans="1:16" x14ac:dyDescent="0.3">
      <c r="A69" s="5"/>
      <c r="B69" s="6" t="s">
        <v>5</v>
      </c>
      <c r="C69" s="197" t="str">
        <f t="shared" si="6"/>
        <v>1.24 (1.07, 1.45)</v>
      </c>
      <c r="D69" s="53">
        <v>1.2377249139079201</v>
      </c>
      <c r="E69" s="6">
        <v>1.0656822213128001</v>
      </c>
      <c r="F69" s="6">
        <v>1.4526032992090001</v>
      </c>
      <c r="G69" s="51" t="str">
        <f t="shared" si="7"/>
        <v>1.50 (1.32, 1.73)</v>
      </c>
      <c r="H69" s="53">
        <v>1.5</v>
      </c>
      <c r="I69" s="6">
        <v>1.3233908948194699</v>
      </c>
      <c r="J69" s="6">
        <v>1.73047473200612</v>
      </c>
      <c r="K69" s="51" t="str">
        <f t="shared" si="8"/>
        <v>1.31 (1.12, 1.51)</v>
      </c>
      <c r="L69" s="53">
        <v>1.30661040787623</v>
      </c>
      <c r="M69" s="6">
        <v>1.11678832116788</v>
      </c>
      <c r="N69" s="28">
        <v>1.50545454545455</v>
      </c>
      <c r="P69" s="6"/>
    </row>
    <row r="70" spans="1:16" x14ac:dyDescent="0.3">
      <c r="A70" s="5" t="s">
        <v>20</v>
      </c>
      <c r="B70" s="6" t="s">
        <v>4</v>
      </c>
      <c r="C70" s="197" t="str">
        <f t="shared" si="6"/>
        <v>-9.36 (-18.91, -1.28)</v>
      </c>
      <c r="D70" s="53">
        <v>-9.3629961288991694</v>
      </c>
      <c r="E70" s="6">
        <v>-18.906893474973799</v>
      </c>
      <c r="F70" s="6">
        <v>-1.27512507658994</v>
      </c>
      <c r="G70" s="51" t="str">
        <f t="shared" si="7"/>
        <v>14.91 (-23.13, 52.16)</v>
      </c>
      <c r="H70" s="53">
        <v>14.9090909090914</v>
      </c>
      <c r="I70" s="6">
        <v>-23.126449787835998</v>
      </c>
      <c r="J70" s="6">
        <v>52.160773480663202</v>
      </c>
      <c r="K70" s="51" t="str">
        <f t="shared" si="8"/>
        <v>-16.49 (-20.53, -12.91)</v>
      </c>
      <c r="L70" s="53">
        <v>-16.489873417721402</v>
      </c>
      <c r="M70" s="6">
        <v>-20.531884057971101</v>
      </c>
      <c r="N70" s="28">
        <v>-12.906796116504999</v>
      </c>
      <c r="P70" s="6"/>
    </row>
    <row r="71" spans="1:16" x14ac:dyDescent="0.3">
      <c r="A71" s="5"/>
      <c r="B71" s="6" t="s">
        <v>5</v>
      </c>
      <c r="C71" s="197" t="str">
        <f t="shared" si="6"/>
        <v>1.21 (1.17, 1.26)</v>
      </c>
      <c r="D71" s="53">
        <v>1.2148672859579901</v>
      </c>
      <c r="E71" s="6">
        <v>1.1732898568883601</v>
      </c>
      <c r="F71" s="6">
        <v>1.26258775850195</v>
      </c>
      <c r="G71" s="51" t="str">
        <f t="shared" si="7"/>
        <v>1.09 (0.91, 1.27)</v>
      </c>
      <c r="H71" s="53">
        <v>1.0909090909090899</v>
      </c>
      <c r="I71" s="6">
        <v>0.91160220994475005</v>
      </c>
      <c r="J71" s="6">
        <v>1.2729844413012701</v>
      </c>
      <c r="K71" s="51" t="str">
        <f t="shared" si="8"/>
        <v>1.14 (1.12, 1.16)</v>
      </c>
      <c r="L71" s="53">
        <v>1.13924050632911</v>
      </c>
      <c r="M71" s="6">
        <v>1.1213592233009699</v>
      </c>
      <c r="N71" s="28">
        <v>1.1594202898550701</v>
      </c>
      <c r="P71" s="6"/>
    </row>
    <row r="72" spans="1:16" x14ac:dyDescent="0.3">
      <c r="A72" s="5" t="s">
        <v>22</v>
      </c>
      <c r="B72" s="6" t="s">
        <v>4</v>
      </c>
      <c r="C72" s="197" t="str">
        <f t="shared" si="6"/>
        <v>0.18 (0.14, 0.21)</v>
      </c>
      <c r="D72" s="53">
        <v>0.17642926724545699</v>
      </c>
      <c r="E72" s="6">
        <v>0.135373552418457</v>
      </c>
      <c r="F72" s="6">
        <v>0.206029563921136</v>
      </c>
      <c r="G72" s="51" t="str">
        <f t="shared" si="7"/>
        <v>0.11 (0.07, 0.15)</v>
      </c>
      <c r="H72" s="53">
        <v>0.11348117139163801</v>
      </c>
      <c r="I72" s="6">
        <v>7.0294664483282407E-2</v>
      </c>
      <c r="J72" s="6">
        <v>0.151630568068782</v>
      </c>
      <c r="K72" s="51" t="str">
        <f t="shared" si="8"/>
        <v>0.20 (0.16, 0.24)</v>
      </c>
      <c r="L72" s="53">
        <v>0.203328124999999</v>
      </c>
      <c r="M72" s="6">
        <v>0.16247478991596601</v>
      </c>
      <c r="N72" s="28">
        <v>0.24099999999999999</v>
      </c>
      <c r="P72" s="6"/>
    </row>
    <row r="73" spans="1:16" x14ac:dyDescent="0.3">
      <c r="A73" s="5"/>
      <c r="B73" s="6" t="s">
        <v>5</v>
      </c>
      <c r="C73" s="197" t="str">
        <f t="shared" si="6"/>
        <v>1.12 (1.04, 1.22)</v>
      </c>
      <c r="D73" s="53">
        <v>1.1179194189049799</v>
      </c>
      <c r="E73" s="6">
        <v>1.04161698863223</v>
      </c>
      <c r="F73" s="6">
        <v>1.22335068597143</v>
      </c>
      <c r="G73" s="51" t="str">
        <f t="shared" si="7"/>
        <v>1.21 (1.10, 1.32)</v>
      </c>
      <c r="H73" s="53">
        <v>1.20796678647652</v>
      </c>
      <c r="I73" s="6">
        <v>1.10072437633572</v>
      </c>
      <c r="J73" s="6">
        <v>1.3191003642922501</v>
      </c>
      <c r="K73" s="51" t="str">
        <f t="shared" si="8"/>
        <v>1.14 (1.05, 1.25)</v>
      </c>
      <c r="L73" s="53">
        <v>1.140625</v>
      </c>
      <c r="M73" s="6">
        <v>1.05128205128205</v>
      </c>
      <c r="N73" s="28">
        <v>1.24789915966387</v>
      </c>
      <c r="P73" s="6"/>
    </row>
    <row r="74" spans="1:16" x14ac:dyDescent="0.3">
      <c r="A74" s="5" t="s">
        <v>21</v>
      </c>
      <c r="B74" s="6" t="s">
        <v>4</v>
      </c>
      <c r="C74" s="197" t="str">
        <f t="shared" si="6"/>
        <v>-0.05 (-0.07, -0.03)</v>
      </c>
      <c r="D74" s="53">
        <v>-4.7195806056707999E-2</v>
      </c>
      <c r="E74" s="53">
        <v>-6.5274980003639904E-2</v>
      </c>
      <c r="F74" s="53">
        <v>-2.5461173500014301E-2</v>
      </c>
      <c r="G74" s="51" t="str">
        <f t="shared" si="7"/>
        <v>0.09 (0.02, 0.16)</v>
      </c>
      <c r="H74" s="53">
        <v>9.4197183098591403E-2</v>
      </c>
      <c r="I74" s="6">
        <v>2.3176470588235999E-2</v>
      </c>
      <c r="J74" s="53">
        <v>0.156423076923079</v>
      </c>
      <c r="K74" s="51" t="str">
        <f t="shared" si="8"/>
        <v>-0.05 (-0.07, -0.03)</v>
      </c>
      <c r="L74" s="53">
        <v>-5.2629999999999302E-2</v>
      </c>
      <c r="M74" s="6">
        <v>-7.0697872340425197E-2</v>
      </c>
      <c r="N74" s="28">
        <v>-3.1339285714285799E-2</v>
      </c>
      <c r="P74" s="6"/>
    </row>
    <row r="75" spans="1:16" ht="15" thickBot="1" x14ac:dyDescent="0.35">
      <c r="A75" s="9"/>
      <c r="B75" s="10" t="s">
        <v>5</v>
      </c>
      <c r="C75" s="199" t="str">
        <f t="shared" si="6"/>
        <v>1.14 (1.11, 1.17)</v>
      </c>
      <c r="D75" s="92">
        <v>1.1425998718138699</v>
      </c>
      <c r="E75" s="10">
        <v>1.1115503967328799</v>
      </c>
      <c r="F75" s="10">
        <v>1.17068512382</v>
      </c>
      <c r="G75" s="52" t="str">
        <f t="shared" si="7"/>
        <v>1.01 (0.91, 1.11)</v>
      </c>
      <c r="H75" s="92">
        <v>1.0070422535211301</v>
      </c>
      <c r="I75" s="10">
        <v>0.91025641025640802</v>
      </c>
      <c r="J75" s="10">
        <v>1.1078431372549</v>
      </c>
      <c r="K75" s="52" t="str">
        <f t="shared" si="8"/>
        <v>1.19 (1.16, 1.22)</v>
      </c>
      <c r="L75" s="92">
        <v>1.19</v>
      </c>
      <c r="M75" s="10">
        <v>1.16071428571429</v>
      </c>
      <c r="N75" s="29">
        <v>1.21702127659574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F55"/>
  <sheetViews>
    <sheetView zoomScale="70" zoomScaleNormal="70" workbookViewId="0">
      <selection activeCell="DR38" sqref="DR38"/>
    </sheetView>
  </sheetViews>
  <sheetFormatPr defaultRowHeight="14.4" x14ac:dyDescent="0.3"/>
  <sheetData>
    <row r="1" spans="1:110" x14ac:dyDescent="0.3">
      <c r="A1" t="s">
        <v>2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32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6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F55"/>
  <sheetViews>
    <sheetView zoomScale="70" zoomScaleNormal="70" workbookViewId="0">
      <selection activeCell="BS28" sqref="BS28"/>
    </sheetView>
  </sheetViews>
  <sheetFormatPr defaultRowHeight="14.4" x14ac:dyDescent="0.3"/>
  <sheetData>
    <row r="1" spans="1:110" x14ac:dyDescent="0.3">
      <c r="A1" t="s">
        <v>3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8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s="93" t="s">
        <v>16</v>
      </c>
      <c r="BJ28" s="93"/>
      <c r="BK28" s="93"/>
      <c r="BL28" s="93"/>
      <c r="BM28" s="93"/>
      <c r="BN28" s="93"/>
      <c r="BO28" s="93"/>
      <c r="BP28" s="93"/>
      <c r="BQ28" s="93"/>
      <c r="BR28" s="93"/>
      <c r="BS28" s="93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7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F55"/>
  <sheetViews>
    <sheetView zoomScale="70" zoomScaleNormal="70" workbookViewId="0">
      <selection activeCell="DF56" sqref="DF56"/>
    </sheetView>
  </sheetViews>
  <sheetFormatPr defaultRowHeight="14.4" x14ac:dyDescent="0.3"/>
  <sheetData>
    <row r="1" spans="1:110" x14ac:dyDescent="0.3">
      <c r="A1" t="s">
        <v>0</v>
      </c>
    </row>
    <row r="2" spans="1:110" x14ac:dyDescent="0.3">
      <c r="B2" t="s">
        <v>132</v>
      </c>
      <c r="L2" t="s">
        <v>135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23</v>
      </c>
    </row>
    <row r="28" spans="1:110" x14ac:dyDescent="0.3">
      <c r="B28" t="s">
        <v>132</v>
      </c>
      <c r="L28" t="s">
        <v>135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9</v>
      </c>
    </row>
    <row r="55" spans="1:110" x14ac:dyDescent="0.3">
      <c r="B55" t="s">
        <v>132</v>
      </c>
      <c r="L55" t="s">
        <v>135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FC1D-9D56-47FF-9D79-DC00B89A8ED4}">
  <sheetPr>
    <tabColor rgb="FFFFFF00"/>
  </sheetPr>
  <dimension ref="A1:DF57"/>
  <sheetViews>
    <sheetView zoomScale="70" zoomScaleNormal="70" workbookViewId="0">
      <selection activeCell="DP3" sqref="DP3"/>
    </sheetView>
  </sheetViews>
  <sheetFormatPr defaultRowHeight="14.4" x14ac:dyDescent="0.3"/>
  <sheetData>
    <row r="1" spans="1:110" x14ac:dyDescent="0.3">
      <c r="A1" s="150" t="s">
        <v>130</v>
      </c>
    </row>
    <row r="2" spans="1:110" x14ac:dyDescent="0.3">
      <c r="A2" s="100" t="s">
        <v>131</v>
      </c>
      <c r="B2" t="s">
        <v>132</v>
      </c>
      <c r="C2" t="s">
        <v>2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1" t="s">
        <v>134</v>
      </c>
    </row>
    <row r="29" spans="1:110" x14ac:dyDescent="0.3">
      <c r="A29" s="150" t="s">
        <v>130</v>
      </c>
      <c r="B29" t="s">
        <v>132</v>
      </c>
      <c r="C29" t="s">
        <v>6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0" t="s">
        <v>131</v>
      </c>
    </row>
    <row r="31" spans="1:110" x14ac:dyDescent="0.3">
      <c r="A31" s="151" t="s">
        <v>134</v>
      </c>
    </row>
    <row r="55" spans="1:110" x14ac:dyDescent="0.3">
      <c r="A55" s="150" t="s">
        <v>130</v>
      </c>
      <c r="B55" t="s">
        <v>132</v>
      </c>
      <c r="C55" t="s">
        <v>32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131</v>
      </c>
    </row>
    <row r="57" spans="1:110" x14ac:dyDescent="0.3">
      <c r="A57" s="151" t="s">
        <v>134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EE53-C0AB-4616-86B5-617FAFB99C60}">
  <sheetPr>
    <tabColor rgb="FFFFFF00"/>
  </sheetPr>
  <dimension ref="A1:DF57"/>
  <sheetViews>
    <sheetView zoomScale="60" zoomScaleNormal="60" workbookViewId="0">
      <selection activeCell="CB1" sqref="CB1:CT1"/>
    </sheetView>
  </sheetViews>
  <sheetFormatPr defaultRowHeight="14.4" x14ac:dyDescent="0.3"/>
  <sheetData>
    <row r="1" spans="1:110" x14ac:dyDescent="0.3">
      <c r="A1" s="150" t="s">
        <v>130</v>
      </c>
      <c r="CB1" s="93"/>
      <c r="CC1" s="93"/>
      <c r="CD1" s="93"/>
      <c r="CE1" s="93"/>
      <c r="CF1" s="93"/>
      <c r="CG1" s="93"/>
      <c r="CH1" s="93"/>
      <c r="CI1" s="93"/>
      <c r="CJ1" s="93"/>
      <c r="CK1" s="93"/>
      <c r="CL1" s="93"/>
      <c r="CM1" s="93"/>
      <c r="CN1" s="93"/>
      <c r="CO1" s="93"/>
      <c r="CP1" s="93"/>
      <c r="CQ1" s="93"/>
      <c r="CR1" s="93"/>
      <c r="CS1" s="93"/>
      <c r="CT1" s="93"/>
    </row>
    <row r="2" spans="1:110" x14ac:dyDescent="0.3">
      <c r="A2" s="100" t="s">
        <v>131</v>
      </c>
      <c r="B2" t="s">
        <v>132</v>
      </c>
      <c r="C2" t="s">
        <v>3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1" t="s">
        <v>134</v>
      </c>
    </row>
    <row r="28" spans="1:110" x14ac:dyDescent="0.3">
      <c r="CS28" s="174" t="s">
        <v>136</v>
      </c>
    </row>
    <row r="29" spans="1:110" x14ac:dyDescent="0.3">
      <c r="A29" s="150" t="s">
        <v>130</v>
      </c>
      <c r="B29" t="s">
        <v>132</v>
      </c>
      <c r="C29" t="s">
        <v>7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S29" s="173" t="s">
        <v>137</v>
      </c>
      <c r="CV29" t="s">
        <v>22</v>
      </c>
      <c r="DF29" t="s">
        <v>21</v>
      </c>
    </row>
    <row r="30" spans="1:110" x14ac:dyDescent="0.3">
      <c r="A30" s="100" t="s">
        <v>131</v>
      </c>
    </row>
    <row r="31" spans="1:110" x14ac:dyDescent="0.3">
      <c r="A31" s="151" t="s">
        <v>134</v>
      </c>
    </row>
    <row r="55" spans="1:110" x14ac:dyDescent="0.3">
      <c r="A55" s="150" t="s">
        <v>130</v>
      </c>
      <c r="B55" t="s">
        <v>132</v>
      </c>
      <c r="C55" t="s">
        <v>8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131</v>
      </c>
    </row>
    <row r="57" spans="1:110" x14ac:dyDescent="0.3">
      <c r="A57" s="151" t="s">
        <v>134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168C-54D2-4A51-AD41-2008DA72035C}">
  <sheetPr>
    <tabColor rgb="FFFFFF00"/>
  </sheetPr>
  <dimension ref="A1:DF57"/>
  <sheetViews>
    <sheetView zoomScale="70" zoomScaleNormal="70" workbookViewId="0">
      <selection activeCell="DE83" sqref="DE83"/>
    </sheetView>
  </sheetViews>
  <sheetFormatPr defaultRowHeight="14.4" x14ac:dyDescent="0.3"/>
  <sheetData>
    <row r="1" spans="1:110" x14ac:dyDescent="0.3">
      <c r="A1" s="150" t="s">
        <v>130</v>
      </c>
    </row>
    <row r="2" spans="1:110" x14ac:dyDescent="0.3">
      <c r="A2" s="100" t="s">
        <v>131</v>
      </c>
      <c r="B2" t="s">
        <v>132</v>
      </c>
      <c r="C2" t="s">
        <v>0</v>
      </c>
      <c r="L2" t="s">
        <v>133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51" t="s">
        <v>134</v>
      </c>
    </row>
    <row r="29" spans="1:110" x14ac:dyDescent="0.3">
      <c r="A29" s="150" t="s">
        <v>130</v>
      </c>
      <c r="B29" t="s">
        <v>132</v>
      </c>
      <c r="C29" t="s">
        <v>23</v>
      </c>
      <c r="L29" t="s">
        <v>133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0" t="s">
        <v>131</v>
      </c>
    </row>
    <row r="31" spans="1:110" x14ac:dyDescent="0.3">
      <c r="A31" s="151" t="s">
        <v>134</v>
      </c>
    </row>
    <row r="55" spans="1:110" x14ac:dyDescent="0.3">
      <c r="A55" s="150" t="s">
        <v>130</v>
      </c>
      <c r="B55" t="s">
        <v>132</v>
      </c>
      <c r="C55" t="s">
        <v>9</v>
      </c>
      <c r="L55" t="s">
        <v>133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131</v>
      </c>
    </row>
    <row r="57" spans="1:110" x14ac:dyDescent="0.3">
      <c r="A57" s="151" t="s">
        <v>134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J30" sqref="J30"/>
    </sheetView>
  </sheetViews>
  <sheetFormatPr defaultRowHeight="14.4" x14ac:dyDescent="0.3"/>
  <sheetData>
    <row r="1" spans="1:1" x14ac:dyDescent="0.3">
      <c r="A1" s="15" t="s">
        <v>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SummaryQuantgFOBT</vt:lpstr>
      <vt:lpstr>gFOBT</vt:lpstr>
      <vt:lpstr>Intermediate gFOBT</vt:lpstr>
      <vt:lpstr>Quant MISCAN as Ref gFOBT</vt:lpstr>
      <vt:lpstr>Quant CRCSPIN as Ref gFOBT</vt:lpstr>
      <vt:lpstr>Quant SimCRC as Ref gFOBT</vt:lpstr>
      <vt:lpstr>MISCANAsRefAllStool</vt:lpstr>
      <vt:lpstr>CRCSPINasRefAllStool</vt:lpstr>
      <vt:lpstr>SimCRCAsRefAllStool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2020-02-11T03:01:27Z</dcterms:modified>
</cp:coreProperties>
</file>