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002036\Documents\GitHub\simfin\simfin\debt\"/>
    </mc:Choice>
  </mc:AlternateContent>
  <xr:revisionPtr revIDLastSave="0" documentId="13_ncr:1_{5D35F69D-BF9A-468B-8925-360552404AC9}" xr6:coauthVersionLast="47" xr6:coauthVersionMax="47" xr10:uidLastSave="{00000000-0000-0000-0000-000000000000}"/>
  <bookViews>
    <workbookView xWindow="-120" yWindow="-120" windowWidth="38640" windowHeight="21240" xr2:uid="{78A41111-2330-B544-A089-D809F73C03CC}"/>
  </bookViews>
  <sheets>
    <sheet name="data" sheetId="2" r:id="rId1"/>
    <sheet name="inputs" sheetId="1" r:id="rId2"/>
  </sheets>
  <externalReferences>
    <externalReference r:id="rId3"/>
  </externalReference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3" i="2" l="1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61" i="1"/>
  <c r="B95" i="1"/>
  <c r="B96" i="1"/>
  <c r="B97" i="1"/>
  <c r="B98" i="1"/>
  <c r="B99" i="1"/>
  <c r="B100" i="1"/>
  <c r="B101" i="1"/>
  <c r="B102" i="1"/>
  <c r="B103" i="1"/>
  <c r="B104" i="1"/>
  <c r="B105" i="1"/>
  <c r="B106" i="1"/>
  <c r="B94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2" i="1"/>
  <c r="B63" i="1"/>
  <c r="B64" i="1"/>
  <c r="B65" i="1"/>
  <c r="B66" i="1"/>
  <c r="B67" i="1"/>
  <c r="B68" i="1"/>
  <c r="B69" i="1"/>
  <c r="B70" i="1"/>
  <c r="B71" i="1"/>
  <c r="B61" i="1"/>
  <c r="B107" i="1" s="1"/>
  <c r="B109" i="1" s="1"/>
  <c r="B86" i="1"/>
  <c r="B87" i="1"/>
  <c r="B88" i="1"/>
  <c r="B89" i="1"/>
  <c r="B90" i="1"/>
  <c r="B91" i="1"/>
  <c r="B92" i="1"/>
  <c r="B93" i="1"/>
  <c r="B85" i="1"/>
</calcChain>
</file>

<file path=xl/sharedStrings.xml><?xml version="1.0" encoding="utf-8"?>
<sst xmlns="http://schemas.openxmlformats.org/spreadsheetml/2006/main" count="230" uniqueCount="43">
  <si>
    <t>https://cdn-contenu.quebec.ca/cdn-contenu/adm/min/finances/publications-adm/Emprunts/EMPFR_te20210331.pdf?1629989314</t>
  </si>
  <si>
    <t>Année d'échéance</t>
  </si>
  <si>
    <t>Devise</t>
  </si>
  <si>
    <t>CAD</t>
  </si>
  <si>
    <t>Encours (000 000)</t>
  </si>
  <si>
    <t>Échéance au moment de l'émission (en années)</t>
  </si>
  <si>
    <t>EUR</t>
  </si>
  <si>
    <t>USD</t>
  </si>
  <si>
    <t>Taux de change au 31 mars 2021</t>
  </si>
  <si>
    <t>https://www.banqueducanada.ca/taux/taux-de-change/taux-de-change-quotidiens/</t>
  </si>
  <si>
    <t>USD/CAD</t>
  </si>
  <si>
    <t>EUR/CAD</t>
  </si>
  <si>
    <t>PRINCIPALES ÉMISSIONS DE RÉFÉRENCE - Encours au 31 mars 2021 - monnaie d'émission</t>
  </si>
  <si>
    <t>PRINCIPALES ÉMISSIONS DE RÉFÉRENCE - Encours au 31 mars 2021 - en CAD</t>
  </si>
  <si>
    <t>TOTAL</t>
  </si>
  <si>
    <t>value</t>
  </si>
  <si>
    <t>Échéance restante</t>
  </si>
  <si>
    <t>En % de la dette avant gains (pertes) de change reportés</t>
  </si>
  <si>
    <t>rate</t>
  </si>
  <si>
    <t>term</t>
  </si>
  <si>
    <t>remaining_yr</t>
  </si>
  <si>
    <t>0.05</t>
  </si>
  <si>
    <t>0.02254768</t>
  </si>
  <si>
    <t>0.0245</t>
  </si>
  <si>
    <t>0.02402795</t>
  </si>
  <si>
    <t>0.035</t>
  </si>
  <si>
    <t>0.02819875</t>
  </si>
  <si>
    <t>0.03350558</t>
  </si>
  <si>
    <t>0.02094138</t>
  </si>
  <si>
    <t>0.025</t>
  </si>
  <si>
    <t>0.02379836</t>
  </si>
  <si>
    <t>0.01874397</t>
  </si>
  <si>
    <t>0.0144102</t>
  </si>
  <si>
    <t>0.015</t>
  </si>
  <si>
    <t>0.075</t>
  </si>
  <si>
    <t>0.07125</t>
  </si>
  <si>
    <t>0.0625</t>
  </si>
  <si>
    <t>0.0575</t>
  </si>
  <si>
    <t>0.0425</t>
  </si>
  <si>
    <t>0.031</t>
  </si>
  <si>
    <t>type</t>
  </si>
  <si>
    <t>0.008858482</t>
  </si>
  <si>
    <t>0.02163968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</si>
</sst>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_$"/>
    <numFmt numFmtId="165" formatCode="0.0%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ont="1" applyFill="1"/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1"/>
    <xf numFmtId="0" fontId="1" fillId="2" borderId="0" xfId="0" applyFont="1" applyFill="1"/>
    <xf numFmtId="164" fontId="1" fillId="2" borderId="0" xfId="0" applyNumberFormat="1" applyFont="1" applyFill="1"/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0002036/Desktop/debt_structure-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 calculs_coupons_calibrated"/>
      <sheetName val="3. calculs_coupons_collapsed"/>
      <sheetName val="2. calculs_coupons"/>
      <sheetName val="1. raw"/>
      <sheetName val="Calibration"/>
    </sheetNames>
    <sheetDataSet>
      <sheetData sheetId="0" refreshError="1"/>
      <sheetData sheetId="1">
        <row r="48">
          <cell r="D48">
            <v>9516.338023914097</v>
          </cell>
        </row>
        <row r="49">
          <cell r="D49">
            <v>3015</v>
          </cell>
        </row>
        <row r="50">
          <cell r="D50">
            <v>500</v>
          </cell>
        </row>
        <row r="51">
          <cell r="D51">
            <v>2057.5</v>
          </cell>
        </row>
        <row r="52">
          <cell r="D52">
            <v>10092.1</v>
          </cell>
        </row>
        <row r="53">
          <cell r="D53">
            <v>0</v>
          </cell>
        </row>
        <row r="54">
          <cell r="D54">
            <v>6900</v>
          </cell>
        </row>
        <row r="55">
          <cell r="D55">
            <v>9417.7800000000007</v>
          </cell>
        </row>
        <row r="56">
          <cell r="D56">
            <v>9487.9</v>
          </cell>
        </row>
        <row r="57">
          <cell r="D57">
            <v>11406.3</v>
          </cell>
        </row>
        <row r="58">
          <cell r="D58">
            <v>8515</v>
          </cell>
        </row>
        <row r="59">
          <cell r="D59">
            <v>11392.6</v>
          </cell>
        </row>
        <row r="60">
          <cell r="D60">
            <v>7475.9</v>
          </cell>
        </row>
        <row r="61">
          <cell r="D61">
            <v>7975.9</v>
          </cell>
        </row>
        <row r="62">
          <cell r="D62">
            <v>16007</v>
          </cell>
        </row>
        <row r="63">
          <cell r="D63">
            <v>3000</v>
          </cell>
        </row>
        <row r="64">
          <cell r="D64">
            <v>0</v>
          </cell>
        </row>
        <row r="65">
          <cell r="D65">
            <v>1257.5</v>
          </cell>
        </row>
        <row r="66">
          <cell r="D66">
            <v>1257.5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1886.25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4200.2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4082.9</v>
          </cell>
        </row>
        <row r="79">
          <cell r="D79">
            <v>0</v>
          </cell>
        </row>
        <row r="80">
          <cell r="D80">
            <v>5000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9200</v>
          </cell>
        </row>
        <row r="84">
          <cell r="D84">
            <v>0</v>
          </cell>
        </row>
        <row r="85">
          <cell r="D85">
            <v>7500</v>
          </cell>
        </row>
        <row r="86">
          <cell r="D86">
            <v>0</v>
          </cell>
        </row>
        <row r="87">
          <cell r="D87">
            <v>10000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11650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12500</v>
          </cell>
        </row>
      </sheetData>
      <sheetData sheetId="2" refreshError="1"/>
      <sheetData sheetId="3" refreshError="1"/>
      <sheetData sheetId="4">
        <row r="7">
          <cell r="B7">
            <v>218468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dn-contenu.quebec.ca/cdn-contenu/adm/min/finances/publications-adm/Emprunts/EMPFR_te20210331.pdf?1629989314" TargetMode="External"/><Relationship Id="rId1" Type="http://schemas.openxmlformats.org/officeDocument/2006/relationships/hyperlink" Target="https://www.banqueducanada.ca/taux/taux-de-change/taux-de-change-quotidie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229B-CB5B-0C41-A2BF-077C4A074A30}">
  <dimension ref="A1:E93"/>
  <sheetViews>
    <sheetView tabSelected="1" workbookViewId="0">
      <selection activeCell="E35" sqref="E35"/>
    </sheetView>
  </sheetViews>
  <sheetFormatPr baseColWidth="10" defaultRowHeight="15.75" x14ac:dyDescent="0.25"/>
  <cols>
    <col min="1" max="3" width="14.625" customWidth="1"/>
    <col min="4" max="4" width="19.5" bestFit="1" customWidth="1"/>
    <col min="5" max="5" width="14.625" customWidth="1"/>
  </cols>
  <sheetData>
    <row r="1" spans="1:5" x14ac:dyDescent="0.25">
      <c r="A1" t="s">
        <v>19</v>
      </c>
      <c r="B1" t="s">
        <v>20</v>
      </c>
      <c r="C1" t="s">
        <v>40</v>
      </c>
      <c r="D1">
        <v>2021</v>
      </c>
    </row>
    <row r="2" spans="1:5" x14ac:dyDescent="0.25">
      <c r="A2">
        <v>1</v>
      </c>
      <c r="B2">
        <v>1</v>
      </c>
      <c r="C2" t="s">
        <v>18</v>
      </c>
      <c r="D2">
        <v>0</v>
      </c>
    </row>
    <row r="3" spans="1:5" x14ac:dyDescent="0.25">
      <c r="A3">
        <v>5</v>
      </c>
      <c r="B3">
        <v>1</v>
      </c>
      <c r="C3" t="s">
        <v>18</v>
      </c>
      <c r="D3" s="9" t="s">
        <v>22</v>
      </c>
      <c r="E3" s="9"/>
    </row>
    <row r="4" spans="1:5" x14ac:dyDescent="0.25">
      <c r="A4">
        <v>5</v>
      </c>
      <c r="B4">
        <v>2</v>
      </c>
      <c r="C4" t="s">
        <v>18</v>
      </c>
      <c r="D4" s="9" t="s">
        <v>23</v>
      </c>
      <c r="E4" s="9"/>
    </row>
    <row r="5" spans="1:5" x14ac:dyDescent="0.25">
      <c r="A5">
        <v>5</v>
      </c>
      <c r="B5">
        <v>3</v>
      </c>
      <c r="C5" t="s">
        <v>18</v>
      </c>
      <c r="D5" s="9" t="s">
        <v>24</v>
      </c>
      <c r="E5" s="9"/>
    </row>
    <row r="6" spans="1:5" x14ac:dyDescent="0.25">
      <c r="A6">
        <v>5</v>
      </c>
      <c r="B6">
        <v>4</v>
      </c>
      <c r="C6" t="s">
        <v>18</v>
      </c>
      <c r="D6" s="9" t="s">
        <v>41</v>
      </c>
    </row>
    <row r="7" spans="1:5" x14ac:dyDescent="0.25">
      <c r="A7">
        <v>5</v>
      </c>
      <c r="B7">
        <v>5</v>
      </c>
      <c r="C7" t="s">
        <v>18</v>
      </c>
      <c r="D7">
        <v>0</v>
      </c>
    </row>
    <row r="8" spans="1:5" x14ac:dyDescent="0.25">
      <c r="A8">
        <v>10</v>
      </c>
      <c r="B8">
        <v>1</v>
      </c>
      <c r="C8" t="s">
        <v>18</v>
      </c>
      <c r="D8" s="9" t="s">
        <v>25</v>
      </c>
    </row>
    <row r="9" spans="1:5" x14ac:dyDescent="0.25">
      <c r="A9">
        <v>10</v>
      </c>
      <c r="B9">
        <v>2</v>
      </c>
      <c r="C9" t="s">
        <v>18</v>
      </c>
      <c r="D9" s="9" t="s">
        <v>26</v>
      </c>
    </row>
    <row r="10" spans="1:5" x14ac:dyDescent="0.25">
      <c r="A10">
        <v>10</v>
      </c>
      <c r="B10">
        <v>3</v>
      </c>
      <c r="C10" t="s">
        <v>18</v>
      </c>
      <c r="D10" s="9" t="s">
        <v>27</v>
      </c>
    </row>
    <row r="11" spans="1:5" x14ac:dyDescent="0.25">
      <c r="A11">
        <v>10</v>
      </c>
      <c r="B11">
        <v>4</v>
      </c>
      <c r="C11" t="s">
        <v>18</v>
      </c>
      <c r="D11" s="9" t="s">
        <v>28</v>
      </c>
    </row>
    <row r="12" spans="1:5" x14ac:dyDescent="0.25">
      <c r="A12">
        <v>10</v>
      </c>
      <c r="B12">
        <v>5</v>
      </c>
      <c r="C12" t="s">
        <v>18</v>
      </c>
      <c r="D12" s="9" t="s">
        <v>29</v>
      </c>
    </row>
    <row r="13" spans="1:5" x14ac:dyDescent="0.25">
      <c r="A13">
        <v>10</v>
      </c>
      <c r="B13">
        <v>6</v>
      </c>
      <c r="C13" t="s">
        <v>18</v>
      </c>
      <c r="D13" s="9" t="s">
        <v>42</v>
      </c>
    </row>
    <row r="14" spans="1:5" x14ac:dyDescent="0.25">
      <c r="A14">
        <v>10</v>
      </c>
      <c r="B14">
        <v>7</v>
      </c>
      <c r="C14" t="s">
        <v>18</v>
      </c>
      <c r="D14" s="9" t="s">
        <v>30</v>
      </c>
    </row>
    <row r="15" spans="1:5" x14ac:dyDescent="0.25">
      <c r="A15">
        <v>10</v>
      </c>
      <c r="B15">
        <v>8</v>
      </c>
      <c r="C15" t="s">
        <v>18</v>
      </c>
      <c r="D15" s="9" t="s">
        <v>31</v>
      </c>
    </row>
    <row r="16" spans="1:5" x14ac:dyDescent="0.25">
      <c r="A16">
        <v>10</v>
      </c>
      <c r="B16">
        <v>9</v>
      </c>
      <c r="C16" t="s">
        <v>18</v>
      </c>
      <c r="D16" s="9" t="s">
        <v>32</v>
      </c>
    </row>
    <row r="17" spans="1:4" x14ac:dyDescent="0.25">
      <c r="A17">
        <v>10</v>
      </c>
      <c r="B17">
        <v>10</v>
      </c>
      <c r="C17" t="s">
        <v>18</v>
      </c>
      <c r="D17" s="9" t="s">
        <v>33</v>
      </c>
    </row>
    <row r="18" spans="1:4" x14ac:dyDescent="0.25">
      <c r="A18">
        <v>30</v>
      </c>
      <c r="B18">
        <v>1</v>
      </c>
      <c r="C18" t="s">
        <v>18</v>
      </c>
      <c r="D18">
        <v>0</v>
      </c>
    </row>
    <row r="19" spans="1:4" x14ac:dyDescent="0.25">
      <c r="A19">
        <v>30</v>
      </c>
      <c r="B19">
        <v>2</v>
      </c>
      <c r="C19" t="s">
        <v>18</v>
      </c>
      <c r="D19" s="9" t="s">
        <v>34</v>
      </c>
    </row>
    <row r="20" spans="1:4" x14ac:dyDescent="0.25">
      <c r="A20">
        <v>30</v>
      </c>
      <c r="B20">
        <v>3</v>
      </c>
      <c r="C20" t="s">
        <v>18</v>
      </c>
      <c r="D20" s="9" t="s">
        <v>35</v>
      </c>
    </row>
    <row r="21" spans="1:4" x14ac:dyDescent="0.25">
      <c r="A21">
        <v>30</v>
      </c>
      <c r="B21">
        <v>4</v>
      </c>
      <c r="C21" t="s">
        <v>18</v>
      </c>
      <c r="D21">
        <v>0</v>
      </c>
    </row>
    <row r="22" spans="1:4" x14ac:dyDescent="0.25">
      <c r="A22">
        <v>30</v>
      </c>
      <c r="B22">
        <v>5</v>
      </c>
      <c r="C22" t="s">
        <v>18</v>
      </c>
      <c r="D22">
        <v>0</v>
      </c>
    </row>
    <row r="23" spans="1:4" x14ac:dyDescent="0.25">
      <c r="A23">
        <v>30</v>
      </c>
      <c r="B23">
        <v>6</v>
      </c>
      <c r="C23" t="s">
        <v>18</v>
      </c>
      <c r="D23">
        <v>0</v>
      </c>
    </row>
    <row r="24" spans="1:4" x14ac:dyDescent="0.25">
      <c r="A24">
        <v>30</v>
      </c>
      <c r="B24">
        <v>7</v>
      </c>
      <c r="C24" t="s">
        <v>18</v>
      </c>
      <c r="D24">
        <v>0</v>
      </c>
    </row>
    <row r="25" spans="1:4" x14ac:dyDescent="0.25">
      <c r="A25">
        <v>30</v>
      </c>
      <c r="B25">
        <v>8</v>
      </c>
      <c r="C25" t="s">
        <v>18</v>
      </c>
      <c r="D25" s="9" t="s">
        <v>34</v>
      </c>
    </row>
    <row r="26" spans="1:4" x14ac:dyDescent="0.25">
      <c r="A26">
        <v>30</v>
      </c>
      <c r="B26">
        <v>9</v>
      </c>
      <c r="C26" t="s">
        <v>18</v>
      </c>
      <c r="D26">
        <v>0</v>
      </c>
    </row>
    <row r="27" spans="1:4" x14ac:dyDescent="0.25">
      <c r="A27">
        <v>30</v>
      </c>
      <c r="B27">
        <v>10</v>
      </c>
      <c r="C27" t="s">
        <v>18</v>
      </c>
      <c r="D27">
        <v>0</v>
      </c>
    </row>
    <row r="28" spans="1:4" x14ac:dyDescent="0.25">
      <c r="A28">
        <v>30</v>
      </c>
      <c r="B28">
        <v>11</v>
      </c>
      <c r="C28" t="s">
        <v>18</v>
      </c>
      <c r="D28" s="9" t="s">
        <v>36</v>
      </c>
    </row>
    <row r="29" spans="1:4" x14ac:dyDescent="0.25">
      <c r="A29">
        <v>30</v>
      </c>
      <c r="B29">
        <v>12</v>
      </c>
      <c r="C29" t="s">
        <v>18</v>
      </c>
      <c r="D29">
        <v>0</v>
      </c>
    </row>
    <row r="30" spans="1:4" x14ac:dyDescent="0.25">
      <c r="A30">
        <v>30</v>
      </c>
      <c r="B30">
        <v>13</v>
      </c>
      <c r="C30" t="s">
        <v>18</v>
      </c>
      <c r="D30">
        <v>0</v>
      </c>
    </row>
    <row r="31" spans="1:4" x14ac:dyDescent="0.25">
      <c r="A31">
        <v>30</v>
      </c>
      <c r="B31">
        <v>14</v>
      </c>
      <c r="C31" t="s">
        <v>18</v>
      </c>
      <c r="D31">
        <v>0</v>
      </c>
    </row>
    <row r="32" spans="1:4" x14ac:dyDescent="0.25">
      <c r="A32">
        <v>30</v>
      </c>
      <c r="B32">
        <v>15</v>
      </c>
      <c r="C32" t="s">
        <v>18</v>
      </c>
      <c r="D32" s="9" t="s">
        <v>37</v>
      </c>
    </row>
    <row r="33" spans="1:4" x14ac:dyDescent="0.25">
      <c r="A33">
        <v>30</v>
      </c>
      <c r="B33">
        <v>16</v>
      </c>
      <c r="C33" t="s">
        <v>18</v>
      </c>
      <c r="D33">
        <v>0</v>
      </c>
    </row>
    <row r="34" spans="1:4" x14ac:dyDescent="0.25">
      <c r="A34">
        <v>30</v>
      </c>
      <c r="B34">
        <v>17</v>
      </c>
      <c r="C34" t="s">
        <v>18</v>
      </c>
      <c r="D34" s="9" t="s">
        <v>21</v>
      </c>
    </row>
    <row r="35" spans="1:4" x14ac:dyDescent="0.25">
      <c r="A35">
        <v>30</v>
      </c>
      <c r="B35">
        <v>18</v>
      </c>
      <c r="C35" t="s">
        <v>18</v>
      </c>
      <c r="D35">
        <v>0</v>
      </c>
    </row>
    <row r="36" spans="1:4" x14ac:dyDescent="0.25">
      <c r="A36">
        <v>30</v>
      </c>
      <c r="B36">
        <v>19</v>
      </c>
      <c r="C36" t="s">
        <v>18</v>
      </c>
      <c r="D36">
        <v>0</v>
      </c>
    </row>
    <row r="37" spans="1:4" x14ac:dyDescent="0.25">
      <c r="A37">
        <v>30</v>
      </c>
      <c r="B37">
        <v>20</v>
      </c>
      <c r="C37" t="s">
        <v>18</v>
      </c>
      <c r="D37" s="9" t="s">
        <v>21</v>
      </c>
    </row>
    <row r="38" spans="1:4" x14ac:dyDescent="0.25">
      <c r="A38">
        <v>30</v>
      </c>
      <c r="B38">
        <v>21</v>
      </c>
      <c r="C38" t="s">
        <v>18</v>
      </c>
      <c r="D38">
        <v>0</v>
      </c>
    </row>
    <row r="39" spans="1:4" x14ac:dyDescent="0.25">
      <c r="A39">
        <v>30</v>
      </c>
      <c r="B39">
        <v>22</v>
      </c>
      <c r="C39" t="s">
        <v>18</v>
      </c>
      <c r="D39" s="9" t="s">
        <v>38</v>
      </c>
    </row>
    <row r="40" spans="1:4" x14ac:dyDescent="0.25">
      <c r="A40">
        <v>30</v>
      </c>
      <c r="B40">
        <v>23</v>
      </c>
      <c r="C40" t="s">
        <v>18</v>
      </c>
      <c r="D40">
        <v>0</v>
      </c>
    </row>
    <row r="41" spans="1:4" x14ac:dyDescent="0.25">
      <c r="A41">
        <v>30</v>
      </c>
      <c r="B41">
        <v>24</v>
      </c>
      <c r="C41" t="s">
        <v>18</v>
      </c>
      <c r="D41" s="9" t="s">
        <v>25</v>
      </c>
    </row>
    <row r="42" spans="1:4" x14ac:dyDescent="0.25">
      <c r="A42">
        <v>30</v>
      </c>
      <c r="B42">
        <v>25</v>
      </c>
      <c r="C42" t="s">
        <v>18</v>
      </c>
      <c r="D42">
        <v>0</v>
      </c>
    </row>
    <row r="43" spans="1:4" x14ac:dyDescent="0.25">
      <c r="A43">
        <v>30</v>
      </c>
      <c r="B43">
        <v>26</v>
      </c>
      <c r="C43" t="s">
        <v>18</v>
      </c>
      <c r="D43">
        <v>0</v>
      </c>
    </row>
    <row r="44" spans="1:4" x14ac:dyDescent="0.25">
      <c r="A44">
        <v>30</v>
      </c>
      <c r="B44">
        <v>27</v>
      </c>
      <c r="C44" t="s">
        <v>18</v>
      </c>
      <c r="D44" s="9" t="s">
        <v>25</v>
      </c>
    </row>
    <row r="45" spans="1:4" x14ac:dyDescent="0.25">
      <c r="A45">
        <v>30</v>
      </c>
      <c r="B45">
        <v>28</v>
      </c>
      <c r="C45" t="s">
        <v>18</v>
      </c>
      <c r="D45">
        <v>0</v>
      </c>
    </row>
    <row r="46" spans="1:4" x14ac:dyDescent="0.25">
      <c r="A46">
        <v>30</v>
      </c>
      <c r="B46">
        <v>29</v>
      </c>
      <c r="C46" t="s">
        <v>18</v>
      </c>
      <c r="D46">
        <v>0</v>
      </c>
    </row>
    <row r="47" spans="1:4" x14ac:dyDescent="0.25">
      <c r="A47">
        <v>30</v>
      </c>
      <c r="B47">
        <v>30</v>
      </c>
      <c r="C47" t="s">
        <v>18</v>
      </c>
      <c r="D47" s="9" t="s">
        <v>39</v>
      </c>
    </row>
    <row r="48" spans="1:4" x14ac:dyDescent="0.25">
      <c r="A48">
        <v>1</v>
      </c>
      <c r="B48">
        <v>1</v>
      </c>
      <c r="C48" t="s">
        <v>15</v>
      </c>
      <c r="D48">
        <f>ROUND('[1]3. calculs_coupons_collapsed'!D48/SUM('[1]3. calculs_coupons_collapsed'!D$48:D$93)*[1]Calibration!$B$7,0)</f>
        <v>11220</v>
      </c>
    </row>
    <row r="49" spans="1:4" x14ac:dyDescent="0.25">
      <c r="A49">
        <v>5</v>
      </c>
      <c r="B49">
        <v>1</v>
      </c>
      <c r="C49" t="s">
        <v>15</v>
      </c>
      <c r="D49">
        <f>ROUND('[1]3. calculs_coupons_collapsed'!D49/SUM('[1]3. calculs_coupons_collapsed'!D$48:D$93)*[1]Calibration!$B$7,0)</f>
        <v>3555</v>
      </c>
    </row>
    <row r="50" spans="1:4" x14ac:dyDescent="0.25">
      <c r="A50">
        <v>5</v>
      </c>
      <c r="B50">
        <v>2</v>
      </c>
      <c r="C50" t="s">
        <v>15</v>
      </c>
      <c r="D50">
        <f>ROUND('[1]3. calculs_coupons_collapsed'!D50/SUM('[1]3. calculs_coupons_collapsed'!D$48:D$93)*[1]Calibration!$B$7,0)</f>
        <v>590</v>
      </c>
    </row>
    <row r="51" spans="1:4" x14ac:dyDescent="0.25">
      <c r="A51">
        <v>5</v>
      </c>
      <c r="B51">
        <v>3</v>
      </c>
      <c r="C51" t="s">
        <v>15</v>
      </c>
      <c r="D51">
        <f>ROUND('[1]3. calculs_coupons_collapsed'!D51/SUM('[1]3. calculs_coupons_collapsed'!D$48:D$93)*[1]Calibration!$B$7,0)</f>
        <v>2426</v>
      </c>
    </row>
    <row r="52" spans="1:4" x14ac:dyDescent="0.25">
      <c r="A52">
        <v>5</v>
      </c>
      <c r="B52">
        <v>4</v>
      </c>
      <c r="C52" t="s">
        <v>15</v>
      </c>
      <c r="D52">
        <f>ROUND('[1]3. calculs_coupons_collapsed'!D52/SUM('[1]3. calculs_coupons_collapsed'!D$48:D$93)*[1]Calibration!$B$7,0)</f>
        <v>11899</v>
      </c>
    </row>
    <row r="53" spans="1:4" x14ac:dyDescent="0.25">
      <c r="A53">
        <v>5</v>
      </c>
      <c r="B53">
        <v>5</v>
      </c>
      <c r="C53" t="s">
        <v>15</v>
      </c>
      <c r="D53">
        <f>ROUND('[1]3. calculs_coupons_collapsed'!D53/SUM('[1]3. calculs_coupons_collapsed'!D$48:D$93)*[1]Calibration!$B$7,0)</f>
        <v>0</v>
      </c>
    </row>
    <row r="54" spans="1:4" x14ac:dyDescent="0.25">
      <c r="A54">
        <v>10</v>
      </c>
      <c r="B54">
        <v>1</v>
      </c>
      <c r="C54" t="s">
        <v>15</v>
      </c>
      <c r="D54">
        <f>ROUND('[1]3. calculs_coupons_collapsed'!D54/SUM('[1]3. calculs_coupons_collapsed'!D$48:D$93)*[1]Calibration!$B$7,0)</f>
        <v>8135</v>
      </c>
    </row>
    <row r="55" spans="1:4" x14ac:dyDescent="0.25">
      <c r="A55">
        <v>10</v>
      </c>
      <c r="B55">
        <v>2</v>
      </c>
      <c r="C55" t="s">
        <v>15</v>
      </c>
      <c r="D55">
        <f>ROUND('[1]3. calculs_coupons_collapsed'!D55/SUM('[1]3. calculs_coupons_collapsed'!D$48:D$93)*[1]Calibration!$B$7,0)</f>
        <v>11104</v>
      </c>
    </row>
    <row r="56" spans="1:4" x14ac:dyDescent="0.25">
      <c r="A56">
        <v>10</v>
      </c>
      <c r="B56">
        <v>3</v>
      </c>
      <c r="C56" t="s">
        <v>15</v>
      </c>
      <c r="D56">
        <f>ROUND('[1]3. calculs_coupons_collapsed'!D56/SUM('[1]3. calculs_coupons_collapsed'!D$48:D$93)*[1]Calibration!$B$7,0)</f>
        <v>11187</v>
      </c>
    </row>
    <row r="57" spans="1:4" x14ac:dyDescent="0.25">
      <c r="A57">
        <v>10</v>
      </c>
      <c r="B57">
        <v>4</v>
      </c>
      <c r="C57" t="s">
        <v>15</v>
      </c>
      <c r="D57">
        <f>ROUND('[1]3. calculs_coupons_collapsed'!D57/SUM('[1]3. calculs_coupons_collapsed'!D$48:D$93)*[1]Calibration!$B$7,0)</f>
        <v>13448</v>
      </c>
    </row>
    <row r="58" spans="1:4" x14ac:dyDescent="0.25">
      <c r="A58">
        <v>10</v>
      </c>
      <c r="B58">
        <v>5</v>
      </c>
      <c r="C58" t="s">
        <v>15</v>
      </c>
      <c r="D58">
        <f>ROUND('[1]3. calculs_coupons_collapsed'!D58/SUM('[1]3. calculs_coupons_collapsed'!D$48:D$93)*[1]Calibration!$B$7,0)</f>
        <v>10039</v>
      </c>
    </row>
    <row r="59" spans="1:4" x14ac:dyDescent="0.25">
      <c r="A59">
        <v>10</v>
      </c>
      <c r="B59">
        <v>6</v>
      </c>
      <c r="C59" t="s">
        <v>15</v>
      </c>
      <c r="D59">
        <f>ROUND('[1]3. calculs_coupons_collapsed'!D59/SUM('[1]3. calculs_coupons_collapsed'!D$48:D$93)*[1]Calibration!$B$7,0)</f>
        <v>13432</v>
      </c>
    </row>
    <row r="60" spans="1:4" x14ac:dyDescent="0.25">
      <c r="A60">
        <v>10</v>
      </c>
      <c r="B60">
        <v>7</v>
      </c>
      <c r="C60" t="s">
        <v>15</v>
      </c>
      <c r="D60">
        <f>ROUND('[1]3. calculs_coupons_collapsed'!D60/SUM('[1]3. calculs_coupons_collapsed'!D$48:D$93)*[1]Calibration!$B$7,0)</f>
        <v>8814</v>
      </c>
    </row>
    <row r="61" spans="1:4" x14ac:dyDescent="0.25">
      <c r="A61">
        <v>10</v>
      </c>
      <c r="B61">
        <v>8</v>
      </c>
      <c r="C61" t="s">
        <v>15</v>
      </c>
      <c r="D61">
        <f>ROUND('[1]3. calculs_coupons_collapsed'!D61/SUM('[1]3. calculs_coupons_collapsed'!D$48:D$93)*[1]Calibration!$B$7,0)</f>
        <v>9404</v>
      </c>
    </row>
    <row r="62" spans="1:4" x14ac:dyDescent="0.25">
      <c r="A62">
        <v>10</v>
      </c>
      <c r="B62">
        <v>9</v>
      </c>
      <c r="C62" t="s">
        <v>15</v>
      </c>
      <c r="D62">
        <f>ROUND('[1]3. calculs_coupons_collapsed'!D62/SUM('[1]3. calculs_coupons_collapsed'!D$48:D$93)*[1]Calibration!$B$7,0)</f>
        <v>18873</v>
      </c>
    </row>
    <row r="63" spans="1:4" x14ac:dyDescent="0.25">
      <c r="A63">
        <v>10</v>
      </c>
      <c r="B63">
        <v>10</v>
      </c>
      <c r="C63" t="s">
        <v>15</v>
      </c>
      <c r="D63">
        <f>ROUND('[1]3. calculs_coupons_collapsed'!D63/SUM('[1]3. calculs_coupons_collapsed'!D$48:D$93)*[1]Calibration!$B$7,0)</f>
        <v>3537</v>
      </c>
    </row>
    <row r="64" spans="1:4" x14ac:dyDescent="0.25">
      <c r="A64">
        <v>30</v>
      </c>
      <c r="B64">
        <v>1</v>
      </c>
      <c r="C64" t="s">
        <v>15</v>
      </c>
      <c r="D64">
        <f>ROUND('[1]3. calculs_coupons_collapsed'!D64/SUM('[1]3. calculs_coupons_collapsed'!D$48:D$93)*[1]Calibration!$B$7,0)</f>
        <v>0</v>
      </c>
    </row>
    <row r="65" spans="1:4" x14ac:dyDescent="0.25">
      <c r="A65">
        <v>30</v>
      </c>
      <c r="B65">
        <v>2</v>
      </c>
      <c r="C65" t="s">
        <v>15</v>
      </c>
      <c r="D65">
        <f>ROUND('[1]3. calculs_coupons_collapsed'!D65/SUM('[1]3. calculs_coupons_collapsed'!D$48:D$93)*[1]Calibration!$B$7,0)</f>
        <v>1483</v>
      </c>
    </row>
    <row r="66" spans="1:4" x14ac:dyDescent="0.25">
      <c r="A66">
        <v>30</v>
      </c>
      <c r="B66">
        <v>3</v>
      </c>
      <c r="C66" t="s">
        <v>15</v>
      </c>
      <c r="D66">
        <f>ROUND('[1]3. calculs_coupons_collapsed'!D66/SUM('[1]3. calculs_coupons_collapsed'!D$48:D$93)*[1]Calibration!$B$7,0)</f>
        <v>1483</v>
      </c>
    </row>
    <row r="67" spans="1:4" x14ac:dyDescent="0.25">
      <c r="A67">
        <v>30</v>
      </c>
      <c r="B67">
        <v>4</v>
      </c>
      <c r="C67" t="s">
        <v>15</v>
      </c>
      <c r="D67">
        <f>ROUND('[1]3. calculs_coupons_collapsed'!D67/SUM('[1]3. calculs_coupons_collapsed'!D$48:D$93)*[1]Calibration!$B$7,0)</f>
        <v>0</v>
      </c>
    </row>
    <row r="68" spans="1:4" x14ac:dyDescent="0.25">
      <c r="A68">
        <v>30</v>
      </c>
      <c r="B68">
        <v>5</v>
      </c>
      <c r="C68" t="s">
        <v>15</v>
      </c>
      <c r="D68">
        <f>ROUND('[1]3. calculs_coupons_collapsed'!D68/SUM('[1]3. calculs_coupons_collapsed'!D$48:D$93)*[1]Calibration!$B$7,0)</f>
        <v>0</v>
      </c>
    </row>
    <row r="69" spans="1:4" x14ac:dyDescent="0.25">
      <c r="A69">
        <v>30</v>
      </c>
      <c r="B69">
        <v>6</v>
      </c>
      <c r="C69" t="s">
        <v>15</v>
      </c>
      <c r="D69">
        <f>ROUND('[1]3. calculs_coupons_collapsed'!D69/SUM('[1]3. calculs_coupons_collapsed'!D$48:D$93)*[1]Calibration!$B$7,0)</f>
        <v>0</v>
      </c>
    </row>
    <row r="70" spans="1:4" x14ac:dyDescent="0.25">
      <c r="A70">
        <v>30</v>
      </c>
      <c r="B70">
        <v>7</v>
      </c>
      <c r="C70" t="s">
        <v>15</v>
      </c>
      <c r="D70">
        <f>ROUND('[1]3. calculs_coupons_collapsed'!D70/SUM('[1]3. calculs_coupons_collapsed'!D$48:D$93)*[1]Calibration!$B$7,0)</f>
        <v>0</v>
      </c>
    </row>
    <row r="71" spans="1:4" x14ac:dyDescent="0.25">
      <c r="A71">
        <v>30</v>
      </c>
      <c r="B71">
        <v>8</v>
      </c>
      <c r="C71" t="s">
        <v>15</v>
      </c>
      <c r="D71">
        <f>ROUND('[1]3. calculs_coupons_collapsed'!D71/SUM('[1]3. calculs_coupons_collapsed'!D$48:D$93)*[1]Calibration!$B$7,0)</f>
        <v>2224</v>
      </c>
    </row>
    <row r="72" spans="1:4" x14ac:dyDescent="0.25">
      <c r="A72">
        <v>30</v>
      </c>
      <c r="B72">
        <v>9</v>
      </c>
      <c r="C72" t="s">
        <v>15</v>
      </c>
      <c r="D72">
        <f>ROUND('[1]3. calculs_coupons_collapsed'!D72/SUM('[1]3. calculs_coupons_collapsed'!D$48:D$93)*[1]Calibration!$B$7,0)</f>
        <v>0</v>
      </c>
    </row>
    <row r="73" spans="1:4" x14ac:dyDescent="0.25">
      <c r="A73">
        <v>30</v>
      </c>
      <c r="B73">
        <v>10</v>
      </c>
      <c r="C73" t="s">
        <v>15</v>
      </c>
      <c r="D73">
        <f>ROUND('[1]3. calculs_coupons_collapsed'!D73/SUM('[1]3. calculs_coupons_collapsed'!D$48:D$93)*[1]Calibration!$B$7,0)</f>
        <v>0</v>
      </c>
    </row>
    <row r="74" spans="1:4" x14ac:dyDescent="0.25">
      <c r="A74">
        <v>30</v>
      </c>
      <c r="B74">
        <v>11</v>
      </c>
      <c r="C74" t="s">
        <v>15</v>
      </c>
      <c r="D74">
        <f>ROUND('[1]3. calculs_coupons_collapsed'!D74/SUM('[1]3. calculs_coupons_collapsed'!D$48:D$93)*[1]Calibration!$B$7,0)</f>
        <v>4952</v>
      </c>
    </row>
    <row r="75" spans="1:4" x14ac:dyDescent="0.25">
      <c r="A75">
        <v>30</v>
      </c>
      <c r="B75">
        <v>12</v>
      </c>
      <c r="C75" t="s">
        <v>15</v>
      </c>
      <c r="D75">
        <f>ROUND('[1]3. calculs_coupons_collapsed'!D75/SUM('[1]3. calculs_coupons_collapsed'!D$48:D$93)*[1]Calibration!$B$7,0)</f>
        <v>0</v>
      </c>
    </row>
    <row r="76" spans="1:4" x14ac:dyDescent="0.25">
      <c r="A76">
        <v>30</v>
      </c>
      <c r="B76">
        <v>13</v>
      </c>
      <c r="C76" t="s">
        <v>15</v>
      </c>
      <c r="D76">
        <f>ROUND('[1]3. calculs_coupons_collapsed'!D76/SUM('[1]3. calculs_coupons_collapsed'!D$48:D$93)*[1]Calibration!$B$7,0)</f>
        <v>0</v>
      </c>
    </row>
    <row r="77" spans="1:4" x14ac:dyDescent="0.25">
      <c r="A77">
        <v>30</v>
      </c>
      <c r="B77">
        <v>14</v>
      </c>
      <c r="C77" t="s">
        <v>15</v>
      </c>
      <c r="D77">
        <f>ROUND('[1]3. calculs_coupons_collapsed'!D77/SUM('[1]3. calculs_coupons_collapsed'!D$48:D$93)*[1]Calibration!$B$7,0)</f>
        <v>0</v>
      </c>
    </row>
    <row r="78" spans="1:4" x14ac:dyDescent="0.25">
      <c r="A78">
        <v>30</v>
      </c>
      <c r="B78">
        <v>15</v>
      </c>
      <c r="C78" t="s">
        <v>15</v>
      </c>
      <c r="D78">
        <f>ROUND('[1]3. calculs_coupons_collapsed'!D78/SUM('[1]3. calculs_coupons_collapsed'!D$48:D$93)*[1]Calibration!$B$7,0)</f>
        <v>4814</v>
      </c>
    </row>
    <row r="79" spans="1:4" x14ac:dyDescent="0.25">
      <c r="A79">
        <v>30</v>
      </c>
      <c r="B79">
        <v>16</v>
      </c>
      <c r="C79" t="s">
        <v>15</v>
      </c>
      <c r="D79">
        <f>ROUND('[1]3. calculs_coupons_collapsed'!D79/SUM('[1]3. calculs_coupons_collapsed'!D$48:D$93)*[1]Calibration!$B$7,0)</f>
        <v>0</v>
      </c>
    </row>
    <row r="80" spans="1:4" x14ac:dyDescent="0.25">
      <c r="A80">
        <v>30</v>
      </c>
      <c r="B80">
        <v>17</v>
      </c>
      <c r="C80" t="s">
        <v>15</v>
      </c>
      <c r="D80">
        <f>ROUND('[1]3. calculs_coupons_collapsed'!D80/SUM('[1]3. calculs_coupons_collapsed'!D$48:D$93)*[1]Calibration!$B$7,0)</f>
        <v>5895</v>
      </c>
    </row>
    <row r="81" spans="1:4" x14ac:dyDescent="0.25">
      <c r="A81">
        <v>30</v>
      </c>
      <c r="B81">
        <v>18</v>
      </c>
      <c r="C81" t="s">
        <v>15</v>
      </c>
      <c r="D81">
        <f>ROUND('[1]3. calculs_coupons_collapsed'!D81/SUM('[1]3. calculs_coupons_collapsed'!D$48:D$93)*[1]Calibration!$B$7,0)</f>
        <v>0</v>
      </c>
    </row>
    <row r="82" spans="1:4" x14ac:dyDescent="0.25">
      <c r="A82">
        <v>30</v>
      </c>
      <c r="B82">
        <v>19</v>
      </c>
      <c r="C82" t="s">
        <v>15</v>
      </c>
      <c r="D82">
        <f>ROUND('[1]3. calculs_coupons_collapsed'!D82/SUM('[1]3. calculs_coupons_collapsed'!D$48:D$93)*[1]Calibration!$B$7,0)</f>
        <v>0</v>
      </c>
    </row>
    <row r="83" spans="1:4" x14ac:dyDescent="0.25">
      <c r="A83">
        <v>30</v>
      </c>
      <c r="B83">
        <v>20</v>
      </c>
      <c r="C83" t="s">
        <v>15</v>
      </c>
      <c r="D83">
        <f>ROUND('[1]3. calculs_coupons_collapsed'!D83/SUM('[1]3. calculs_coupons_collapsed'!D$48:D$93)*[1]Calibration!$B$7,0)</f>
        <v>10847</v>
      </c>
    </row>
    <row r="84" spans="1:4" x14ac:dyDescent="0.25">
      <c r="A84">
        <v>30</v>
      </c>
      <c r="B84">
        <v>21</v>
      </c>
      <c r="C84" t="s">
        <v>15</v>
      </c>
      <c r="D84">
        <f>ROUND('[1]3. calculs_coupons_collapsed'!D84/SUM('[1]3. calculs_coupons_collapsed'!D$48:D$93)*[1]Calibration!$B$7,0)</f>
        <v>0</v>
      </c>
    </row>
    <row r="85" spans="1:4" x14ac:dyDescent="0.25">
      <c r="A85">
        <v>30</v>
      </c>
      <c r="B85">
        <v>22</v>
      </c>
      <c r="C85" t="s">
        <v>15</v>
      </c>
      <c r="D85">
        <f>ROUND('[1]3. calculs_coupons_collapsed'!D85/SUM('[1]3. calculs_coupons_collapsed'!D$48:D$93)*[1]Calibration!$B$7,0)</f>
        <v>8843</v>
      </c>
    </row>
    <row r="86" spans="1:4" x14ac:dyDescent="0.25">
      <c r="A86">
        <v>30</v>
      </c>
      <c r="B86">
        <v>23</v>
      </c>
      <c r="C86" t="s">
        <v>15</v>
      </c>
      <c r="D86">
        <f>ROUND('[1]3. calculs_coupons_collapsed'!D86/SUM('[1]3. calculs_coupons_collapsed'!D$48:D$93)*[1]Calibration!$B$7,0)</f>
        <v>0</v>
      </c>
    </row>
    <row r="87" spans="1:4" x14ac:dyDescent="0.25">
      <c r="A87">
        <v>30</v>
      </c>
      <c r="B87">
        <v>24</v>
      </c>
      <c r="C87" t="s">
        <v>15</v>
      </c>
      <c r="D87">
        <f>ROUND('[1]3. calculs_coupons_collapsed'!D87/SUM('[1]3. calculs_coupons_collapsed'!D$48:D$93)*[1]Calibration!$B$7,0)</f>
        <v>11790</v>
      </c>
    </row>
    <row r="88" spans="1:4" x14ac:dyDescent="0.25">
      <c r="A88">
        <v>30</v>
      </c>
      <c r="B88">
        <v>25</v>
      </c>
      <c r="C88" t="s">
        <v>15</v>
      </c>
      <c r="D88">
        <f>ROUND('[1]3. calculs_coupons_collapsed'!D88/SUM('[1]3. calculs_coupons_collapsed'!D$48:D$93)*[1]Calibration!$B$7,0)</f>
        <v>0</v>
      </c>
    </row>
    <row r="89" spans="1:4" x14ac:dyDescent="0.25">
      <c r="A89">
        <v>30</v>
      </c>
      <c r="B89">
        <v>26</v>
      </c>
      <c r="C89" t="s">
        <v>15</v>
      </c>
      <c r="D89">
        <f>ROUND('[1]3. calculs_coupons_collapsed'!D89/SUM('[1]3. calculs_coupons_collapsed'!D$48:D$93)*[1]Calibration!$B$7,0)</f>
        <v>0</v>
      </c>
    </row>
    <row r="90" spans="1:4" x14ac:dyDescent="0.25">
      <c r="A90">
        <v>30</v>
      </c>
      <c r="B90">
        <v>27</v>
      </c>
      <c r="C90" t="s">
        <v>15</v>
      </c>
      <c r="D90">
        <f>ROUND('[1]3. calculs_coupons_collapsed'!D90/SUM('[1]3. calculs_coupons_collapsed'!D$48:D$93)*[1]Calibration!$B$7,0)</f>
        <v>13736</v>
      </c>
    </row>
    <row r="91" spans="1:4" x14ac:dyDescent="0.25">
      <c r="A91">
        <v>30</v>
      </c>
      <c r="B91">
        <v>28</v>
      </c>
      <c r="C91" t="s">
        <v>15</v>
      </c>
      <c r="D91">
        <f>ROUND('[1]3. calculs_coupons_collapsed'!D91/SUM('[1]3. calculs_coupons_collapsed'!D$48:D$93)*[1]Calibration!$B$7,0)</f>
        <v>0</v>
      </c>
    </row>
    <row r="92" spans="1:4" x14ac:dyDescent="0.25">
      <c r="A92">
        <v>30</v>
      </c>
      <c r="B92">
        <v>29</v>
      </c>
      <c r="C92" t="s">
        <v>15</v>
      </c>
      <c r="D92">
        <f>ROUND('[1]3. calculs_coupons_collapsed'!D92/SUM('[1]3. calculs_coupons_collapsed'!D$48:D$93)*[1]Calibration!$B$7,0)</f>
        <v>0</v>
      </c>
    </row>
    <row r="93" spans="1:4" x14ac:dyDescent="0.25">
      <c r="A93">
        <v>30</v>
      </c>
      <c r="B93">
        <v>30</v>
      </c>
      <c r="C93" t="s">
        <v>15</v>
      </c>
      <c r="D93">
        <f>ROUND('[1]3. calculs_coupons_collapsed'!D93/SUM('[1]3. calculs_coupons_collapsed'!D$48:D$93)*[1]Calibration!$B$7,0)</f>
        <v>14738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0C14-2A5B-DB46-988E-1127817D394D}">
  <dimension ref="A1:E109"/>
  <sheetViews>
    <sheetView workbookViewId="0">
      <selection activeCell="A2" sqref="A2"/>
    </sheetView>
  </sheetViews>
  <sheetFormatPr baseColWidth="10" defaultRowHeight="15.75" x14ac:dyDescent="0.25"/>
  <cols>
    <col min="1" max="5" width="13.875" customWidth="1"/>
    <col min="15" max="15" width="10.875" customWidth="1"/>
  </cols>
  <sheetData>
    <row r="1" spans="1:5" s="1" customFormat="1" x14ac:dyDescent="0.25">
      <c r="A1" s="1" t="s">
        <v>12</v>
      </c>
    </row>
    <row r="2" spans="1:5" x14ac:dyDescent="0.25">
      <c r="A2" s="4" t="s">
        <v>0</v>
      </c>
    </row>
    <row r="4" spans="1:5" ht="63" x14ac:dyDescent="0.25">
      <c r="A4" s="2" t="s">
        <v>1</v>
      </c>
      <c r="B4" s="2" t="s">
        <v>4</v>
      </c>
      <c r="C4" s="2" t="s">
        <v>2</v>
      </c>
      <c r="D4" s="2" t="s">
        <v>5</v>
      </c>
      <c r="E4" s="7"/>
    </row>
    <row r="5" spans="1:5" x14ac:dyDescent="0.25">
      <c r="A5">
        <v>2021</v>
      </c>
      <c r="B5" s="3">
        <v>3500</v>
      </c>
      <c r="C5" t="s">
        <v>3</v>
      </c>
      <c r="D5">
        <v>10</v>
      </c>
    </row>
    <row r="6" spans="1:5" x14ac:dyDescent="0.25">
      <c r="A6">
        <v>2022</v>
      </c>
      <c r="B6" s="3">
        <v>500</v>
      </c>
      <c r="C6" t="s">
        <v>3</v>
      </c>
      <c r="D6">
        <v>5</v>
      </c>
    </row>
    <row r="7" spans="1:5" x14ac:dyDescent="0.25">
      <c r="A7">
        <v>2022</v>
      </c>
      <c r="B7" s="3">
        <v>6900</v>
      </c>
      <c r="C7" t="s">
        <v>3</v>
      </c>
      <c r="D7">
        <v>10</v>
      </c>
    </row>
    <row r="8" spans="1:5" x14ac:dyDescent="0.25">
      <c r="A8">
        <v>2023</v>
      </c>
      <c r="B8" s="3">
        <v>500</v>
      </c>
      <c r="C8" t="s">
        <v>3</v>
      </c>
      <c r="D8">
        <v>5</v>
      </c>
    </row>
    <row r="9" spans="1:5" x14ac:dyDescent="0.25">
      <c r="A9">
        <v>2023</v>
      </c>
      <c r="B9" s="3">
        <v>6370</v>
      </c>
      <c r="C9" t="s">
        <v>3</v>
      </c>
      <c r="D9">
        <v>10</v>
      </c>
    </row>
    <row r="10" spans="1:5" x14ac:dyDescent="0.25">
      <c r="A10">
        <v>2024</v>
      </c>
      <c r="B10" s="3">
        <v>800</v>
      </c>
      <c r="C10" t="s">
        <v>3</v>
      </c>
      <c r="D10">
        <v>5</v>
      </c>
    </row>
    <row r="11" spans="1:5" x14ac:dyDescent="0.25">
      <c r="A11">
        <v>2024</v>
      </c>
      <c r="B11" s="3">
        <v>6000</v>
      </c>
      <c r="C11" t="s">
        <v>3</v>
      </c>
      <c r="D11">
        <v>10</v>
      </c>
    </row>
    <row r="12" spans="1:5" x14ac:dyDescent="0.25">
      <c r="A12">
        <v>2025</v>
      </c>
      <c r="B12" s="3">
        <v>500</v>
      </c>
      <c r="C12" t="s">
        <v>3</v>
      </c>
      <c r="D12">
        <v>7</v>
      </c>
    </row>
    <row r="13" spans="1:5" x14ac:dyDescent="0.25">
      <c r="A13">
        <v>2025</v>
      </c>
      <c r="B13" s="3">
        <v>7200</v>
      </c>
      <c r="C13" t="s">
        <v>3</v>
      </c>
      <c r="D13">
        <v>10</v>
      </c>
    </row>
    <row r="14" spans="1:5" x14ac:dyDescent="0.25">
      <c r="A14">
        <v>2026</v>
      </c>
      <c r="B14" s="3">
        <v>6000</v>
      </c>
      <c r="C14" t="s">
        <v>3</v>
      </c>
      <c r="D14">
        <v>10</v>
      </c>
    </row>
    <row r="15" spans="1:5" x14ac:dyDescent="0.25">
      <c r="A15">
        <v>2027</v>
      </c>
      <c r="B15" s="3">
        <v>500</v>
      </c>
      <c r="C15" t="s">
        <v>3</v>
      </c>
      <c r="D15">
        <v>7</v>
      </c>
    </row>
    <row r="16" spans="1:5" x14ac:dyDescent="0.25">
      <c r="A16">
        <v>2027</v>
      </c>
      <c r="B16" s="3">
        <v>6000</v>
      </c>
      <c r="C16" t="s">
        <v>3</v>
      </c>
      <c r="D16">
        <v>10</v>
      </c>
    </row>
    <row r="17" spans="1:4" x14ac:dyDescent="0.25">
      <c r="A17">
        <v>2028</v>
      </c>
      <c r="B17" s="3">
        <v>6000</v>
      </c>
      <c r="C17" t="s">
        <v>3</v>
      </c>
      <c r="D17">
        <v>10</v>
      </c>
    </row>
    <row r="18" spans="1:4" x14ac:dyDescent="0.25">
      <c r="A18">
        <v>2029</v>
      </c>
      <c r="B18" s="3">
        <v>6500</v>
      </c>
      <c r="C18" t="s">
        <v>3</v>
      </c>
      <c r="D18">
        <v>10</v>
      </c>
    </row>
    <row r="19" spans="1:4" x14ac:dyDescent="0.25">
      <c r="A19">
        <v>2030</v>
      </c>
      <c r="B19" s="3">
        <v>10800</v>
      </c>
      <c r="C19" t="s">
        <v>3</v>
      </c>
      <c r="D19">
        <v>10</v>
      </c>
    </row>
    <row r="20" spans="1:4" x14ac:dyDescent="0.25">
      <c r="A20">
        <v>2031</v>
      </c>
      <c r="B20" s="3">
        <v>3000</v>
      </c>
      <c r="C20" t="s">
        <v>3</v>
      </c>
      <c r="D20">
        <v>10</v>
      </c>
    </row>
    <row r="21" spans="1:4" x14ac:dyDescent="0.25">
      <c r="A21">
        <v>2032</v>
      </c>
      <c r="B21" s="3">
        <v>4200.2</v>
      </c>
      <c r="C21" t="s">
        <v>3</v>
      </c>
      <c r="D21">
        <v>30</v>
      </c>
    </row>
    <row r="22" spans="1:4" x14ac:dyDescent="0.25">
      <c r="A22">
        <v>2036</v>
      </c>
      <c r="B22" s="3">
        <v>4082.9</v>
      </c>
      <c r="C22" t="s">
        <v>3</v>
      </c>
      <c r="D22">
        <v>30</v>
      </c>
    </row>
    <row r="23" spans="1:4" x14ac:dyDescent="0.25">
      <c r="A23">
        <v>2038</v>
      </c>
      <c r="B23" s="3">
        <v>5000</v>
      </c>
      <c r="C23" t="s">
        <v>3</v>
      </c>
      <c r="D23">
        <v>30</v>
      </c>
    </row>
    <row r="24" spans="1:4" x14ac:dyDescent="0.25">
      <c r="A24">
        <v>2041</v>
      </c>
      <c r="B24" s="3">
        <v>9200</v>
      </c>
      <c r="C24" t="s">
        <v>3</v>
      </c>
      <c r="D24">
        <v>30</v>
      </c>
    </row>
    <row r="25" spans="1:4" x14ac:dyDescent="0.25">
      <c r="A25">
        <v>2043</v>
      </c>
      <c r="B25" s="3">
        <v>7500</v>
      </c>
      <c r="C25" t="s">
        <v>3</v>
      </c>
      <c r="D25">
        <v>30</v>
      </c>
    </row>
    <row r="26" spans="1:4" x14ac:dyDescent="0.25">
      <c r="A26">
        <v>2045</v>
      </c>
      <c r="B26" s="3">
        <v>10000</v>
      </c>
      <c r="C26" t="s">
        <v>3</v>
      </c>
      <c r="D26">
        <v>30</v>
      </c>
    </row>
    <row r="27" spans="1:4" x14ac:dyDescent="0.25">
      <c r="A27">
        <v>2048</v>
      </c>
      <c r="B27" s="3">
        <v>11650</v>
      </c>
      <c r="C27" t="s">
        <v>3</v>
      </c>
      <c r="D27">
        <v>30</v>
      </c>
    </row>
    <row r="28" spans="1:4" x14ac:dyDescent="0.25">
      <c r="A28">
        <v>2051</v>
      </c>
      <c r="B28" s="3">
        <v>12500</v>
      </c>
      <c r="C28" t="s">
        <v>3</v>
      </c>
      <c r="D28">
        <v>30</v>
      </c>
    </row>
    <row r="29" spans="1:4" x14ac:dyDescent="0.25">
      <c r="A29">
        <v>2023</v>
      </c>
      <c r="B29" s="3">
        <v>1000</v>
      </c>
      <c r="C29" t="s">
        <v>6</v>
      </c>
      <c r="D29">
        <v>10</v>
      </c>
    </row>
    <row r="30" spans="1:4" x14ac:dyDescent="0.25">
      <c r="A30">
        <v>2024</v>
      </c>
      <c r="B30" s="3">
        <v>1000</v>
      </c>
      <c r="C30" t="s">
        <v>6</v>
      </c>
      <c r="D30">
        <v>10</v>
      </c>
    </row>
    <row r="31" spans="1:4" x14ac:dyDescent="0.25">
      <c r="A31">
        <v>2025</v>
      </c>
      <c r="B31" s="3">
        <v>1750</v>
      </c>
      <c r="C31" t="s">
        <v>6</v>
      </c>
      <c r="D31">
        <v>10</v>
      </c>
    </row>
    <row r="32" spans="1:4" x14ac:dyDescent="0.25">
      <c r="A32">
        <v>2025</v>
      </c>
      <c r="B32" s="3">
        <v>1600</v>
      </c>
      <c r="C32" t="s">
        <v>6</v>
      </c>
      <c r="D32">
        <v>5</v>
      </c>
    </row>
    <row r="33" spans="1:4" x14ac:dyDescent="0.25">
      <c r="A33">
        <v>2025</v>
      </c>
      <c r="B33" s="3">
        <v>1100</v>
      </c>
      <c r="C33" t="s">
        <v>6</v>
      </c>
      <c r="D33">
        <v>10</v>
      </c>
    </row>
    <row r="34" spans="1:4" x14ac:dyDescent="0.25">
      <c r="A34">
        <v>2027</v>
      </c>
      <c r="B34" s="3">
        <v>2250</v>
      </c>
      <c r="C34" t="s">
        <v>6</v>
      </c>
      <c r="D34">
        <v>10</v>
      </c>
    </row>
    <row r="35" spans="1:4" x14ac:dyDescent="0.25">
      <c r="A35">
        <v>2028</v>
      </c>
      <c r="B35" s="3">
        <v>1000</v>
      </c>
      <c r="C35" t="s">
        <v>6</v>
      </c>
      <c r="D35">
        <v>10</v>
      </c>
    </row>
    <row r="36" spans="1:4" x14ac:dyDescent="0.25">
      <c r="A36">
        <v>2029</v>
      </c>
      <c r="B36" s="3">
        <v>1000</v>
      </c>
      <c r="C36" t="s">
        <v>6</v>
      </c>
      <c r="D36">
        <v>10</v>
      </c>
    </row>
    <row r="37" spans="1:4" x14ac:dyDescent="0.25">
      <c r="A37">
        <v>2030</v>
      </c>
      <c r="B37" s="3">
        <v>2250</v>
      </c>
      <c r="C37" t="s">
        <v>6</v>
      </c>
      <c r="D37">
        <v>10</v>
      </c>
    </row>
    <row r="38" spans="1:4" x14ac:dyDescent="0.25">
      <c r="A38">
        <v>2021</v>
      </c>
      <c r="B38" s="3">
        <v>1400</v>
      </c>
      <c r="C38" t="s">
        <v>7</v>
      </c>
      <c r="D38">
        <v>10</v>
      </c>
    </row>
    <row r="39" spans="1:4" x14ac:dyDescent="0.25">
      <c r="A39">
        <v>2022</v>
      </c>
      <c r="B39" s="3">
        <v>2000</v>
      </c>
      <c r="C39" t="s">
        <v>7</v>
      </c>
      <c r="D39">
        <v>5</v>
      </c>
    </row>
    <row r="40" spans="1:4" x14ac:dyDescent="0.25">
      <c r="A40">
        <v>2023</v>
      </c>
      <c r="B40" s="3">
        <v>1250</v>
      </c>
      <c r="C40" t="s">
        <v>7</v>
      </c>
      <c r="D40">
        <v>10</v>
      </c>
    </row>
    <row r="41" spans="1:4" x14ac:dyDescent="0.25">
      <c r="A41">
        <v>2023</v>
      </c>
      <c r="B41" s="3">
        <v>1000</v>
      </c>
      <c r="C41" t="s">
        <v>7</v>
      </c>
      <c r="D41">
        <v>30</v>
      </c>
    </row>
    <row r="42" spans="1:4" x14ac:dyDescent="0.25">
      <c r="A42">
        <v>2024</v>
      </c>
      <c r="B42" s="3">
        <v>1000</v>
      </c>
      <c r="C42" t="s">
        <v>7</v>
      </c>
      <c r="D42">
        <v>30</v>
      </c>
    </row>
    <row r="43" spans="1:4" x14ac:dyDescent="0.25">
      <c r="A43">
        <v>2024</v>
      </c>
      <c r="B43" s="3">
        <v>1000</v>
      </c>
      <c r="C43" t="s">
        <v>7</v>
      </c>
      <c r="D43">
        <v>5</v>
      </c>
    </row>
    <row r="44" spans="1:4" x14ac:dyDescent="0.25">
      <c r="A44">
        <v>2024</v>
      </c>
      <c r="B44" s="3">
        <v>1600</v>
      </c>
      <c r="C44" t="s">
        <v>7</v>
      </c>
      <c r="D44">
        <v>10</v>
      </c>
    </row>
    <row r="45" spans="1:4" x14ac:dyDescent="0.25">
      <c r="A45">
        <v>2025</v>
      </c>
      <c r="B45" s="3">
        <v>2500</v>
      </c>
      <c r="C45" t="s">
        <v>7</v>
      </c>
      <c r="D45">
        <v>5</v>
      </c>
    </row>
    <row r="46" spans="1:4" x14ac:dyDescent="0.25">
      <c r="A46">
        <v>2025</v>
      </c>
      <c r="B46" s="3">
        <v>3250</v>
      </c>
      <c r="C46" t="s">
        <v>7</v>
      </c>
      <c r="D46">
        <v>5</v>
      </c>
    </row>
    <row r="47" spans="1:4" x14ac:dyDescent="0.25">
      <c r="A47">
        <v>2026</v>
      </c>
      <c r="B47" s="3">
        <v>2000</v>
      </c>
      <c r="C47" t="s">
        <v>7</v>
      </c>
      <c r="D47">
        <v>10</v>
      </c>
    </row>
    <row r="48" spans="1:4" x14ac:dyDescent="0.25">
      <c r="A48">
        <v>2027</v>
      </c>
      <c r="B48" s="3">
        <v>1250</v>
      </c>
      <c r="C48" t="s">
        <v>7</v>
      </c>
      <c r="D48">
        <v>10</v>
      </c>
    </row>
    <row r="49" spans="1:5" x14ac:dyDescent="0.25">
      <c r="A49">
        <v>2029</v>
      </c>
      <c r="B49" s="3">
        <v>1500</v>
      </c>
      <c r="C49" t="s">
        <v>7</v>
      </c>
      <c r="D49">
        <v>30</v>
      </c>
    </row>
    <row r="50" spans="1:5" x14ac:dyDescent="0.25">
      <c r="A50">
        <v>2030</v>
      </c>
      <c r="B50" s="3">
        <v>1500</v>
      </c>
      <c r="C50" t="s">
        <v>7</v>
      </c>
      <c r="D50">
        <v>10</v>
      </c>
    </row>
    <row r="52" spans="1:5" s="1" customFormat="1" x14ac:dyDescent="0.25">
      <c r="A52" s="1" t="s">
        <v>8</v>
      </c>
    </row>
    <row r="53" spans="1:5" x14ac:dyDescent="0.25">
      <c r="A53" s="4" t="s">
        <v>9</v>
      </c>
    </row>
    <row r="55" spans="1:5" x14ac:dyDescent="0.25">
      <c r="B55" t="s">
        <v>10</v>
      </c>
      <c r="C55" t="s">
        <v>11</v>
      </c>
    </row>
    <row r="56" spans="1:5" x14ac:dyDescent="0.25">
      <c r="B56">
        <v>1.2575000000000001</v>
      </c>
      <c r="C56">
        <v>1.4759</v>
      </c>
    </row>
    <row r="58" spans="1:5" s="1" customFormat="1" x14ac:dyDescent="0.25">
      <c r="A58" s="1" t="s">
        <v>13</v>
      </c>
    </row>
    <row r="60" spans="1:5" ht="63" x14ac:dyDescent="0.25">
      <c r="A60" s="2" t="s">
        <v>1</v>
      </c>
      <c r="B60" s="2" t="s">
        <v>4</v>
      </c>
      <c r="C60" s="2" t="s">
        <v>2</v>
      </c>
      <c r="D60" s="2" t="s">
        <v>5</v>
      </c>
      <c r="E60" s="2" t="s">
        <v>16</v>
      </c>
    </row>
    <row r="61" spans="1:5" x14ac:dyDescent="0.25">
      <c r="A61">
        <v>2021</v>
      </c>
      <c r="B61" s="3">
        <f>B5</f>
        <v>3500</v>
      </c>
      <c r="C61" t="s">
        <v>3</v>
      </c>
      <c r="D61">
        <v>10</v>
      </c>
      <c r="E61">
        <f>A61-2021</f>
        <v>0</v>
      </c>
    </row>
    <row r="62" spans="1:5" x14ac:dyDescent="0.25">
      <c r="A62">
        <v>2022</v>
      </c>
      <c r="B62" s="3">
        <f t="shared" ref="B62:B84" si="0">B6</f>
        <v>500</v>
      </c>
      <c r="C62" t="s">
        <v>3</v>
      </c>
      <c r="D62">
        <v>5</v>
      </c>
      <c r="E62">
        <f t="shared" ref="E62:E106" si="1">A62-2021</f>
        <v>1</v>
      </c>
    </row>
    <row r="63" spans="1:5" x14ac:dyDescent="0.25">
      <c r="A63">
        <v>2022</v>
      </c>
      <c r="B63" s="3">
        <f t="shared" si="0"/>
        <v>6900</v>
      </c>
      <c r="C63" t="s">
        <v>3</v>
      </c>
      <c r="D63">
        <v>10</v>
      </c>
      <c r="E63">
        <f t="shared" si="1"/>
        <v>1</v>
      </c>
    </row>
    <row r="64" spans="1:5" x14ac:dyDescent="0.25">
      <c r="A64">
        <v>2023</v>
      </c>
      <c r="B64" s="3">
        <f t="shared" si="0"/>
        <v>500</v>
      </c>
      <c r="C64" t="s">
        <v>3</v>
      </c>
      <c r="D64">
        <v>5</v>
      </c>
      <c r="E64">
        <f t="shared" si="1"/>
        <v>2</v>
      </c>
    </row>
    <row r="65" spans="1:5" x14ac:dyDescent="0.25">
      <c r="A65">
        <v>2023</v>
      </c>
      <c r="B65" s="3">
        <f t="shared" si="0"/>
        <v>6370</v>
      </c>
      <c r="C65" t="s">
        <v>3</v>
      </c>
      <c r="D65">
        <v>10</v>
      </c>
      <c r="E65">
        <f t="shared" si="1"/>
        <v>2</v>
      </c>
    </row>
    <row r="66" spans="1:5" x14ac:dyDescent="0.25">
      <c r="A66">
        <v>2024</v>
      </c>
      <c r="B66" s="3">
        <f t="shared" si="0"/>
        <v>800</v>
      </c>
      <c r="C66" t="s">
        <v>3</v>
      </c>
      <c r="D66">
        <v>5</v>
      </c>
      <c r="E66">
        <f t="shared" si="1"/>
        <v>3</v>
      </c>
    </row>
    <row r="67" spans="1:5" x14ac:dyDescent="0.25">
      <c r="A67">
        <v>2024</v>
      </c>
      <c r="B67" s="3">
        <f t="shared" si="0"/>
        <v>6000</v>
      </c>
      <c r="C67" t="s">
        <v>3</v>
      </c>
      <c r="D67">
        <v>10</v>
      </c>
      <c r="E67">
        <f t="shared" si="1"/>
        <v>3</v>
      </c>
    </row>
    <row r="68" spans="1:5" x14ac:dyDescent="0.25">
      <c r="A68">
        <v>2025</v>
      </c>
      <c r="B68" s="3">
        <f t="shared" si="0"/>
        <v>500</v>
      </c>
      <c r="C68" t="s">
        <v>3</v>
      </c>
      <c r="D68">
        <v>7</v>
      </c>
      <c r="E68">
        <f t="shared" si="1"/>
        <v>4</v>
      </c>
    </row>
    <row r="69" spans="1:5" x14ac:dyDescent="0.25">
      <c r="A69">
        <v>2025</v>
      </c>
      <c r="B69" s="3">
        <f t="shared" si="0"/>
        <v>7200</v>
      </c>
      <c r="C69" t="s">
        <v>3</v>
      </c>
      <c r="D69">
        <v>10</v>
      </c>
      <c r="E69">
        <f t="shared" si="1"/>
        <v>4</v>
      </c>
    </row>
    <row r="70" spans="1:5" x14ac:dyDescent="0.25">
      <c r="A70">
        <v>2026</v>
      </c>
      <c r="B70" s="3">
        <f t="shared" si="0"/>
        <v>6000</v>
      </c>
      <c r="C70" t="s">
        <v>3</v>
      </c>
      <c r="D70">
        <v>10</v>
      </c>
      <c r="E70">
        <f t="shared" si="1"/>
        <v>5</v>
      </c>
    </row>
    <row r="71" spans="1:5" x14ac:dyDescent="0.25">
      <c r="A71">
        <v>2027</v>
      </c>
      <c r="B71" s="3">
        <f t="shared" si="0"/>
        <v>500</v>
      </c>
      <c r="C71" t="s">
        <v>3</v>
      </c>
      <c r="D71">
        <v>7</v>
      </c>
      <c r="E71">
        <f t="shared" si="1"/>
        <v>6</v>
      </c>
    </row>
    <row r="72" spans="1:5" x14ac:dyDescent="0.25">
      <c r="A72">
        <v>2027</v>
      </c>
      <c r="B72" s="3">
        <f t="shared" si="0"/>
        <v>6000</v>
      </c>
      <c r="C72" t="s">
        <v>3</v>
      </c>
      <c r="D72">
        <v>10</v>
      </c>
      <c r="E72">
        <f t="shared" si="1"/>
        <v>6</v>
      </c>
    </row>
    <row r="73" spans="1:5" x14ac:dyDescent="0.25">
      <c r="A73">
        <v>2028</v>
      </c>
      <c r="B73" s="3">
        <f t="shared" si="0"/>
        <v>6000</v>
      </c>
      <c r="C73" t="s">
        <v>3</v>
      </c>
      <c r="D73">
        <v>10</v>
      </c>
      <c r="E73">
        <f t="shared" si="1"/>
        <v>7</v>
      </c>
    </row>
    <row r="74" spans="1:5" x14ac:dyDescent="0.25">
      <c r="A74">
        <v>2029</v>
      </c>
      <c r="B74" s="3">
        <f t="shared" si="0"/>
        <v>6500</v>
      </c>
      <c r="C74" t="s">
        <v>3</v>
      </c>
      <c r="D74">
        <v>10</v>
      </c>
      <c r="E74">
        <f t="shared" si="1"/>
        <v>8</v>
      </c>
    </row>
    <row r="75" spans="1:5" x14ac:dyDescent="0.25">
      <c r="A75">
        <v>2030</v>
      </c>
      <c r="B75" s="3">
        <f t="shared" si="0"/>
        <v>10800</v>
      </c>
      <c r="C75" t="s">
        <v>3</v>
      </c>
      <c r="D75">
        <v>10</v>
      </c>
      <c r="E75">
        <f t="shared" si="1"/>
        <v>9</v>
      </c>
    </row>
    <row r="76" spans="1:5" x14ac:dyDescent="0.25">
      <c r="A76">
        <v>2031</v>
      </c>
      <c r="B76" s="3">
        <f t="shared" si="0"/>
        <v>3000</v>
      </c>
      <c r="C76" t="s">
        <v>3</v>
      </c>
      <c r="D76">
        <v>10</v>
      </c>
      <c r="E76">
        <f t="shared" si="1"/>
        <v>10</v>
      </c>
    </row>
    <row r="77" spans="1:5" x14ac:dyDescent="0.25">
      <c r="A77">
        <v>2032</v>
      </c>
      <c r="B77" s="3">
        <f t="shared" si="0"/>
        <v>4200.2</v>
      </c>
      <c r="C77" t="s">
        <v>3</v>
      </c>
      <c r="D77">
        <v>30</v>
      </c>
      <c r="E77">
        <f t="shared" si="1"/>
        <v>11</v>
      </c>
    </row>
    <row r="78" spans="1:5" x14ac:dyDescent="0.25">
      <c r="A78">
        <v>2036</v>
      </c>
      <c r="B78" s="3">
        <f t="shared" si="0"/>
        <v>4082.9</v>
      </c>
      <c r="C78" t="s">
        <v>3</v>
      </c>
      <c r="D78">
        <v>30</v>
      </c>
      <c r="E78">
        <f t="shared" si="1"/>
        <v>15</v>
      </c>
    </row>
    <row r="79" spans="1:5" x14ac:dyDescent="0.25">
      <c r="A79">
        <v>2038</v>
      </c>
      <c r="B79" s="3">
        <f t="shared" si="0"/>
        <v>5000</v>
      </c>
      <c r="C79" t="s">
        <v>3</v>
      </c>
      <c r="D79">
        <v>30</v>
      </c>
      <c r="E79">
        <f t="shared" si="1"/>
        <v>17</v>
      </c>
    </row>
    <row r="80" spans="1:5" x14ac:dyDescent="0.25">
      <c r="A80">
        <v>2041</v>
      </c>
      <c r="B80" s="3">
        <f t="shared" si="0"/>
        <v>9200</v>
      </c>
      <c r="C80" t="s">
        <v>3</v>
      </c>
      <c r="D80">
        <v>30</v>
      </c>
      <c r="E80">
        <f t="shared" si="1"/>
        <v>20</v>
      </c>
    </row>
    <row r="81" spans="1:5" x14ac:dyDescent="0.25">
      <c r="A81">
        <v>2043</v>
      </c>
      <c r="B81" s="3">
        <f t="shared" si="0"/>
        <v>7500</v>
      </c>
      <c r="C81" t="s">
        <v>3</v>
      </c>
      <c r="D81">
        <v>30</v>
      </c>
      <c r="E81">
        <f t="shared" si="1"/>
        <v>22</v>
      </c>
    </row>
    <row r="82" spans="1:5" x14ac:dyDescent="0.25">
      <c r="A82">
        <v>2045</v>
      </c>
      <c r="B82" s="3">
        <f t="shared" si="0"/>
        <v>10000</v>
      </c>
      <c r="C82" t="s">
        <v>3</v>
      </c>
      <c r="D82">
        <v>30</v>
      </c>
      <c r="E82">
        <f t="shared" si="1"/>
        <v>24</v>
      </c>
    </row>
    <row r="83" spans="1:5" x14ac:dyDescent="0.25">
      <c r="A83">
        <v>2048</v>
      </c>
      <c r="B83" s="3">
        <f t="shared" si="0"/>
        <v>11650</v>
      </c>
      <c r="C83" t="s">
        <v>3</v>
      </c>
      <c r="D83">
        <v>30</v>
      </c>
      <c r="E83">
        <f t="shared" si="1"/>
        <v>27</v>
      </c>
    </row>
    <row r="84" spans="1:5" x14ac:dyDescent="0.25">
      <c r="A84">
        <v>2051</v>
      </c>
      <c r="B84" s="3">
        <f t="shared" si="0"/>
        <v>12500</v>
      </c>
      <c r="C84" t="s">
        <v>3</v>
      </c>
      <c r="D84">
        <v>30</v>
      </c>
      <c r="E84">
        <f t="shared" si="1"/>
        <v>30</v>
      </c>
    </row>
    <row r="85" spans="1:5" x14ac:dyDescent="0.25">
      <c r="A85">
        <v>2023</v>
      </c>
      <c r="B85" s="3">
        <f>B29*C$56</f>
        <v>1475.9</v>
      </c>
      <c r="C85" t="s">
        <v>3</v>
      </c>
      <c r="D85">
        <v>10</v>
      </c>
      <c r="E85">
        <f t="shared" si="1"/>
        <v>2</v>
      </c>
    </row>
    <row r="86" spans="1:5" x14ac:dyDescent="0.25">
      <c r="A86">
        <v>2024</v>
      </c>
      <c r="B86" s="3">
        <f t="shared" ref="B86:B93" si="2">B30*C$56</f>
        <v>1475.9</v>
      </c>
      <c r="C86" t="s">
        <v>3</v>
      </c>
      <c r="D86">
        <v>10</v>
      </c>
      <c r="E86">
        <f t="shared" si="1"/>
        <v>3</v>
      </c>
    </row>
    <row r="87" spans="1:5" x14ac:dyDescent="0.25">
      <c r="A87">
        <v>2025</v>
      </c>
      <c r="B87" s="3">
        <f t="shared" si="2"/>
        <v>2582.8249999999998</v>
      </c>
      <c r="C87" t="s">
        <v>3</v>
      </c>
      <c r="D87">
        <v>10</v>
      </c>
      <c r="E87">
        <f t="shared" si="1"/>
        <v>4</v>
      </c>
    </row>
    <row r="88" spans="1:5" x14ac:dyDescent="0.25">
      <c r="A88">
        <v>2025</v>
      </c>
      <c r="B88" s="3">
        <f t="shared" si="2"/>
        <v>2361.44</v>
      </c>
      <c r="C88" t="s">
        <v>3</v>
      </c>
      <c r="D88">
        <v>5</v>
      </c>
      <c r="E88">
        <f t="shared" si="1"/>
        <v>4</v>
      </c>
    </row>
    <row r="89" spans="1:5" x14ac:dyDescent="0.25">
      <c r="A89">
        <v>2025</v>
      </c>
      <c r="B89" s="3">
        <f t="shared" si="2"/>
        <v>1623.49</v>
      </c>
      <c r="C89" t="s">
        <v>3</v>
      </c>
      <c r="D89">
        <v>10</v>
      </c>
      <c r="E89">
        <f t="shared" si="1"/>
        <v>4</v>
      </c>
    </row>
    <row r="90" spans="1:5" x14ac:dyDescent="0.25">
      <c r="A90">
        <v>2027</v>
      </c>
      <c r="B90" s="3">
        <f t="shared" si="2"/>
        <v>3320.7750000000001</v>
      </c>
      <c r="C90" t="s">
        <v>3</v>
      </c>
      <c r="D90">
        <v>10</v>
      </c>
      <c r="E90">
        <f t="shared" si="1"/>
        <v>6</v>
      </c>
    </row>
    <row r="91" spans="1:5" x14ac:dyDescent="0.25">
      <c r="A91">
        <v>2028</v>
      </c>
      <c r="B91" s="3">
        <f t="shared" si="2"/>
        <v>1475.9</v>
      </c>
      <c r="C91" t="s">
        <v>3</v>
      </c>
      <c r="D91">
        <v>10</v>
      </c>
      <c r="E91">
        <f t="shared" si="1"/>
        <v>7</v>
      </c>
    </row>
    <row r="92" spans="1:5" x14ac:dyDescent="0.25">
      <c r="A92">
        <v>2029</v>
      </c>
      <c r="B92" s="3">
        <f t="shared" si="2"/>
        <v>1475.9</v>
      </c>
      <c r="C92" t="s">
        <v>3</v>
      </c>
      <c r="D92">
        <v>10</v>
      </c>
      <c r="E92">
        <f t="shared" si="1"/>
        <v>8</v>
      </c>
    </row>
    <row r="93" spans="1:5" x14ac:dyDescent="0.25">
      <c r="A93">
        <v>2030</v>
      </c>
      <c r="B93" s="3">
        <f t="shared" si="2"/>
        <v>3320.7750000000001</v>
      </c>
      <c r="C93" t="s">
        <v>3</v>
      </c>
      <c r="D93">
        <v>10</v>
      </c>
      <c r="E93">
        <f t="shared" si="1"/>
        <v>9</v>
      </c>
    </row>
    <row r="94" spans="1:5" x14ac:dyDescent="0.25">
      <c r="A94">
        <v>2021</v>
      </c>
      <c r="B94" s="3">
        <f>B38*B$56</f>
        <v>1760.5</v>
      </c>
      <c r="C94" t="s">
        <v>3</v>
      </c>
      <c r="D94">
        <v>10</v>
      </c>
      <c r="E94">
        <f t="shared" si="1"/>
        <v>0</v>
      </c>
    </row>
    <row r="95" spans="1:5" x14ac:dyDescent="0.25">
      <c r="A95">
        <v>2022</v>
      </c>
      <c r="B95" s="3">
        <f t="shared" ref="B95:B106" si="3">B39*B$56</f>
        <v>2515</v>
      </c>
      <c r="C95" t="s">
        <v>3</v>
      </c>
      <c r="D95">
        <v>5</v>
      </c>
      <c r="E95">
        <f t="shared" si="1"/>
        <v>1</v>
      </c>
    </row>
    <row r="96" spans="1:5" x14ac:dyDescent="0.25">
      <c r="A96">
        <v>2023</v>
      </c>
      <c r="B96" s="3">
        <f t="shared" si="3"/>
        <v>1571.875</v>
      </c>
      <c r="C96" t="s">
        <v>3</v>
      </c>
      <c r="D96">
        <v>10</v>
      </c>
      <c r="E96">
        <f t="shared" si="1"/>
        <v>2</v>
      </c>
    </row>
    <row r="97" spans="1:5" x14ac:dyDescent="0.25">
      <c r="A97">
        <v>2023</v>
      </c>
      <c r="B97" s="3">
        <f t="shared" si="3"/>
        <v>1257.5</v>
      </c>
      <c r="C97" t="s">
        <v>3</v>
      </c>
      <c r="D97">
        <v>30</v>
      </c>
      <c r="E97">
        <f t="shared" si="1"/>
        <v>2</v>
      </c>
    </row>
    <row r="98" spans="1:5" x14ac:dyDescent="0.25">
      <c r="A98">
        <v>2024</v>
      </c>
      <c r="B98" s="3">
        <f t="shared" si="3"/>
        <v>1257.5</v>
      </c>
      <c r="C98" t="s">
        <v>3</v>
      </c>
      <c r="D98">
        <v>30</v>
      </c>
      <c r="E98">
        <f t="shared" si="1"/>
        <v>3</v>
      </c>
    </row>
    <row r="99" spans="1:5" x14ac:dyDescent="0.25">
      <c r="A99">
        <v>2024</v>
      </c>
      <c r="B99" s="3">
        <f t="shared" si="3"/>
        <v>1257.5</v>
      </c>
      <c r="C99" t="s">
        <v>3</v>
      </c>
      <c r="D99">
        <v>5</v>
      </c>
      <c r="E99">
        <f t="shared" si="1"/>
        <v>3</v>
      </c>
    </row>
    <row r="100" spans="1:5" x14ac:dyDescent="0.25">
      <c r="A100">
        <v>2024</v>
      </c>
      <c r="B100" s="3">
        <f t="shared" si="3"/>
        <v>2012</v>
      </c>
      <c r="C100" t="s">
        <v>3</v>
      </c>
      <c r="D100">
        <v>10</v>
      </c>
      <c r="E100">
        <f t="shared" si="1"/>
        <v>3</v>
      </c>
    </row>
    <row r="101" spans="1:5" x14ac:dyDescent="0.25">
      <c r="A101">
        <v>2025</v>
      </c>
      <c r="B101" s="3">
        <f t="shared" si="3"/>
        <v>3143.75</v>
      </c>
      <c r="C101" t="s">
        <v>3</v>
      </c>
      <c r="D101">
        <v>5</v>
      </c>
      <c r="E101">
        <f t="shared" si="1"/>
        <v>4</v>
      </c>
    </row>
    <row r="102" spans="1:5" x14ac:dyDescent="0.25">
      <c r="A102">
        <v>2025</v>
      </c>
      <c r="B102" s="3">
        <f t="shared" si="3"/>
        <v>4086.875</v>
      </c>
      <c r="C102" t="s">
        <v>3</v>
      </c>
      <c r="D102">
        <v>5</v>
      </c>
      <c r="E102">
        <f t="shared" si="1"/>
        <v>4</v>
      </c>
    </row>
    <row r="103" spans="1:5" x14ac:dyDescent="0.25">
      <c r="A103">
        <v>2026</v>
      </c>
      <c r="B103" s="3">
        <f t="shared" si="3"/>
        <v>2515</v>
      </c>
      <c r="C103" t="s">
        <v>3</v>
      </c>
      <c r="D103">
        <v>10</v>
      </c>
      <c r="E103">
        <f t="shared" si="1"/>
        <v>5</v>
      </c>
    </row>
    <row r="104" spans="1:5" x14ac:dyDescent="0.25">
      <c r="A104">
        <v>2027</v>
      </c>
      <c r="B104" s="3">
        <f t="shared" si="3"/>
        <v>1571.875</v>
      </c>
      <c r="C104" t="s">
        <v>3</v>
      </c>
      <c r="D104">
        <v>10</v>
      </c>
      <c r="E104">
        <f t="shared" si="1"/>
        <v>6</v>
      </c>
    </row>
    <row r="105" spans="1:5" x14ac:dyDescent="0.25">
      <c r="A105">
        <v>2029</v>
      </c>
      <c r="B105" s="3">
        <f t="shared" si="3"/>
        <v>1886.25</v>
      </c>
      <c r="C105" t="s">
        <v>3</v>
      </c>
      <c r="D105">
        <v>30</v>
      </c>
      <c r="E105">
        <f t="shared" si="1"/>
        <v>8</v>
      </c>
    </row>
    <row r="106" spans="1:5" x14ac:dyDescent="0.25">
      <c r="A106">
        <v>2030</v>
      </c>
      <c r="B106" s="3">
        <f t="shared" si="3"/>
        <v>1886.25</v>
      </c>
      <c r="C106" t="s">
        <v>3</v>
      </c>
      <c r="D106">
        <v>10</v>
      </c>
      <c r="E106">
        <f t="shared" si="1"/>
        <v>9</v>
      </c>
    </row>
    <row r="107" spans="1:5" x14ac:dyDescent="0.25">
      <c r="A107" s="5" t="s">
        <v>14</v>
      </c>
      <c r="B107" s="6">
        <f>SUM(B61:B106)</f>
        <v>181037.87999999995</v>
      </c>
    </row>
    <row r="109" spans="1:5" x14ac:dyDescent="0.25">
      <c r="A109" s="5" t="s">
        <v>17</v>
      </c>
      <c r="B109" s="8">
        <f>B107/200963</f>
        <v>0.90085179858978992</v>
      </c>
    </row>
  </sheetData>
  <hyperlinks>
    <hyperlink ref="A53" r:id="rId1" xr:uid="{AC3260AC-7876-2647-8201-3C5F4309E8F0}"/>
    <hyperlink ref="A2" r:id="rId2" xr:uid="{48861FCC-4B37-E649-9C08-07405B3958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nicholas-james clavet</cp:lastModifiedBy>
  <dcterms:created xsi:type="dcterms:W3CDTF">2022-05-12T18:24:40Z</dcterms:created>
  <dcterms:modified xsi:type="dcterms:W3CDTF">2022-06-22T13:05:49Z</dcterms:modified>
</cp:coreProperties>
</file>